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Thesis\Data\CancerSEEK\"/>
    </mc:Choice>
  </mc:AlternateContent>
  <bookViews>
    <workbookView xWindow="0" yWindow="0" windowWidth="20490" windowHeight="7620" activeTab="4"/>
  </bookViews>
  <sheets>
    <sheet name="Theirs" sheetId="1" r:id="rId1"/>
    <sheet name="Ours" sheetId="2" r:id="rId2"/>
    <sheet name="Less+" sheetId="3" r:id="rId3"/>
    <sheet name="10x" sheetId="5" r:id="rId4"/>
    <sheet name="Omega" sheetId="6" r:id="rId5"/>
  </sheets>
  <definedNames>
    <definedName name="R11000000C8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F21" i="6"/>
  <c r="E21" i="6"/>
  <c r="F19" i="6"/>
  <c r="E19" i="6"/>
  <c r="F17" i="6"/>
  <c r="E17" i="6"/>
  <c r="F15" i="6"/>
  <c r="E15" i="6"/>
  <c r="H14" i="6"/>
  <c r="F13" i="6"/>
  <c r="E13" i="6"/>
  <c r="H12" i="6"/>
  <c r="F11" i="6"/>
  <c r="E11" i="6"/>
  <c r="F9" i="6"/>
  <c r="E9" i="6"/>
  <c r="H8" i="6"/>
  <c r="F7" i="6"/>
  <c r="E7" i="6"/>
  <c r="H6" i="6"/>
  <c r="H4" i="6"/>
  <c r="P7" i="6"/>
  <c r="Q7" i="6"/>
  <c r="S8" i="6"/>
  <c r="P9" i="6"/>
  <c r="Q9" i="6"/>
  <c r="P11" i="6"/>
  <c r="Q11" i="6"/>
  <c r="P13" i="6"/>
  <c r="Q13" i="6"/>
  <c r="S14" i="6"/>
  <c r="P15" i="6"/>
  <c r="Q15" i="6"/>
  <c r="P17" i="6"/>
  <c r="Q17" i="6"/>
  <c r="P19" i="6"/>
  <c r="Q19" i="6"/>
  <c r="P21" i="6"/>
  <c r="Q21" i="6"/>
  <c r="AD6" i="6"/>
  <c r="AA7" i="6"/>
  <c r="AB7" i="6"/>
  <c r="AD8" i="6"/>
  <c r="AA9" i="6"/>
  <c r="AB9" i="6"/>
  <c r="AD10" i="6"/>
  <c r="AO4" i="6" s="1"/>
  <c r="AA11" i="6"/>
  <c r="AB11" i="6"/>
  <c r="AA13" i="6"/>
  <c r="AB13" i="6"/>
  <c r="AD14" i="6"/>
  <c r="AA15" i="6"/>
  <c r="AB15" i="6"/>
  <c r="AA17" i="6"/>
  <c r="AB17" i="6"/>
  <c r="AA19" i="6"/>
  <c r="AB19" i="6"/>
  <c r="AA21" i="6"/>
  <c r="AB21" i="6"/>
  <c r="AO6" i="6"/>
  <c r="AL7" i="6"/>
  <c r="AM7" i="6"/>
  <c r="AO8" i="6"/>
  <c r="AL9" i="6"/>
  <c r="AM9" i="6"/>
  <c r="AO10" i="6"/>
  <c r="AL11" i="6"/>
  <c r="AM11" i="6"/>
  <c r="AO12" i="6"/>
  <c r="AL13" i="6"/>
  <c r="AM13" i="6"/>
  <c r="AO14" i="6"/>
  <c r="AL15" i="6"/>
  <c r="AM15" i="6"/>
  <c r="AL17" i="6"/>
  <c r="AM17" i="6"/>
  <c r="AL19" i="6"/>
  <c r="AM19" i="6"/>
  <c r="AL21" i="6"/>
  <c r="AM21" i="6"/>
  <c r="H2" i="6" l="1"/>
  <c r="H16" i="6"/>
  <c r="S10" i="6"/>
  <c r="H18" i="6"/>
  <c r="AD4" i="6"/>
  <c r="S18" i="6"/>
  <c r="AD18" i="6"/>
  <c r="S2" i="6"/>
  <c r="AO18" i="6"/>
  <c r="AD2" i="6"/>
  <c r="AO2" i="6"/>
  <c r="AO16" i="6"/>
  <c r="AD12" i="6" l="1"/>
  <c r="AD16" i="6" s="1"/>
  <c r="AX21" i="6"/>
  <c r="AW21" i="6"/>
  <c r="AX19" i="6"/>
  <c r="AW19" i="6"/>
  <c r="AX17" i="6"/>
  <c r="AW17" i="6"/>
  <c r="AX15" i="6"/>
  <c r="AW15" i="6"/>
  <c r="AX13" i="6"/>
  <c r="AW13" i="6"/>
  <c r="AX11" i="6"/>
  <c r="AW11" i="6"/>
  <c r="AX9" i="6"/>
  <c r="AW9" i="6"/>
  <c r="AX7" i="6"/>
  <c r="AW7" i="6"/>
  <c r="AZ14" i="6"/>
  <c r="AZ10" i="6"/>
  <c r="AZ12" i="6"/>
  <c r="AZ8" i="6"/>
  <c r="AZ6" i="6"/>
  <c r="AZ4" i="6"/>
  <c r="AZ18" i="6" l="1"/>
  <c r="AZ2" i="6"/>
  <c r="AZ16" i="6"/>
  <c r="F21" i="5"/>
  <c r="E21" i="5"/>
  <c r="F19" i="5"/>
  <c r="E19" i="5"/>
  <c r="F17" i="5"/>
  <c r="E17" i="5"/>
  <c r="F15" i="5"/>
  <c r="E15" i="5"/>
  <c r="F13" i="5"/>
  <c r="E13" i="5"/>
  <c r="F11" i="5"/>
  <c r="E11" i="5"/>
  <c r="F9" i="5"/>
  <c r="E9" i="5"/>
  <c r="F7" i="5"/>
  <c r="E7" i="5"/>
  <c r="H2" i="5" s="1"/>
  <c r="L4" i="5"/>
  <c r="N4" i="5" s="1"/>
  <c r="K4" i="5"/>
  <c r="L2" i="5"/>
  <c r="K2" i="5"/>
  <c r="J2" i="5"/>
  <c r="I2" i="5"/>
  <c r="N2" i="5" l="1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 s="1"/>
  <c r="L4" i="3"/>
  <c r="K4" i="3"/>
  <c r="L2" i="3"/>
  <c r="K2" i="3"/>
  <c r="J2" i="3"/>
  <c r="I2" i="3"/>
  <c r="N2" i="3" l="1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 l="1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  <c r="S4" i="6"/>
  <c r="S6" i="6"/>
  <c r="S12" i="6"/>
  <c r="S16" i="6" s="1"/>
</calcChain>
</file>

<file path=xl/sharedStrings.xml><?xml version="1.0" encoding="utf-8"?>
<sst xmlns="http://schemas.openxmlformats.org/spreadsheetml/2006/main" count="172" uniqueCount="20">
  <si>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</si>
  <si>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</si>
  <si>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</si>
  <si>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</si>
  <si>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</si>
  <si>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</si>
  <si>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</si>
  <si>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</si>
  <si>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</si>
  <si>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</si>
  <si>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</si>
  <si>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</si>
  <si>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</si>
  <si>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</si>
  <si>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</si>
  <si>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</si>
  <si>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</si>
  <si>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</si>
  <si>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</si>
  <si>
    <t>Fair warning this was trained and tested on mainly the same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</si>
</sst>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10 13" xfId="1"/>
    <cellStyle name="Normal 10 4" xfId="2"/>
    <cellStyle name="Normal 10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70</v>
      </c>
      <c r="E7">
        <f>C7/B7</f>
        <v>0.3349282296650718</v>
      </c>
      <c r="F7">
        <f>(B7-C7)/B7</f>
        <v>0.66507177033492826</v>
      </c>
    </row>
    <row r="8" spans="1:14" x14ac:dyDescent="0.25">
      <c r="N8" s="1"/>
    </row>
    <row r="9" spans="1:14" x14ac:dyDescent="0.25">
      <c r="A9" t="s">
        <v>0</v>
      </c>
      <c r="B9">
        <v>388</v>
      </c>
      <c r="C9">
        <v>252</v>
      </c>
      <c r="E9">
        <f>C9/B9</f>
        <v>0.64948453608247425</v>
      </c>
      <c r="F9">
        <f>(B9-C9)/B9</f>
        <v>0.35051546391752575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61</v>
      </c>
      <c r="E13">
        <f>C13/B13</f>
        <v>0.58653846153846156</v>
      </c>
      <c r="F13">
        <f>(B13-C13)/B13</f>
        <v>0.41346153846153844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</row>
    <row r="19" spans="1:6" x14ac:dyDescent="0.25">
      <c r="A19" t="s">
        <v>7</v>
      </c>
      <c r="B19">
        <v>113</v>
      </c>
      <c r="C19">
        <v>80</v>
      </c>
      <c r="E19">
        <f>C19/B19</f>
        <v>0.70796460176991149</v>
      </c>
      <c r="F19">
        <f>(B19-C19)/B19</f>
        <v>0.29203539823008851</v>
      </c>
    </row>
    <row r="21" spans="1:6" x14ac:dyDescent="0.25">
      <c r="A21" t="s">
        <v>6</v>
      </c>
      <c r="B21">
        <v>812</v>
      </c>
      <c r="C21">
        <v>7</v>
      </c>
      <c r="E21">
        <f>(B21-C21)/B21</f>
        <v>0.99137931034482762</v>
      </c>
      <c r="F2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16</v>
      </c>
      <c r="C7">
        <v>14</v>
      </c>
      <c r="E7">
        <f>C7/B7</f>
        <v>0.875</v>
      </c>
      <c r="F7">
        <f>(B7-C7)/B7</f>
        <v>0.125</v>
      </c>
    </row>
    <row r="9" spans="1:14" x14ac:dyDescent="0.25">
      <c r="A9" t="s">
        <v>0</v>
      </c>
      <c r="B9">
        <v>45</v>
      </c>
      <c r="C9">
        <v>39</v>
      </c>
      <c r="E9">
        <f>C9/B9</f>
        <v>0.8666666666666667</v>
      </c>
      <c r="F9">
        <f>(B9-C9)/B9</f>
        <v>0.13333333333333333</v>
      </c>
    </row>
    <row r="11" spans="1:14" x14ac:dyDescent="0.25">
      <c r="A11" t="s">
        <v>5</v>
      </c>
      <c r="B11">
        <v>6</v>
      </c>
      <c r="C11">
        <v>5</v>
      </c>
      <c r="E11">
        <f>C11/B11</f>
        <v>0.83333333333333337</v>
      </c>
      <c r="F11">
        <f>(B11-C11)/B11</f>
        <v>0.16666666666666666</v>
      </c>
    </row>
    <row r="13" spans="1:14" x14ac:dyDescent="0.25">
      <c r="A13" t="s">
        <v>1</v>
      </c>
      <c r="B13">
        <v>15</v>
      </c>
      <c r="C13">
        <v>15</v>
      </c>
      <c r="E13">
        <f>C13/B13</f>
        <v>1</v>
      </c>
      <c r="F13">
        <f>(B13-C13)/B13</f>
        <v>0</v>
      </c>
    </row>
    <row r="15" spans="1:14" x14ac:dyDescent="0.25">
      <c r="A15" t="s">
        <v>4</v>
      </c>
      <c r="B15">
        <v>4</v>
      </c>
      <c r="C15">
        <v>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5</v>
      </c>
      <c r="C17">
        <v>4</v>
      </c>
      <c r="E17">
        <f>C17/B17</f>
        <v>0.8</v>
      </c>
      <c r="F17">
        <f>(B17-C17)/B17</f>
        <v>0.2</v>
      </c>
    </row>
    <row r="19" spans="1:6" x14ac:dyDescent="0.25">
      <c r="A19" t="s">
        <v>7</v>
      </c>
      <c r="B19">
        <v>14</v>
      </c>
      <c r="C19">
        <v>14</v>
      </c>
      <c r="E19">
        <f>C19/B19</f>
        <v>1</v>
      </c>
      <c r="F19">
        <f>(B19-C19)/B19</f>
        <v>0</v>
      </c>
    </row>
    <row r="21" spans="1:6" x14ac:dyDescent="0.25">
      <c r="A21" t="s">
        <v>6</v>
      </c>
      <c r="B21">
        <v>75</v>
      </c>
      <c r="C21">
        <v>7</v>
      </c>
      <c r="E21">
        <f>(B21-C21)/B21</f>
        <v>0.90666666666666662</v>
      </c>
      <c r="F2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C3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A1" s="2" t="s">
        <v>19</v>
      </c>
      <c r="B1" s="2"/>
      <c r="C1" s="2"/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A2" s="2"/>
      <c r="B2" s="2"/>
      <c r="C2" s="2"/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5">
      <c r="A3" s="2"/>
      <c r="B3" s="2"/>
      <c r="C3" s="2"/>
      <c r="K3" t="s">
        <v>13</v>
      </c>
      <c r="L3" t="s">
        <v>14</v>
      </c>
      <c r="N3" t="s">
        <v>16</v>
      </c>
    </row>
    <row r="4" spans="1:14" x14ac:dyDescent="0.25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149</v>
      </c>
      <c r="E7">
        <f>C7/B7</f>
        <v>0.71291866028708128</v>
      </c>
      <c r="F7">
        <f>(B7-C7)/B7</f>
        <v>0.28708133971291866</v>
      </c>
    </row>
    <row r="9" spans="1:14" x14ac:dyDescent="0.25">
      <c r="A9" t="s">
        <v>0</v>
      </c>
      <c r="B9">
        <v>388</v>
      </c>
      <c r="C9">
        <v>337</v>
      </c>
      <c r="E9">
        <f>C9/B9</f>
        <v>0.86855670103092786</v>
      </c>
      <c r="F9">
        <f>(B9-C9)/B9</f>
        <v>0.13144329896907217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97</v>
      </c>
      <c r="E13">
        <f>C13/B13</f>
        <v>0.93269230769230771</v>
      </c>
      <c r="F13">
        <f>(B13-C13)/B13</f>
        <v>6.7307692307692304E-2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80</v>
      </c>
      <c r="E17">
        <f>C17/B17</f>
        <v>0.86021505376344087</v>
      </c>
      <c r="F17">
        <f>(B17-C17)/B17</f>
        <v>0.13978494623655913</v>
      </c>
    </row>
    <row r="19" spans="1:6" x14ac:dyDescent="0.25">
      <c r="A19" t="s">
        <v>7</v>
      </c>
      <c r="B19">
        <v>113</v>
      </c>
      <c r="C19">
        <v>104</v>
      </c>
      <c r="E19">
        <f>C19/B19</f>
        <v>0.92035398230088494</v>
      </c>
      <c r="F19">
        <f>(B19-C19)/B19</f>
        <v>7.9646017699115043E-2</v>
      </c>
    </row>
    <row r="21" spans="1:6" x14ac:dyDescent="0.25">
      <c r="A21" t="s">
        <v>6</v>
      </c>
      <c r="B21">
        <v>812</v>
      </c>
      <c r="C21">
        <v>5</v>
      </c>
      <c r="E21">
        <f>(B21-C21)/B21</f>
        <v>0.99384236453201968</v>
      </c>
      <c r="F21">
        <f>C21/B21</f>
        <v>6.1576354679802959E-3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0.92920353982300885</v>
      </c>
      <c r="I2" s="1">
        <f>SUM(C7:C19)/SUM(B7:B19)</f>
        <v>0.88059701492537312</v>
      </c>
      <c r="J2" s="1">
        <f>SUM(C7:C19,B21-C21)/SUM(B7:B21)</f>
        <v>0.89763346175013758</v>
      </c>
      <c r="K2">
        <f>C21</f>
        <v>66</v>
      </c>
      <c r="L2">
        <f>SUM(B7:B19)-SUM(C7:C19)</f>
        <v>120</v>
      </c>
      <c r="N2" s="1">
        <f>K4/(K4+L2)</f>
        <v>0.88059701492537312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885</v>
      </c>
      <c r="L4">
        <f>B21-C21</f>
        <v>746</v>
      </c>
      <c r="N4" s="1">
        <f>L4/(L4+K2)</f>
        <v>0.91871921182266014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166</v>
      </c>
      <c r="E7">
        <f>C7/B7</f>
        <v>0.79425837320574166</v>
      </c>
      <c r="F7">
        <f>(B7-C7)/B7</f>
        <v>0.20574162679425836</v>
      </c>
      <c r="N7" s="1"/>
    </row>
    <row r="9" spans="1:14" x14ac:dyDescent="0.25">
      <c r="A9" t="s">
        <v>0</v>
      </c>
      <c r="B9">
        <v>388</v>
      </c>
      <c r="C9">
        <v>338</v>
      </c>
      <c r="E9">
        <f>C9/B9</f>
        <v>0.87113402061855671</v>
      </c>
      <c r="F9">
        <f>(B9-C9)/B9</f>
        <v>0.12886597938144329</v>
      </c>
    </row>
    <row r="11" spans="1:14" x14ac:dyDescent="0.25">
      <c r="A11" t="s">
        <v>5</v>
      </c>
      <c r="B11">
        <v>44</v>
      </c>
      <c r="C11">
        <v>44</v>
      </c>
      <c r="E11">
        <f>C11/B11</f>
        <v>1</v>
      </c>
      <c r="F11">
        <f>(B11-C11)/B11</f>
        <v>0</v>
      </c>
    </row>
    <row r="13" spans="1:14" x14ac:dyDescent="0.25">
      <c r="A13" t="s">
        <v>1</v>
      </c>
      <c r="B13">
        <v>104</v>
      </c>
      <c r="C13">
        <v>98</v>
      </c>
      <c r="E13">
        <f>C13/B13</f>
        <v>0.94230769230769229</v>
      </c>
      <c r="F13">
        <f>(B13-C13)/B13</f>
        <v>5.7692307692307696E-2</v>
      </c>
    </row>
    <row r="15" spans="1:14" x14ac:dyDescent="0.25">
      <c r="A15" t="s">
        <v>4</v>
      </c>
      <c r="B15">
        <v>54</v>
      </c>
      <c r="C15">
        <v>54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93</v>
      </c>
      <c r="C17">
        <v>80</v>
      </c>
      <c r="E17">
        <f>C17/B17</f>
        <v>0.86021505376344087</v>
      </c>
      <c r="F17">
        <f>(B17-C17)/B17</f>
        <v>0.13978494623655913</v>
      </c>
    </row>
    <row r="19" spans="1:6" x14ac:dyDescent="0.25">
      <c r="A19" t="s">
        <v>7</v>
      </c>
      <c r="B19">
        <v>113</v>
      </c>
      <c r="C19">
        <v>105</v>
      </c>
      <c r="E19">
        <f>C19/B19</f>
        <v>0.92920353982300885</v>
      </c>
      <c r="F19">
        <f>(B19-C19)/B19</f>
        <v>7.0796460176991149E-2</v>
      </c>
    </row>
    <row r="21" spans="1:6" x14ac:dyDescent="0.25">
      <c r="A21" t="s">
        <v>6</v>
      </c>
      <c r="B21">
        <v>812</v>
      </c>
      <c r="C21">
        <v>66</v>
      </c>
      <c r="E21">
        <f>(B21-C21)/B21</f>
        <v>0.91871921182266014</v>
      </c>
      <c r="F21">
        <f>C21/B21</f>
        <v>8.1280788177339899E-2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"/>
  <sheetViews>
    <sheetView tabSelected="1" workbookViewId="0">
      <selection activeCell="I13" sqref="I13"/>
    </sheetView>
  </sheetViews>
  <sheetFormatPr defaultRowHeight="15" x14ac:dyDescent="0.25"/>
  <cols>
    <col min="8" max="8" width="15" bestFit="1" customWidth="1"/>
    <col min="19" max="19" width="15" bestFit="1" customWidth="1"/>
    <col min="30" max="30" width="15" bestFit="1" customWidth="1"/>
    <col min="41" max="41" width="15" bestFit="1" customWidth="1"/>
    <col min="52" max="52" width="15" bestFit="1" customWidth="1"/>
    <col min="53" max="53" width="14.85546875" bestFit="1" customWidth="1"/>
    <col min="54" max="54" width="13.42578125" bestFit="1" customWidth="1"/>
    <col min="55" max="55" width="14.28515625" bestFit="1" customWidth="1"/>
    <col min="56" max="56" width="15" bestFit="1" customWidth="1"/>
  </cols>
  <sheetData>
    <row r="1" spans="1:58" x14ac:dyDescent="0.25">
      <c r="H1" t="s">
        <v>8</v>
      </c>
      <c r="S1" t="s">
        <v>8</v>
      </c>
      <c r="AD1" t="s">
        <v>8</v>
      </c>
      <c r="AO1" t="s">
        <v>8</v>
      </c>
      <c r="AZ1" t="s">
        <v>8</v>
      </c>
    </row>
    <row r="2" spans="1:58" x14ac:dyDescent="0.25">
      <c r="H2" s="1">
        <f>MEDIAN(E7:E19)</f>
        <v>0.79807692307692313</v>
      </c>
      <c r="I2" s="1"/>
      <c r="J2" s="1"/>
      <c r="S2" s="1">
        <f>MEDIAN(P7:P19)</f>
        <v>0.75</v>
      </c>
      <c r="T2" s="1"/>
      <c r="U2" s="1"/>
      <c r="AD2" s="1">
        <f>MEDIAN(AA7:AA19)</f>
        <v>0.93805309734513276</v>
      </c>
      <c r="AO2" s="1">
        <f>MEDIAN(AL7:AL19)</f>
        <v>0.92307692307692313</v>
      </c>
      <c r="AZ2" s="1">
        <f>MEDIAN(AW7:AW19)</f>
        <v>0.8584070796460177</v>
      </c>
    </row>
    <row r="3" spans="1:58" x14ac:dyDescent="0.25">
      <c r="H3" t="s">
        <v>10</v>
      </c>
      <c r="S3" t="s">
        <v>10</v>
      </c>
      <c r="AD3" t="s">
        <v>10</v>
      </c>
      <c r="AO3" t="s">
        <v>10</v>
      </c>
      <c r="AZ3" t="s">
        <v>10</v>
      </c>
    </row>
    <row r="4" spans="1:58" x14ac:dyDescent="0.25">
      <c r="H4" s="1">
        <f>SUM(C7:C19)/SUM(B7:B19)</f>
        <v>0.70845771144278602</v>
      </c>
      <c r="I4" s="1"/>
      <c r="J4" s="1"/>
      <c r="S4" s="1">
        <f>SUM(N7:N19)/SUM(M7:M19)</f>
        <v>0.68955223880597016</v>
      </c>
      <c r="T4" s="1"/>
      <c r="U4" s="1"/>
      <c r="AD4" s="1">
        <f>SUM(Y7:Y19)/SUM(X7:X19)</f>
        <v>0.87661691542288556</v>
      </c>
      <c r="AO4" s="1">
        <f>SUM(AJ7:AJ19)/SUM(AI7:AI19)</f>
        <v>0.86368159203980099</v>
      </c>
      <c r="AZ4" s="1">
        <f>SUM(AU7:AU19)/SUM(AT7:AT19)</f>
        <v>0.78308457711442792</v>
      </c>
    </row>
    <row r="5" spans="1:58" x14ac:dyDescent="0.25">
      <c r="E5" t="s">
        <v>17</v>
      </c>
      <c r="F5" t="s">
        <v>18</v>
      </c>
      <c r="H5" t="s">
        <v>9</v>
      </c>
      <c r="P5" t="s">
        <v>17</v>
      </c>
      <c r="Q5" t="s">
        <v>18</v>
      </c>
      <c r="S5" t="s">
        <v>9</v>
      </c>
      <c r="AA5" t="s">
        <v>17</v>
      </c>
      <c r="AB5" t="s">
        <v>18</v>
      </c>
      <c r="AD5" t="s">
        <v>9</v>
      </c>
      <c r="AL5" t="s">
        <v>17</v>
      </c>
      <c r="AM5" t="s">
        <v>18</v>
      </c>
      <c r="AO5" t="s">
        <v>9</v>
      </c>
      <c r="AW5" t="s">
        <v>17</v>
      </c>
      <c r="AX5" t="s">
        <v>18</v>
      </c>
      <c r="AZ5" t="s">
        <v>9</v>
      </c>
    </row>
    <row r="6" spans="1:58" x14ac:dyDescent="0.25">
      <c r="H6" s="1">
        <f>SUM(C7:C19,B21-C21)/SUM(B7:B21)</f>
        <v>0.83379196477710515</v>
      </c>
      <c r="I6" s="1"/>
      <c r="J6" s="1"/>
      <c r="S6" s="1">
        <f>SUM(N7:N19,M21-N21)/SUM(M7:M21)</f>
        <v>0.82333516785910843</v>
      </c>
      <c r="T6" s="1"/>
      <c r="U6" s="1"/>
      <c r="AD6" s="1">
        <f>SUM(Y7:Y19,X21-Y21)/SUM(X7:X21)</f>
        <v>0.90148596587782059</v>
      </c>
      <c r="AO6" s="1">
        <f>SUM(AJ7:AJ19,AI21-AJ21)/SUM(AI7:AI21)</f>
        <v>0.89873417721518989</v>
      </c>
      <c r="AZ6" s="1">
        <f>SUM(AU7:AU19,AT21-AU21)/SUM(AT7:AT21)</f>
        <v>0.86681342872867362</v>
      </c>
    </row>
    <row r="7" spans="1:58" x14ac:dyDescent="0.25">
      <c r="A7" t="s">
        <v>2</v>
      </c>
      <c r="B7">
        <v>209</v>
      </c>
      <c r="C7">
        <v>98</v>
      </c>
      <c r="E7">
        <f>C7/B7</f>
        <v>0.46889952153110048</v>
      </c>
      <c r="F7">
        <f>(B7-C7)/B7</f>
        <v>0.53110047846889952</v>
      </c>
      <c r="H7" t="s">
        <v>11</v>
      </c>
      <c r="L7" t="s">
        <v>2</v>
      </c>
      <c r="M7">
        <v>209</v>
      </c>
      <c r="N7">
        <v>92</v>
      </c>
      <c r="P7">
        <f>N7/M7</f>
        <v>0.44019138755980863</v>
      </c>
      <c r="Q7">
        <f>(M7-N7)/M7</f>
        <v>0.55980861244019142</v>
      </c>
      <c r="S7" t="s">
        <v>11</v>
      </c>
      <c r="W7" t="s">
        <v>2</v>
      </c>
      <c r="X7">
        <v>209</v>
      </c>
      <c r="Y7">
        <v>161</v>
      </c>
      <c r="AA7">
        <f>Y7/X7</f>
        <v>0.77033492822966509</v>
      </c>
      <c r="AB7">
        <f>(X7-Y7)/X7</f>
        <v>0.22966507177033493</v>
      </c>
      <c r="AD7" t="s">
        <v>11</v>
      </c>
      <c r="AH7" t="s">
        <v>2</v>
      </c>
      <c r="AI7">
        <v>209</v>
      </c>
      <c r="AJ7">
        <v>153</v>
      </c>
      <c r="AL7">
        <f>AJ7/AI7</f>
        <v>0.73205741626794263</v>
      </c>
      <c r="AM7">
        <f>(AI7-AJ7)/AI7</f>
        <v>0.26794258373205743</v>
      </c>
      <c r="AO7" t="s">
        <v>11</v>
      </c>
      <c r="AS7" t="s">
        <v>2</v>
      </c>
      <c r="AT7">
        <v>209</v>
      </c>
      <c r="AU7">
        <v>127</v>
      </c>
      <c r="AW7">
        <f>AU7/AT7</f>
        <v>0.60765550239234445</v>
      </c>
      <c r="AX7">
        <f>(AT7-AU7)/AT7</f>
        <v>0.3923444976076555</v>
      </c>
      <c r="AZ7" t="s">
        <v>11</v>
      </c>
      <c r="BF7" s="1"/>
    </row>
    <row r="8" spans="1:58" x14ac:dyDescent="0.25">
      <c r="H8">
        <f>C21</f>
        <v>9</v>
      </c>
      <c r="S8">
        <f>N21</f>
        <v>9</v>
      </c>
      <c r="AD8">
        <f>Y21</f>
        <v>55</v>
      </c>
      <c r="AO8">
        <f>AJ21</f>
        <v>47</v>
      </c>
      <c r="AZ8">
        <f>AU21</f>
        <v>24</v>
      </c>
    </row>
    <row r="9" spans="1:58" x14ac:dyDescent="0.25">
      <c r="A9" t="s">
        <v>0</v>
      </c>
      <c r="B9">
        <v>388</v>
      </c>
      <c r="C9">
        <v>282</v>
      </c>
      <c r="E9">
        <f>C9/B9</f>
        <v>0.72680412371134018</v>
      </c>
      <c r="F9">
        <f>(B9-C9)/B9</f>
        <v>0.27319587628865977</v>
      </c>
      <c r="H9" t="s">
        <v>13</v>
      </c>
      <c r="L9" t="s">
        <v>0</v>
      </c>
      <c r="M9">
        <v>388</v>
      </c>
      <c r="N9">
        <v>275</v>
      </c>
      <c r="P9">
        <f>N9/M9</f>
        <v>0.70876288659793818</v>
      </c>
      <c r="Q9">
        <f>(M9-N9)/M9</f>
        <v>0.29123711340206188</v>
      </c>
      <c r="S9" t="s">
        <v>13</v>
      </c>
      <c r="W9" t="s">
        <v>0</v>
      </c>
      <c r="X9">
        <v>388</v>
      </c>
      <c r="Y9">
        <v>343</v>
      </c>
      <c r="AA9">
        <f>Y9/X9</f>
        <v>0.884020618556701</v>
      </c>
      <c r="AB9">
        <f>(X9-Y9)/X9</f>
        <v>0.11597938144329897</v>
      </c>
      <c r="AD9" t="s">
        <v>13</v>
      </c>
      <c r="AH9" t="s">
        <v>0</v>
      </c>
      <c r="AI9">
        <v>388</v>
      </c>
      <c r="AJ9">
        <v>338</v>
      </c>
      <c r="AL9">
        <f>AJ9/AI9</f>
        <v>0.87113402061855671</v>
      </c>
      <c r="AM9">
        <f>(AI9-AJ9)/AI9</f>
        <v>0.12886597938144329</v>
      </c>
      <c r="AO9" t="s">
        <v>13</v>
      </c>
      <c r="AS9" t="s">
        <v>0</v>
      </c>
      <c r="AT9">
        <v>388</v>
      </c>
      <c r="AU9">
        <v>310</v>
      </c>
      <c r="AW9">
        <f>AU9/AT9</f>
        <v>0.7989690721649485</v>
      </c>
      <c r="AX9">
        <f>(AT9-AU9)/AT9</f>
        <v>0.20103092783505155</v>
      </c>
      <c r="AZ9" t="s">
        <v>13</v>
      </c>
    </row>
    <row r="10" spans="1:58" x14ac:dyDescent="0.25">
      <c r="H10">
        <f t="shared" ref="H10" si="0">SUM(C7:C19)</f>
        <v>712</v>
      </c>
      <c r="S10">
        <f>SUM(N7:N19)</f>
        <v>693</v>
      </c>
      <c r="AD10">
        <f>SUM(Y7:Y19)</f>
        <v>881</v>
      </c>
      <c r="AO10">
        <f>SUM(AJ7:AJ19)</f>
        <v>868</v>
      </c>
      <c r="AZ10">
        <f>SUM(AU7:AU19)</f>
        <v>787</v>
      </c>
    </row>
    <row r="11" spans="1:58" x14ac:dyDescent="0.25">
      <c r="A11" t="s">
        <v>5</v>
      </c>
      <c r="B11">
        <v>44</v>
      </c>
      <c r="C11">
        <v>44</v>
      </c>
      <c r="E11">
        <f>C11/B11</f>
        <v>1</v>
      </c>
      <c r="F11">
        <f>(B11-C11)/B11</f>
        <v>0</v>
      </c>
      <c r="H11" t="s">
        <v>12</v>
      </c>
      <c r="L11" t="s">
        <v>5</v>
      </c>
      <c r="M11">
        <v>44</v>
      </c>
      <c r="N11">
        <v>44</v>
      </c>
      <c r="P11">
        <f>N11/M11</f>
        <v>1</v>
      </c>
      <c r="Q11">
        <f>(M11-N11)/M11</f>
        <v>0</v>
      </c>
      <c r="S11" t="s">
        <v>12</v>
      </c>
      <c r="W11" t="s">
        <v>5</v>
      </c>
      <c r="X11">
        <v>44</v>
      </c>
      <c r="Y11">
        <v>44</v>
      </c>
      <c r="AA11">
        <f>Y11/X11</f>
        <v>1</v>
      </c>
      <c r="AB11">
        <f>(X11-Y11)/X11</f>
        <v>0</v>
      </c>
      <c r="AD11" t="s">
        <v>12</v>
      </c>
      <c r="AH11" t="s">
        <v>5</v>
      </c>
      <c r="AI11">
        <v>44</v>
      </c>
      <c r="AJ11">
        <v>44</v>
      </c>
      <c r="AL11">
        <f>AJ11/AI11</f>
        <v>1</v>
      </c>
      <c r="AM11">
        <f>(AI11-AJ11)/AI11</f>
        <v>0</v>
      </c>
      <c r="AO11" t="s">
        <v>12</v>
      </c>
      <c r="AS11" t="s">
        <v>5</v>
      </c>
      <c r="AT11">
        <v>44</v>
      </c>
      <c r="AU11">
        <v>42</v>
      </c>
      <c r="AW11">
        <f>AU11/AT11</f>
        <v>0.95454545454545459</v>
      </c>
      <c r="AX11">
        <f>(AT11-AU11)/AT11</f>
        <v>4.5454545454545456E-2</v>
      </c>
      <c r="AZ11" t="s">
        <v>12</v>
      </c>
    </row>
    <row r="12" spans="1:58" x14ac:dyDescent="0.25">
      <c r="H12">
        <f>SUM(B7:B19)-SUM(C7:C19)</f>
        <v>293</v>
      </c>
      <c r="S12">
        <f>SUM(M7:M19)-SUM(N7:N19)</f>
        <v>312</v>
      </c>
      <c r="AD12">
        <f>SUM(X7:X19)-SUM(Y7:Y19)</f>
        <v>124</v>
      </c>
      <c r="AO12">
        <f>SUM(AI7:AI19)-SUM(AJ7:AJ19)</f>
        <v>137</v>
      </c>
      <c r="AZ12">
        <f>SUM(AT7:AT19)-SUM(AU7:AU19)</f>
        <v>218</v>
      </c>
    </row>
    <row r="13" spans="1:58" x14ac:dyDescent="0.25">
      <c r="A13" t="s">
        <v>1</v>
      </c>
      <c r="B13">
        <v>104</v>
      </c>
      <c r="C13">
        <v>83</v>
      </c>
      <c r="E13">
        <f>C13/B13</f>
        <v>0.79807692307692313</v>
      </c>
      <c r="F13">
        <f>(B13-C13)/B13</f>
        <v>0.20192307692307693</v>
      </c>
      <c r="H13" t="s">
        <v>14</v>
      </c>
      <c r="L13" t="s">
        <v>1</v>
      </c>
      <c r="M13">
        <v>104</v>
      </c>
      <c r="N13">
        <v>78</v>
      </c>
      <c r="P13">
        <f>N13/M13</f>
        <v>0.75</v>
      </c>
      <c r="Q13">
        <f>(M13-N13)/M13</f>
        <v>0.25</v>
      </c>
      <c r="S13" t="s">
        <v>14</v>
      </c>
      <c r="W13" t="s">
        <v>1</v>
      </c>
      <c r="X13">
        <v>104</v>
      </c>
      <c r="Y13">
        <v>99</v>
      </c>
      <c r="AA13">
        <f>Y13/X13</f>
        <v>0.95192307692307687</v>
      </c>
      <c r="AB13">
        <f>(X13-Y13)/X13</f>
        <v>4.807692307692308E-2</v>
      </c>
      <c r="AD13" t="s">
        <v>14</v>
      </c>
      <c r="AH13" t="s">
        <v>1</v>
      </c>
      <c r="AI13">
        <v>104</v>
      </c>
      <c r="AJ13">
        <v>96</v>
      </c>
      <c r="AL13">
        <f>AJ13/AI13</f>
        <v>0.92307692307692313</v>
      </c>
      <c r="AM13">
        <f>(AI13-AJ13)/AI13</f>
        <v>7.6923076923076927E-2</v>
      </c>
      <c r="AO13" t="s">
        <v>14</v>
      </c>
      <c r="AS13" t="s">
        <v>1</v>
      </c>
      <c r="AT13">
        <v>104</v>
      </c>
      <c r="AU13">
        <v>91</v>
      </c>
      <c r="AW13">
        <f>AU13/AT13</f>
        <v>0.875</v>
      </c>
      <c r="AX13">
        <f>(AT13-AU13)/AT13</f>
        <v>0.125</v>
      </c>
      <c r="AZ13" t="s">
        <v>14</v>
      </c>
    </row>
    <row r="14" spans="1:58" x14ac:dyDescent="0.25">
      <c r="H14">
        <f>B21-C21</f>
        <v>803</v>
      </c>
      <c r="S14">
        <f>M21-N21</f>
        <v>803</v>
      </c>
      <c r="AD14">
        <f>X21-Y21</f>
        <v>757</v>
      </c>
      <c r="AO14">
        <f>AI21-AJ21</f>
        <v>765</v>
      </c>
      <c r="AZ14">
        <f>AT21-AU21</f>
        <v>788</v>
      </c>
    </row>
    <row r="15" spans="1:58" x14ac:dyDescent="0.25">
      <c r="A15" t="s">
        <v>4</v>
      </c>
      <c r="B15">
        <v>54</v>
      </c>
      <c r="C15">
        <v>52</v>
      </c>
      <c r="E15">
        <f>C15/B15</f>
        <v>0.96296296296296291</v>
      </c>
      <c r="F15">
        <f>(B15-C15)/B15</f>
        <v>3.7037037037037035E-2</v>
      </c>
      <c r="H15" t="s">
        <v>15</v>
      </c>
      <c r="L15" t="s">
        <v>4</v>
      </c>
      <c r="M15">
        <v>54</v>
      </c>
      <c r="N15">
        <v>51</v>
      </c>
      <c r="P15">
        <f>N15/M15</f>
        <v>0.94444444444444442</v>
      </c>
      <c r="Q15">
        <f>(M15-N15)/M15</f>
        <v>5.5555555555555552E-2</v>
      </c>
      <c r="S15" t="s">
        <v>15</v>
      </c>
      <c r="W15" t="s">
        <v>4</v>
      </c>
      <c r="X15">
        <v>54</v>
      </c>
      <c r="Y15">
        <v>52</v>
      </c>
      <c r="AA15">
        <f>Y15/X15</f>
        <v>0.96296296296296291</v>
      </c>
      <c r="AB15">
        <f>(X15-Y15)/X15</f>
        <v>3.7037037037037035E-2</v>
      </c>
      <c r="AD15" t="s">
        <v>15</v>
      </c>
      <c r="AH15" t="s">
        <v>4</v>
      </c>
      <c r="AI15">
        <v>54</v>
      </c>
      <c r="AJ15">
        <v>53</v>
      </c>
      <c r="AL15">
        <f>AJ15/AI15</f>
        <v>0.98148148148148151</v>
      </c>
      <c r="AM15">
        <f>(AI15-AJ15)/AI15</f>
        <v>1.8518518518518517E-2</v>
      </c>
      <c r="AO15" t="s">
        <v>15</v>
      </c>
      <c r="AS15" t="s">
        <v>4</v>
      </c>
      <c r="AT15">
        <v>54</v>
      </c>
      <c r="AU15">
        <v>53</v>
      </c>
      <c r="AW15">
        <f>AU15/AT15</f>
        <v>0.98148148148148151</v>
      </c>
      <c r="AX15">
        <f>(AT15-AU15)/AT15</f>
        <v>1.8518518518518517E-2</v>
      </c>
      <c r="AZ15" t="s">
        <v>15</v>
      </c>
    </row>
    <row r="16" spans="1:58" x14ac:dyDescent="0.25">
      <c r="H16" s="1">
        <f t="shared" ref="H16" si="1">H10/(H10+H12)</f>
        <v>0.70845771144278602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f>S10/(S10+S12)</f>
        <v>0.68955223880597016</v>
      </c>
      <c r="T16" s="1"/>
      <c r="U16" s="1"/>
      <c r="AD16" s="1">
        <f>AD10/(AD10+AD12)</f>
        <v>0.87661691542288556</v>
      </c>
      <c r="AO16" s="1">
        <f>AO10/(AO10+AO12)</f>
        <v>0.86368159203980099</v>
      </c>
      <c r="AZ16" s="1">
        <f>AZ10/(AZ10+AZ12)</f>
        <v>0.78308457711442792</v>
      </c>
    </row>
    <row r="17" spans="1:52" x14ac:dyDescent="0.25">
      <c r="A17" t="s">
        <v>3</v>
      </c>
      <c r="B17">
        <v>93</v>
      </c>
      <c r="C17">
        <v>60</v>
      </c>
      <c r="E17">
        <f>C17/B17</f>
        <v>0.64516129032258063</v>
      </c>
      <c r="F17">
        <f>(B17-C17)/B17</f>
        <v>0.35483870967741937</v>
      </c>
      <c r="H17" t="s">
        <v>16</v>
      </c>
      <c r="L17" t="s">
        <v>3</v>
      </c>
      <c r="M17">
        <v>93</v>
      </c>
      <c r="N17">
        <v>58</v>
      </c>
      <c r="P17">
        <f>N17/M17</f>
        <v>0.62365591397849462</v>
      </c>
      <c r="Q17">
        <f>(M17-N17)/M17</f>
        <v>0.37634408602150538</v>
      </c>
      <c r="S17" t="s">
        <v>16</v>
      </c>
      <c r="W17" t="s">
        <v>3</v>
      </c>
      <c r="X17">
        <v>93</v>
      </c>
      <c r="Y17">
        <v>76</v>
      </c>
      <c r="AA17">
        <f>Y17/X17</f>
        <v>0.81720430107526887</v>
      </c>
      <c r="AB17">
        <f>(X17-Y17)/X17</f>
        <v>0.18279569892473119</v>
      </c>
      <c r="AD17" t="s">
        <v>16</v>
      </c>
      <c r="AH17" t="s">
        <v>3</v>
      </c>
      <c r="AI17">
        <v>93</v>
      </c>
      <c r="AJ17">
        <v>79</v>
      </c>
      <c r="AL17">
        <f>AJ17/AI17</f>
        <v>0.84946236559139787</v>
      </c>
      <c r="AM17">
        <f>(AI17-AJ17)/AI17</f>
        <v>0.15053763440860216</v>
      </c>
      <c r="AO17" t="s">
        <v>16</v>
      </c>
      <c r="AS17" t="s">
        <v>3</v>
      </c>
      <c r="AT17">
        <v>93</v>
      </c>
      <c r="AU17">
        <v>67</v>
      </c>
      <c r="AW17">
        <f>AU17/AT17</f>
        <v>0.72043010752688175</v>
      </c>
      <c r="AX17">
        <f>(AT17-AU17)/AT17</f>
        <v>0.27956989247311825</v>
      </c>
      <c r="AZ17" t="s">
        <v>16</v>
      </c>
    </row>
    <row r="18" spans="1:52" x14ac:dyDescent="0.25">
      <c r="H18" s="1">
        <f>H14/(H14+H8)</f>
        <v>0.98891625615763545</v>
      </c>
      <c r="I18" s="1"/>
      <c r="J18" s="1"/>
      <c r="S18" s="1">
        <f>S14/(S14+S8)</f>
        <v>0.98891625615763545</v>
      </c>
      <c r="T18" s="1"/>
      <c r="U18" s="1"/>
      <c r="AD18" s="1">
        <f>AD14/(AD14+AD8)</f>
        <v>0.93226600985221675</v>
      </c>
      <c r="AO18" s="1">
        <f>AO14/(AO14+AO8)</f>
        <v>0.94211822660098521</v>
      </c>
      <c r="AZ18" s="1">
        <f>AZ14/(AZ14+AZ8)</f>
        <v>0.97044334975369462</v>
      </c>
    </row>
    <row r="19" spans="1:52" x14ac:dyDescent="0.25">
      <c r="A19" t="s">
        <v>7</v>
      </c>
      <c r="B19">
        <v>113</v>
      </c>
      <c r="C19">
        <v>93</v>
      </c>
      <c r="E19">
        <f>C19/B19</f>
        <v>0.82300884955752207</v>
      </c>
      <c r="F19">
        <f>(B19-C19)/B19</f>
        <v>0.17699115044247787</v>
      </c>
      <c r="L19" t="s">
        <v>7</v>
      </c>
      <c r="M19">
        <v>113</v>
      </c>
      <c r="N19">
        <v>95</v>
      </c>
      <c r="P19">
        <f>N19/M19</f>
        <v>0.84070796460176989</v>
      </c>
      <c r="Q19">
        <f>(M19-N19)/M19</f>
        <v>0.15929203539823009</v>
      </c>
      <c r="W19" t="s">
        <v>7</v>
      </c>
      <c r="X19">
        <v>113</v>
      </c>
      <c r="Y19">
        <v>106</v>
      </c>
      <c r="AA19">
        <f>Y19/X19</f>
        <v>0.93805309734513276</v>
      </c>
      <c r="AB19">
        <f>(X19-Y19)/X19</f>
        <v>6.1946902654867256E-2</v>
      </c>
      <c r="AH19" t="s">
        <v>7</v>
      </c>
      <c r="AI19">
        <v>113</v>
      </c>
      <c r="AJ19">
        <v>105</v>
      </c>
      <c r="AL19">
        <f>AJ19/AI19</f>
        <v>0.92920353982300885</v>
      </c>
      <c r="AM19">
        <f>(AI19-AJ19)/AI19</f>
        <v>7.0796460176991149E-2</v>
      </c>
      <c r="AS19" t="s">
        <v>7</v>
      </c>
      <c r="AT19">
        <v>113</v>
      </c>
      <c r="AU19">
        <v>97</v>
      </c>
      <c r="AW19">
        <f>AU19/AT19</f>
        <v>0.8584070796460177</v>
      </c>
      <c r="AX19">
        <f>(AT19-AU19)/AT19</f>
        <v>0.1415929203539823</v>
      </c>
    </row>
    <row r="21" spans="1:52" x14ac:dyDescent="0.25">
      <c r="A21" t="s">
        <v>6</v>
      </c>
      <c r="B21">
        <v>812</v>
      </c>
      <c r="C21">
        <v>9</v>
      </c>
      <c r="E21">
        <f>(B21-C21)/B21</f>
        <v>0.98891625615763545</v>
      </c>
      <c r="F21">
        <f>C21/B21</f>
        <v>1.1083743842364532E-2</v>
      </c>
      <c r="L21" t="s">
        <v>6</v>
      </c>
      <c r="M21">
        <v>812</v>
      </c>
      <c r="N21">
        <v>9</v>
      </c>
      <c r="P21">
        <f>(M21-N21)/M21</f>
        <v>0.98891625615763545</v>
      </c>
      <c r="Q21">
        <f>N21/M21</f>
        <v>1.1083743842364532E-2</v>
      </c>
      <c r="W21" t="s">
        <v>6</v>
      </c>
      <c r="X21">
        <v>812</v>
      </c>
      <c r="Y21">
        <v>55</v>
      </c>
      <c r="AA21">
        <f>(X21-Y21)/X21</f>
        <v>0.93226600985221675</v>
      </c>
      <c r="AB21">
        <f>Y21/X21</f>
        <v>6.7733990147783252E-2</v>
      </c>
      <c r="AH21" t="s">
        <v>6</v>
      </c>
      <c r="AI21">
        <v>812</v>
      </c>
      <c r="AJ21">
        <v>47</v>
      </c>
      <c r="AL21">
        <f>(AI21-AJ21)/AI21</f>
        <v>0.94211822660098521</v>
      </c>
      <c r="AM21">
        <f>AJ21/AI21</f>
        <v>5.7881773399014777E-2</v>
      </c>
      <c r="AS21" t="s">
        <v>6</v>
      </c>
      <c r="AT21">
        <v>812</v>
      </c>
      <c r="AU21">
        <v>24</v>
      </c>
      <c r="AW21">
        <f>(AT21-AU21)/AT21</f>
        <v>0.97044334975369462</v>
      </c>
      <c r="AX21">
        <f>AU21/AT21</f>
        <v>2.9556650246305417E-2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Theirs</vt:lpstr>
      <vt:lpstr>Ours</vt:lpstr>
      <vt:lpstr>Less+</vt:lpstr>
      <vt:lpstr>10x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2018-06-15T13:38:07Z</dcterms:modified>
</cp:coreProperties>
</file>