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encia0-my.sharepoint.com/personal/sbachimont_audencia_com/Documents/Documents/sobriété AV 2023/"/>
    </mc:Choice>
  </mc:AlternateContent>
  <xr:revisionPtr revIDLastSave="44" documentId="8_{4585E3DD-F688-44B4-BECE-52649CBF26BA}" xr6:coauthVersionLast="47" xr6:coauthVersionMax="47" xr10:uidLastSave="{94A73055-0435-46BA-8517-A5108545BC82}"/>
  <bookViews>
    <workbookView xWindow="28680" yWindow="-120" windowWidth="29040" windowHeight="15840" activeTab="2" xr2:uid="{94AA0177-BA03-4E94-B016-CAECE89120A4}"/>
  </bookViews>
  <sheets>
    <sheet name="mesures" sheetId="1" r:id="rId1"/>
    <sheet name="calcul avec export aurion" sheetId="2" r:id="rId2"/>
    <sheet name="calcul carbone" sheetId="3" r:id="rId3"/>
  </sheets>
  <definedNames>
    <definedName name="_xlnm._FilterDatabase" localSheetId="0" hidden="1">mesures!$B$1:$H$1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C14" i="2"/>
  <c r="C15" i="2"/>
  <c r="F49" i="2"/>
  <c r="C49" i="2"/>
  <c r="C45" i="2"/>
  <c r="F45" i="2" s="1"/>
  <c r="F19" i="3"/>
  <c r="M20" i="3"/>
  <c r="P87" i="3"/>
  <c r="P82" i="3"/>
  <c r="P86" i="3"/>
  <c r="P85" i="3"/>
  <c r="P84" i="3"/>
  <c r="P83" i="3"/>
  <c r="K76" i="3"/>
  <c r="P88" i="3" l="1"/>
  <c r="K19" i="3" l="1"/>
  <c r="G86" i="3"/>
  <c r="G85" i="3"/>
  <c r="G84" i="3"/>
  <c r="G83" i="3"/>
  <c r="G82" i="3"/>
  <c r="G81" i="3"/>
  <c r="G87" i="3"/>
  <c r="C18" i="2"/>
  <c r="F18" i="2" s="1"/>
  <c r="C50" i="2"/>
  <c r="F50" i="2" s="1"/>
  <c r="C48" i="2"/>
  <c r="F48" i="2" s="1"/>
  <c r="C47" i="2"/>
  <c r="F47" i="2" s="1"/>
  <c r="C46" i="2"/>
  <c r="F46" i="2" s="1"/>
  <c r="C44" i="2"/>
  <c r="F44" i="2" s="1"/>
  <c r="C43" i="2"/>
  <c r="F43" i="2" s="1"/>
  <c r="C42" i="2"/>
  <c r="F42" i="2" s="1"/>
  <c r="C41" i="2"/>
  <c r="F41" i="2" s="1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G88" i="3" l="1"/>
  <c r="Q73" i="3"/>
  <c r="Q72" i="3"/>
  <c r="Q71" i="3"/>
  <c r="Q70" i="3"/>
  <c r="Q69" i="3"/>
  <c r="Q68" i="3"/>
  <c r="H40" i="3"/>
  <c r="H63" i="3"/>
  <c r="H59" i="3"/>
  <c r="H60" i="3"/>
  <c r="H66" i="3"/>
  <c r="H72" i="3"/>
  <c r="H52" i="3"/>
  <c r="H64" i="3"/>
  <c r="H68" i="3"/>
  <c r="H31" i="3"/>
  <c r="H53" i="3"/>
  <c r="H67" i="3"/>
  <c r="H61" i="3"/>
  <c r="H51" i="3"/>
  <c r="H55" i="3"/>
  <c r="H71" i="3"/>
  <c r="H69" i="3"/>
  <c r="H56" i="3"/>
  <c r="H54" i="3"/>
  <c r="H62" i="3"/>
  <c r="H70" i="3"/>
  <c r="H49" i="3"/>
  <c r="H57" i="3"/>
  <c r="H65" i="3"/>
  <c r="H73" i="3"/>
  <c r="H50" i="3"/>
  <c r="H58" i="3"/>
  <c r="C26" i="2"/>
  <c r="F26" i="2" s="1"/>
  <c r="H48" i="3" s="1"/>
  <c r="C25" i="2"/>
  <c r="F25" i="2" s="1"/>
  <c r="H47" i="3" s="1"/>
  <c r="C24" i="2"/>
  <c r="F24" i="2" s="1"/>
  <c r="H46" i="3" s="1"/>
  <c r="C23" i="2"/>
  <c r="F23" i="2" s="1"/>
  <c r="H45" i="3" s="1"/>
  <c r="C22" i="2"/>
  <c r="F22" i="2" s="1"/>
  <c r="H44" i="3" s="1"/>
  <c r="C13" i="2"/>
  <c r="F13" i="2" s="1"/>
  <c r="H34" i="3" s="1"/>
  <c r="C12" i="2"/>
  <c r="F12" i="2" s="1"/>
  <c r="H33" i="3" s="1"/>
  <c r="C11" i="2"/>
  <c r="F11" i="2" s="1"/>
  <c r="H32" i="3" s="1"/>
  <c r="C10" i="2"/>
  <c r="C8" i="2"/>
  <c r="F8" i="2" s="1"/>
  <c r="H30" i="3" s="1"/>
  <c r="C7" i="2"/>
  <c r="F7" i="2" s="1"/>
  <c r="H29" i="3" s="1"/>
  <c r="C6" i="2"/>
  <c r="F6" i="2" s="1"/>
  <c r="H28" i="3" s="1"/>
  <c r="C5" i="2"/>
  <c r="F5" i="2" s="1"/>
  <c r="H27" i="3" s="1"/>
  <c r="C3" i="2"/>
  <c r="F3" i="2" s="1"/>
  <c r="C4" i="2"/>
  <c r="F4" i="2" s="1"/>
  <c r="H26" i="3" s="1"/>
  <c r="C9" i="2"/>
  <c r="F9" i="2" s="1"/>
  <c r="F14" i="2"/>
  <c r="H36" i="3" s="1"/>
  <c r="F15" i="2"/>
  <c r="H37" i="3" s="1"/>
  <c r="C16" i="2"/>
  <c r="F16" i="2" s="1"/>
  <c r="H38" i="3" s="1"/>
  <c r="C17" i="2"/>
  <c r="F17" i="2" s="1"/>
  <c r="H39" i="3" s="1"/>
  <c r="C19" i="2"/>
  <c r="F19" i="2" s="1"/>
  <c r="H41" i="3" s="1"/>
  <c r="C20" i="2"/>
  <c r="F20" i="2" s="1"/>
  <c r="H42" i="3" s="1"/>
  <c r="C21" i="2"/>
  <c r="F21" i="2" s="1"/>
  <c r="H43" i="3" s="1"/>
  <c r="D19" i="3"/>
  <c r="Q76" i="3" l="1"/>
  <c r="Q91" i="3" s="1"/>
  <c r="P73" i="3"/>
  <c r="P72" i="3"/>
  <c r="P71" i="3"/>
  <c r="P70" i="3"/>
  <c r="P69" i="3"/>
  <c r="P68" i="3"/>
  <c r="G54" i="3"/>
  <c r="G28" i="3"/>
  <c r="G31" i="3"/>
  <c r="G26" i="3"/>
  <c r="G29" i="3"/>
  <c r="G27" i="3"/>
  <c r="G30" i="3"/>
  <c r="G40" i="3"/>
  <c r="G62" i="3"/>
  <c r="G57" i="3"/>
  <c r="G61" i="3"/>
  <c r="G71" i="3"/>
  <c r="G72" i="3"/>
  <c r="G65" i="3"/>
  <c r="G73" i="3"/>
  <c r="G58" i="3"/>
  <c r="G66" i="3"/>
  <c r="G68" i="3"/>
  <c r="G70" i="3"/>
  <c r="G59" i="3"/>
  <c r="G63" i="3"/>
  <c r="G69" i="3"/>
  <c r="G67" i="3"/>
  <c r="G64" i="3"/>
  <c r="G55" i="3"/>
  <c r="G60" i="3"/>
  <c r="G56" i="3"/>
  <c r="G47" i="3"/>
  <c r="G48" i="3"/>
  <c r="G51" i="3"/>
  <c r="G52" i="3"/>
  <c r="G50" i="3"/>
  <c r="G44" i="3"/>
  <c r="G49" i="3"/>
  <c r="G53" i="3"/>
  <c r="G45" i="3"/>
  <c r="G46" i="3"/>
  <c r="G33" i="3"/>
  <c r="G34" i="3"/>
  <c r="G32" i="3"/>
  <c r="G42" i="3"/>
  <c r="G43" i="3"/>
  <c r="G41" i="3"/>
  <c r="G38" i="3"/>
  <c r="G39" i="3"/>
  <c r="G36" i="3"/>
  <c r="G37" i="3"/>
  <c r="P76" i="3" l="1"/>
  <c r="P91" i="3" s="1"/>
  <c r="G35" i="3"/>
  <c r="H35" i="3"/>
  <c r="G25" i="3"/>
  <c r="B76" i="3" l="1"/>
  <c r="H25" i="3"/>
  <c r="H76" i="3" s="1"/>
  <c r="G76" i="3"/>
  <c r="N78" i="3" l="1"/>
  <c r="G91" i="3"/>
  <c r="J94" i="3" s="1"/>
  <c r="I78" i="3"/>
  <c r="O78" i="3"/>
  <c r="H91" i="3"/>
  <c r="K94" i="3" s="1"/>
  <c r="B99" i="3" l="1"/>
  <c r="G99" i="3" s="1"/>
  <c r="E16" i="3"/>
  <c r="G16" i="3" s="1"/>
  <c r="E10" i="3"/>
  <c r="G10" i="3" s="1"/>
  <c r="E9" i="3"/>
  <c r="G9" i="3" s="1"/>
  <c r="L9" i="3"/>
  <c r="N9" i="3" s="1"/>
  <c r="E11" i="3"/>
  <c r="G11" i="3" s="1"/>
  <c r="E15" i="3"/>
  <c r="G15" i="3" s="1"/>
  <c r="L12" i="3"/>
  <c r="N12" i="3" s="1"/>
  <c r="E14" i="3"/>
  <c r="G14" i="3" s="1"/>
  <c r="E13" i="3"/>
  <c r="G13" i="3" s="1"/>
  <c r="L11" i="3"/>
  <c r="N11" i="3" s="1"/>
  <c r="L10" i="3"/>
  <c r="N10" i="3" s="1"/>
  <c r="E12" i="3"/>
  <c r="G12" i="3" s="1"/>
</calcChain>
</file>

<file path=xl/sharedStrings.xml><?xml version="1.0" encoding="utf-8"?>
<sst xmlns="http://schemas.openxmlformats.org/spreadsheetml/2006/main" count="143" uniqueCount="69">
  <si>
    <t>ATLANTIC</t>
  </si>
  <si>
    <t>A262</t>
  </si>
  <si>
    <t>A480</t>
  </si>
  <si>
    <t>A170</t>
  </si>
  <si>
    <t>A270</t>
  </si>
  <si>
    <t>BILAN CARBONE</t>
  </si>
  <si>
    <t>Electricité</t>
  </si>
  <si>
    <t>Unité</t>
  </si>
  <si>
    <t>Taux de conversion en kWh</t>
  </si>
  <si>
    <t>Quantité en kWh</t>
  </si>
  <si>
    <t>kg de CO2 produit par kWh</t>
  </si>
  <si>
    <t>kg CO2
produits</t>
  </si>
  <si>
    <t>part en %</t>
  </si>
  <si>
    <t>Charbon</t>
  </si>
  <si>
    <t>Pétrole</t>
  </si>
  <si>
    <t>Gaz naturel</t>
  </si>
  <si>
    <t>Nucléaire</t>
  </si>
  <si>
    <t>Hydroélectricité</t>
  </si>
  <si>
    <t>Solaire</t>
  </si>
  <si>
    <t>Eolien</t>
  </si>
  <si>
    <t>Bioénergies</t>
  </si>
  <si>
    <t>Total</t>
  </si>
  <si>
    <t xml:space="preserve">kg CO2 moyen selon mix : </t>
  </si>
  <si>
    <t xml:space="preserve"> kwh/an</t>
  </si>
  <si>
    <t>kg CO2/an</t>
  </si>
  <si>
    <t>total</t>
  </si>
  <si>
    <t>kwh/an</t>
  </si>
  <si>
    <t>kg CO2 électrique</t>
  </si>
  <si>
    <t>Matériel cycle de vie</t>
  </si>
  <si>
    <t xml:space="preserve">kgCO2/unité </t>
  </si>
  <si>
    <t xml:space="preserve"> kg CO2</t>
  </si>
  <si>
    <t>renouvelés en moyenne tous les X (ans)</t>
  </si>
  <si>
    <t>Conso TOTALE en kg CO2 : mix électricité + cycle de vie</t>
  </si>
  <si>
    <t>Prix</t>
  </si>
  <si>
    <t>total en Euros</t>
  </si>
  <si>
    <t>learninglab</t>
  </si>
  <si>
    <t>salle</t>
  </si>
  <si>
    <t>type</t>
  </si>
  <si>
    <t>watt</t>
  </si>
  <si>
    <t>occupat° matin</t>
  </si>
  <si>
    <t>occupat° apres-midi</t>
  </si>
  <si>
    <t>KW/h par an</t>
  </si>
  <si>
    <t>Nombre de VP</t>
  </si>
  <si>
    <t>A54</t>
  </si>
  <si>
    <t>EDN</t>
  </si>
  <si>
    <t>zal</t>
  </si>
  <si>
    <t>info</t>
  </si>
  <si>
    <t>amphi</t>
  </si>
  <si>
    <t>cours</t>
  </si>
  <si>
    <t>conso watt</t>
  </si>
  <si>
    <t>A70</t>
  </si>
  <si>
    <t>A72</t>
  </si>
  <si>
    <t>A75</t>
  </si>
  <si>
    <t>taille</t>
  </si>
  <si>
    <t>Nombre écrans 40' à 50'</t>
  </si>
  <si>
    <t>Nombre écrans 50' à 60'</t>
  </si>
  <si>
    <t>Nombre écrans 60' à 70'</t>
  </si>
  <si>
    <t>Nombre écrans 70' à 80'</t>
  </si>
  <si>
    <t>Nombre écrans 80' à 90'</t>
  </si>
  <si>
    <t>80' et plus</t>
  </si>
  <si>
    <t>Composition de l'électricité de Nantes métopole au 6/02/2024:</t>
  </si>
  <si>
    <t>Thermique</t>
  </si>
  <si>
    <t>https://www.rte-france.com/carte-reseau-transport-electricite</t>
  </si>
  <si>
    <t>https://observatoire.enedis.fr/commune/nantes-44109</t>
  </si>
  <si>
    <t>Composition de l'électricité de France 2022:</t>
  </si>
  <si>
    <t>Conso TOTALE M4D en kg CO2 : mix électricité + cycle de vie</t>
  </si>
  <si>
    <t>Conso TOTALE COURS en kg CO2 : mix électricité + cycle de vie</t>
  </si>
  <si>
    <t>n° salle</t>
  </si>
  <si>
    <t xml:space="preserve">prix kwh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</si>
</sst>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_-* #,##0_-;\-* #,##0_-;_-* &quot;-&quot;??_-;_-@_-"/>
    <numFmt numFmtId="168" formatCode="_-* #,##0.00\ [$€-40C]_-;\-* #,##0.00\ [$€-40C]_-;_-* &quot;-&quot;??\ [$€-40C]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36"/>
      <color theme="5" tint="-0.249977111117893"/>
      <name val="Arial"/>
      <family val="2"/>
    </font>
    <font>
      <b/>
      <i/>
      <sz val="48"/>
      <color theme="4" tint="-0.249977111117893"/>
      <name val="Arial"/>
      <family val="2"/>
    </font>
    <font>
      <b/>
      <i/>
      <sz val="18"/>
      <color rgb="FFC00000"/>
      <name val="Arial"/>
      <family val="2"/>
    </font>
    <font>
      <b/>
      <sz val="10"/>
      <name val="Arial"/>
      <family val="2"/>
    </font>
    <font>
      <b/>
      <i/>
      <sz val="28"/>
      <color theme="4" tint="-0.249977111117893"/>
      <name val="Arial"/>
      <family val="2"/>
    </font>
    <font>
      <b/>
      <sz val="15"/>
      <color rgb="FFC0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0"/>
      <name val="Arial"/>
      <family val="2"/>
    </font>
    <font>
      <sz val="9"/>
      <name val="Arial"/>
      <family val="2"/>
    </font>
    <font>
      <b/>
      <sz val="3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2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33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7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hair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165" fontId="10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10" fillId="0" borderId="8" xfId="0" applyFont="1" applyBorder="1"/>
    <xf numFmtId="0" fontId="0" fillId="0" borderId="8" xfId="0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10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4" xfId="0" applyBorder="1"/>
    <xf numFmtId="0" fontId="0" fillId="7" borderId="4" xfId="0" applyFill="1" applyBorder="1" applyAlignment="1">
      <alignment horizontal="center"/>
    </xf>
    <xf numFmtId="167" fontId="10" fillId="0" borderId="0" xfId="1" applyNumberFormat="1" applyFont="1" applyFill="1" applyBorder="1" applyAlignment="1" applyProtection="1">
      <alignment horizontal="center" vertical="center"/>
    </xf>
    <xf numFmtId="167" fontId="10" fillId="0" borderId="9" xfId="1" applyNumberFormat="1" applyFont="1" applyFill="1" applyBorder="1" applyAlignment="1" applyProtection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168" fontId="6" fillId="8" borderId="4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2"/>
    <xf numFmtId="0" fontId="0" fillId="0" borderId="7" xfId="0" applyBorder="1"/>
    <xf numFmtId="165" fontId="10" fillId="10" borderId="4" xfId="0" applyNumberFormat="1" applyFont="1" applyFill="1" applyBorder="1" applyAlignment="1">
      <alignment horizontal="center"/>
    </xf>
    <xf numFmtId="165" fontId="10" fillId="11" borderId="4" xfId="0" applyNumberFormat="1" applyFont="1" applyFill="1" applyBorder="1" applyAlignment="1">
      <alignment horizontal="center"/>
    </xf>
    <xf numFmtId="165" fontId="10" fillId="13" borderId="4" xfId="0" applyNumberFormat="1" applyFont="1" applyFill="1" applyBorder="1" applyAlignment="1">
      <alignment horizontal="center"/>
    </xf>
    <xf numFmtId="165" fontId="10" fillId="12" borderId="4" xfId="0" applyNumberFormat="1" applyFont="1" applyFill="1" applyBorder="1" applyAlignment="1">
      <alignment horizontal="center"/>
    </xf>
    <xf numFmtId="0" fontId="12" fillId="0" borderId="13" xfId="0" applyFont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15" fillId="0" borderId="14" xfId="0" applyFont="1" applyBorder="1" applyAlignment="1">
      <alignment horizontal="center"/>
    </xf>
    <xf numFmtId="165" fontId="10" fillId="0" borderId="14" xfId="0" applyNumberFormat="1" applyFont="1" applyBorder="1" applyAlignment="1">
      <alignment horizontal="center"/>
    </xf>
    <xf numFmtId="165" fontId="10" fillId="12" borderId="15" xfId="0" applyNumberFormat="1" applyFont="1" applyFill="1" applyBorder="1" applyAlignment="1">
      <alignment horizontal="center"/>
    </xf>
    <xf numFmtId="165" fontId="10" fillId="10" borderId="15" xfId="0" applyNumberFormat="1" applyFont="1" applyFill="1" applyBorder="1" applyAlignment="1">
      <alignment horizontal="center"/>
    </xf>
    <xf numFmtId="0" fontId="0" fillId="0" borderId="16" xfId="0" applyBorder="1"/>
    <xf numFmtId="0" fontId="0" fillId="6" borderId="12" xfId="0" applyFill="1" applyBorder="1" applyAlignment="1" applyProtection="1">
      <alignment horizontal="center"/>
      <protection locked="0"/>
    </xf>
    <xf numFmtId="0" fontId="12" fillId="9" borderId="17" xfId="0" applyFont="1" applyFill="1" applyBorder="1"/>
    <xf numFmtId="0" fontId="0" fillId="9" borderId="18" xfId="0" applyFill="1" applyBorder="1"/>
    <xf numFmtId="0" fontId="0" fillId="9" borderId="18" xfId="0" applyFill="1" applyBorder="1" applyAlignment="1">
      <alignment horizontal="center"/>
    </xf>
    <xf numFmtId="0" fontId="15" fillId="9" borderId="18" xfId="0" applyFont="1" applyFill="1" applyBorder="1" applyAlignment="1">
      <alignment horizontal="center"/>
    </xf>
    <xf numFmtId="165" fontId="10" fillId="9" borderId="18" xfId="0" applyNumberFormat="1" applyFont="1" applyFill="1" applyBorder="1" applyAlignment="1">
      <alignment horizontal="center"/>
    </xf>
    <xf numFmtId="165" fontId="13" fillId="9" borderId="18" xfId="2" applyNumberFormat="1" applyFill="1" applyBorder="1" applyAlignment="1"/>
    <xf numFmtId="0" fontId="12" fillId="9" borderId="18" xfId="0" applyFont="1" applyFill="1" applyBorder="1"/>
    <xf numFmtId="0" fontId="0" fillId="9" borderId="19" xfId="0" applyFill="1" applyBorder="1"/>
    <xf numFmtId="0" fontId="12" fillId="0" borderId="20" xfId="0" applyFont="1" applyBorder="1"/>
    <xf numFmtId="165" fontId="13" fillId="0" borderId="0" xfId="2" applyNumberFormat="1" applyBorder="1" applyAlignment="1"/>
    <xf numFmtId="0" fontId="0" fillId="0" borderId="20" xfId="0" applyBorder="1"/>
    <xf numFmtId="0" fontId="0" fillId="0" borderId="2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0" xfId="0" applyFont="1"/>
    <xf numFmtId="0" fontId="10" fillId="0" borderId="0" xfId="0" applyFont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14" borderId="17" xfId="0" applyFill="1" applyBorder="1"/>
    <xf numFmtId="0" fontId="0" fillId="14" borderId="18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14" borderId="0" xfId="0" applyFill="1"/>
    <xf numFmtId="0" fontId="0" fillId="14" borderId="0" xfId="0" applyFill="1" applyAlignment="1">
      <alignment horizontal="right"/>
    </xf>
    <xf numFmtId="0" fontId="0" fillId="14" borderId="11" xfId="0" applyFill="1" applyBorder="1"/>
    <xf numFmtId="0" fontId="0" fillId="14" borderId="21" xfId="0" applyFill="1" applyBorder="1"/>
    <xf numFmtId="0" fontId="0" fillId="14" borderId="22" xfId="0" applyFill="1" applyBorder="1"/>
    <xf numFmtId="0" fontId="0" fillId="14" borderId="23" xfId="0" applyFill="1" applyBorder="1"/>
    <xf numFmtId="0" fontId="12" fillId="7" borderId="17" xfId="0" applyFont="1" applyFill="1" applyBorder="1"/>
    <xf numFmtId="0" fontId="0" fillId="7" borderId="18" xfId="0" applyFill="1" applyBorder="1"/>
    <xf numFmtId="0" fontId="0" fillId="7" borderId="18" xfId="0" applyFill="1" applyBorder="1" applyAlignment="1">
      <alignment horizontal="center"/>
    </xf>
    <xf numFmtId="165" fontId="10" fillId="7" borderId="18" xfId="0" applyNumberFormat="1" applyFont="1" applyFill="1" applyBorder="1" applyAlignment="1">
      <alignment horizontal="center"/>
    </xf>
    <xf numFmtId="0" fontId="0" fillId="7" borderId="19" xfId="0" applyFill="1" applyBorder="1"/>
    <xf numFmtId="164" fontId="10" fillId="12" borderId="0" xfId="0" applyNumberFormat="1" applyFont="1" applyFill="1" applyAlignment="1">
      <alignment horizontal="center"/>
    </xf>
    <xf numFmtId="164" fontId="10" fillId="10" borderId="0" xfId="0" applyNumberFormat="1" applyFont="1" applyFill="1" applyAlignment="1">
      <alignment horizontal="center"/>
    </xf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14" fillId="15" borderId="22" xfId="0" applyFont="1" applyFill="1" applyBorder="1" applyAlignment="1">
      <alignment horizontal="right"/>
    </xf>
    <xf numFmtId="165" fontId="0" fillId="15" borderId="22" xfId="0" applyNumberFormat="1" applyFill="1" applyBorder="1" applyAlignment="1">
      <alignment horizontal="center"/>
    </xf>
    <xf numFmtId="165" fontId="0" fillId="15" borderId="23" xfId="0" applyNumberFormat="1" applyFill="1" applyBorder="1" applyAlignment="1">
      <alignment horizontal="center"/>
    </xf>
    <xf numFmtId="0" fontId="0" fillId="15" borderId="0" xfId="0" applyFill="1"/>
    <xf numFmtId="165" fontId="0" fillId="15" borderId="1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4" fillId="15" borderId="0" xfId="0" applyFont="1" applyFill="1" applyAlignment="1">
      <alignment horizontal="right"/>
    </xf>
    <xf numFmtId="0" fontId="10" fillId="15" borderId="0" xfId="0" applyFont="1" applyFill="1"/>
    <xf numFmtId="0" fontId="13" fillId="15" borderId="0" xfId="2" applyFill="1" applyBorder="1" applyAlignment="1"/>
    <xf numFmtId="0" fontId="0" fillId="15" borderId="11" xfId="0" applyFill="1" applyBorder="1"/>
    <xf numFmtId="0" fontId="10" fillId="15" borderId="4" xfId="0" applyFont="1" applyFill="1" applyBorder="1" applyAlignment="1">
      <alignment vertical="center" wrapText="1"/>
    </xf>
    <xf numFmtId="0" fontId="10" fillId="15" borderId="4" xfId="0" applyFont="1" applyFill="1" applyBorder="1" applyAlignment="1">
      <alignment horizontal="center" vertical="center" wrapText="1"/>
    </xf>
    <xf numFmtId="164" fontId="10" fillId="16" borderId="4" xfId="0" applyNumberFormat="1" applyFont="1" applyFill="1" applyBorder="1" applyAlignment="1">
      <alignment horizontal="center" vertical="center" wrapText="1"/>
    </xf>
    <xf numFmtId="0" fontId="13" fillId="15" borderId="11" xfId="2" applyFill="1" applyBorder="1" applyAlignment="1"/>
    <xf numFmtId="0" fontId="14" fillId="15" borderId="0" xfId="0" applyFont="1" applyFill="1" applyAlignment="1">
      <alignment horizontal="center"/>
    </xf>
    <xf numFmtId="165" fontId="10" fillId="15" borderId="0" xfId="0" applyNumberFormat="1" applyFont="1" applyFill="1" applyAlignment="1">
      <alignment horizontal="center"/>
    </xf>
    <xf numFmtId="165" fontId="10" fillId="15" borderId="11" xfId="0" applyNumberFormat="1" applyFont="1" applyFill="1" applyBorder="1" applyAlignment="1">
      <alignment horizontal="center"/>
    </xf>
    <xf numFmtId="0" fontId="0" fillId="15" borderId="5" xfId="0" applyFill="1" applyBorder="1"/>
    <xf numFmtId="166" fontId="0" fillId="15" borderId="6" xfId="0" applyNumberFormat="1" applyFill="1" applyBorder="1" applyAlignment="1" applyProtection="1">
      <alignment horizontal="center"/>
      <protection locked="0"/>
    </xf>
    <xf numFmtId="0" fontId="0" fillId="15" borderId="6" xfId="0" applyFill="1" applyBorder="1" applyAlignment="1">
      <alignment horizontal="center"/>
    </xf>
    <xf numFmtId="164" fontId="0" fillId="15" borderId="6" xfId="0" applyNumberFormat="1" applyFill="1" applyBorder="1" applyAlignment="1">
      <alignment horizontal="center"/>
    </xf>
    <xf numFmtId="165" fontId="10" fillId="16" borderId="7" xfId="0" applyNumberFormat="1" applyFont="1" applyFill="1" applyBorder="1" applyAlignment="1">
      <alignment horizontal="center"/>
    </xf>
    <xf numFmtId="165" fontId="0" fillId="15" borderId="0" xfId="0" applyNumberFormat="1" applyFill="1" applyAlignment="1">
      <alignment horizontal="center"/>
    </xf>
    <xf numFmtId="10" fontId="10" fillId="15" borderId="0" xfId="0" applyNumberFormat="1" applyFont="1" applyFill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horizontal="center"/>
    </xf>
    <xf numFmtId="0" fontId="14" fillId="4" borderId="22" xfId="0" applyFont="1" applyFill="1" applyBorder="1" applyAlignment="1">
      <alignment horizontal="right"/>
    </xf>
    <xf numFmtId="165" fontId="0" fillId="4" borderId="22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2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4" fillId="4" borderId="0" xfId="0" applyFont="1" applyFill="1" applyAlignment="1">
      <alignment horizontal="right"/>
    </xf>
    <xf numFmtId="0" fontId="10" fillId="4" borderId="0" xfId="0" applyFont="1" applyFill="1"/>
    <xf numFmtId="0" fontId="13" fillId="4" borderId="0" xfId="2" applyFill="1" applyBorder="1" applyAlignment="1"/>
    <xf numFmtId="0" fontId="10" fillId="4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horizontal="center" vertical="center" wrapText="1"/>
    </xf>
    <xf numFmtId="164" fontId="10" fillId="17" borderId="4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0" fillId="4" borderId="5" xfId="0" applyFill="1" applyBorder="1"/>
    <xf numFmtId="166" fontId="0" fillId="4" borderId="6" xfId="0" applyNumberFormat="1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5" fontId="10" fillId="17" borderId="7" xfId="0" applyNumberFormat="1" applyFont="1" applyFill="1" applyBorder="1" applyAlignment="1">
      <alignment horizontal="center"/>
    </xf>
    <xf numFmtId="10" fontId="10" fillId="4" borderId="0" xfId="0" applyNumberFormat="1" applyFont="1" applyFill="1" applyAlignment="1">
      <alignment horizontal="center"/>
    </xf>
    <xf numFmtId="167" fontId="10" fillId="10" borderId="4" xfId="1" applyNumberFormat="1" applyFont="1" applyFill="1" applyBorder="1" applyAlignment="1" applyProtection="1">
      <alignment horizontal="center" vertical="center"/>
    </xf>
    <xf numFmtId="167" fontId="10" fillId="12" borderId="4" xfId="1" applyNumberFormat="1" applyFont="1" applyFill="1" applyBorder="1" applyAlignment="1" applyProtection="1">
      <alignment horizontal="center" vertical="center"/>
    </xf>
    <xf numFmtId="0" fontId="0" fillId="18" borderId="4" xfId="0" applyFill="1" applyBorder="1" applyAlignment="1" applyProtection="1">
      <alignment horizontal="center"/>
      <protection locked="0"/>
    </xf>
    <xf numFmtId="0" fontId="16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bservatoire.enedis.fr/commune/nantes-44109" TargetMode="External"/><Relationship Id="rId1" Type="http://schemas.openxmlformats.org/officeDocument/2006/relationships/hyperlink" Target="https://www.rte-france.com/carte-reseau-transport-electric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7AD7-D010-496C-AB19-1F8C860D5756}">
  <dimension ref="B1:J1"/>
  <sheetViews>
    <sheetView zoomScaleNormal="100" workbookViewId="0">
      <pane ySplit="1" topLeftCell="A2" activePane="bottomLeft" state="frozen"/>
      <selection pane="bottomLeft" activeCell="C13" sqref="C13"/>
    </sheetView>
  </sheetViews>
  <sheetFormatPr baseColWidth="10" defaultRowHeight="15" x14ac:dyDescent="0.25"/>
  <cols>
    <col min="2" max="2" width="22.7109375" customWidth="1"/>
    <col min="5" max="5" width="26.85546875" customWidth="1"/>
    <col min="6" max="6" width="40.85546875" customWidth="1"/>
    <col min="7" max="7" width="18.42578125" customWidth="1"/>
    <col min="8" max="8" width="28.42578125" customWidth="1"/>
    <col min="9" max="9" width="21.140625" customWidth="1"/>
  </cols>
  <sheetData>
    <row r="1" spans="2:10" x14ac:dyDescent="0.25">
      <c r="B1" s="1"/>
      <c r="C1" s="2"/>
      <c r="D1" s="2"/>
      <c r="E1" s="2"/>
      <c r="F1" s="3"/>
      <c r="G1" s="3"/>
      <c r="H1" s="4"/>
      <c r="I1" t="s">
        <v>49</v>
      </c>
      <c r="J1" t="s">
        <v>53</v>
      </c>
    </row>
  </sheetData>
  <autoFilter ref="B1:H1" xr:uid="{90C17AD7-D010-496C-AB19-1F8C860D5756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E108-E506-4942-87FB-AE4A72673B81}">
  <dimension ref="A1:G54"/>
  <sheetViews>
    <sheetView topLeftCell="A20" workbookViewId="0">
      <selection activeCell="E16" sqref="E16"/>
    </sheetView>
  </sheetViews>
  <sheetFormatPr baseColWidth="10" defaultRowHeight="15" x14ac:dyDescent="0.25"/>
  <cols>
    <col min="1" max="1" width="14" customWidth="1"/>
    <col min="2" max="2" width="19.85546875" customWidth="1"/>
    <col min="4" max="4" width="14.5703125" customWidth="1"/>
    <col min="5" max="5" width="23.42578125" customWidth="1"/>
    <col min="6" max="7" width="14.28515625" customWidth="1"/>
  </cols>
  <sheetData>
    <row r="1" spans="1:7" ht="33" customHeight="1" x14ac:dyDescent="0.7">
      <c r="A1" s="144"/>
      <c r="B1" s="144"/>
      <c r="C1" s="144"/>
      <c r="D1" s="144"/>
      <c r="E1" s="144"/>
      <c r="F1" s="144"/>
      <c r="G1" s="38"/>
    </row>
    <row r="2" spans="1:7" ht="22.5" customHeight="1" x14ac:dyDescent="0.25">
      <c r="A2" s="31" t="s">
        <v>36</v>
      </c>
      <c r="B2" s="31" t="s">
        <v>37</v>
      </c>
      <c r="C2" s="31" t="s">
        <v>38</v>
      </c>
      <c r="D2" s="31" t="s">
        <v>39</v>
      </c>
      <c r="E2" s="31" t="s">
        <v>40</v>
      </c>
      <c r="F2" s="31" t="s">
        <v>41</v>
      </c>
      <c r="G2" s="39"/>
    </row>
    <row r="3" spans="1:7" x14ac:dyDescent="0.25">
      <c r="A3" s="35"/>
      <c r="B3" s="35"/>
      <c r="C3" s="35" t="e">
        <f>SUM(mesures!#REF!)</f>
        <v>#REF!</v>
      </c>
      <c r="D3" s="35"/>
      <c r="E3" s="35"/>
      <c r="F3" s="36" t="e">
        <f t="shared" ref="F3:F50" si="0">((D3+E3)*C3)/1000</f>
        <v>#REF!</v>
      </c>
    </row>
    <row r="4" spans="1:7" x14ac:dyDescent="0.25">
      <c r="A4" s="35"/>
      <c r="B4" s="35"/>
      <c r="C4" s="35" t="e">
        <f>SUM(mesures!#REF!)</f>
        <v>#REF!</v>
      </c>
      <c r="D4" s="35"/>
      <c r="E4" s="35"/>
      <c r="F4" s="36" t="e">
        <f t="shared" si="0"/>
        <v>#REF!</v>
      </c>
    </row>
    <row r="5" spans="1:7" x14ac:dyDescent="0.25">
      <c r="A5" s="35"/>
      <c r="B5" s="35"/>
      <c r="C5" s="35" t="e">
        <f>SUM(mesures!#REF!)</f>
        <v>#REF!</v>
      </c>
      <c r="D5" s="35"/>
      <c r="E5" s="35"/>
      <c r="F5" s="36" t="e">
        <f t="shared" si="0"/>
        <v>#REF!</v>
      </c>
    </row>
    <row r="6" spans="1:7" x14ac:dyDescent="0.25">
      <c r="A6" s="35"/>
      <c r="B6" s="35"/>
      <c r="C6" s="35" t="e">
        <f>SUM(mesures!#REF!)</f>
        <v>#REF!</v>
      </c>
      <c r="D6" s="35"/>
      <c r="E6" s="35"/>
      <c r="F6" s="36" t="e">
        <f t="shared" si="0"/>
        <v>#REF!</v>
      </c>
    </row>
    <row r="7" spans="1:7" x14ac:dyDescent="0.25">
      <c r="A7" s="35"/>
      <c r="B7" s="35"/>
      <c r="C7" s="35" t="e">
        <f>SUM(mesures!#REF!)</f>
        <v>#REF!</v>
      </c>
      <c r="D7" s="35"/>
      <c r="E7" s="35"/>
      <c r="F7" s="36" t="e">
        <f t="shared" si="0"/>
        <v>#REF!</v>
      </c>
    </row>
    <row r="8" spans="1:7" x14ac:dyDescent="0.25">
      <c r="A8" s="35"/>
      <c r="B8" s="35"/>
      <c r="C8" s="35" t="e">
        <f>SUM(mesures!#REF!)</f>
        <v>#REF!</v>
      </c>
      <c r="D8" s="35"/>
      <c r="E8" s="35"/>
      <c r="F8" s="36" t="e">
        <f t="shared" si="0"/>
        <v>#REF!</v>
      </c>
    </row>
    <row r="9" spans="1:7" x14ac:dyDescent="0.25">
      <c r="A9" s="35"/>
      <c r="B9" s="35"/>
      <c r="C9" s="35" t="e">
        <f>SUM(mesures!#REF!)</f>
        <v>#REF!</v>
      </c>
      <c r="D9" s="35"/>
      <c r="E9" s="35"/>
      <c r="F9" s="36" t="e">
        <f t="shared" si="0"/>
        <v>#REF!</v>
      </c>
    </row>
    <row r="10" spans="1:7" x14ac:dyDescent="0.25">
      <c r="A10" s="35"/>
      <c r="B10" s="35"/>
      <c r="C10" s="35" t="e">
        <f>SUM(mesures!#REF!)</f>
        <v>#REF!</v>
      </c>
      <c r="D10" s="35"/>
      <c r="E10" s="35"/>
      <c r="F10" s="36" t="e">
        <f t="shared" si="0"/>
        <v>#REF!</v>
      </c>
    </row>
    <row r="11" spans="1:7" x14ac:dyDescent="0.25">
      <c r="A11" s="35"/>
      <c r="B11" s="35"/>
      <c r="C11" s="35" t="e">
        <f>SUM(mesures!#REF!)</f>
        <v>#REF!</v>
      </c>
      <c r="D11" s="35"/>
      <c r="E11" s="35"/>
      <c r="F11" s="36" t="e">
        <f t="shared" si="0"/>
        <v>#REF!</v>
      </c>
    </row>
    <row r="12" spans="1:7" x14ac:dyDescent="0.25">
      <c r="A12" s="35"/>
      <c r="B12" s="35"/>
      <c r="C12" s="35" t="e">
        <f>SUM(mesures!#REF!)</f>
        <v>#REF!</v>
      </c>
      <c r="D12" s="35"/>
      <c r="E12" s="35"/>
      <c r="F12" s="36" t="e">
        <f t="shared" si="0"/>
        <v>#REF!</v>
      </c>
    </row>
    <row r="13" spans="1:7" x14ac:dyDescent="0.25">
      <c r="A13" s="35"/>
      <c r="B13" s="35"/>
      <c r="C13" s="35" t="e">
        <f>SUM(mesures!#REF!)</f>
        <v>#REF!</v>
      </c>
      <c r="D13" s="35"/>
      <c r="E13" s="35"/>
      <c r="F13" s="36" t="e">
        <f t="shared" si="0"/>
        <v>#REF!</v>
      </c>
    </row>
    <row r="14" spans="1:7" x14ac:dyDescent="0.25">
      <c r="A14" s="35"/>
      <c r="B14" s="35"/>
      <c r="C14" s="35" t="e">
        <f>SUM(mesures!#REF!)</f>
        <v>#REF!</v>
      </c>
      <c r="D14" s="35"/>
      <c r="E14" s="35"/>
      <c r="F14" s="36" t="e">
        <f t="shared" si="0"/>
        <v>#REF!</v>
      </c>
    </row>
    <row r="15" spans="1:7" x14ac:dyDescent="0.25">
      <c r="A15" s="35"/>
      <c r="B15" s="35"/>
      <c r="C15" s="35" t="e">
        <f>SUM(mesures!#REF!)</f>
        <v>#REF!</v>
      </c>
      <c r="D15" s="35"/>
      <c r="E15" s="35"/>
      <c r="F15" s="36" t="e">
        <f t="shared" si="0"/>
        <v>#REF!</v>
      </c>
    </row>
    <row r="16" spans="1:7" x14ac:dyDescent="0.25">
      <c r="A16" s="35"/>
      <c r="B16" s="35"/>
      <c r="C16" s="35" t="e">
        <f>SUM(mesures!#REF!)</f>
        <v>#REF!</v>
      </c>
      <c r="D16" s="35"/>
      <c r="E16" s="35"/>
      <c r="F16" s="36" t="e">
        <f t="shared" si="0"/>
        <v>#REF!</v>
      </c>
    </row>
    <row r="17" spans="1:6" x14ac:dyDescent="0.25">
      <c r="A17" s="35"/>
      <c r="B17" s="35"/>
      <c r="C17" s="35" t="e">
        <f>SUM(mesures!#REF!)</f>
        <v>#REF!</v>
      </c>
      <c r="D17" s="35"/>
      <c r="E17" s="35"/>
      <c r="F17" s="36" t="e">
        <f t="shared" si="0"/>
        <v>#REF!</v>
      </c>
    </row>
    <row r="18" spans="1:6" x14ac:dyDescent="0.25">
      <c r="A18" s="35"/>
      <c r="B18" s="35"/>
      <c r="C18" s="35" t="e">
        <f>SUM(mesures!#REF!)</f>
        <v>#REF!</v>
      </c>
      <c r="D18" s="35"/>
      <c r="E18" s="35"/>
      <c r="F18" s="36" t="e">
        <f t="shared" si="0"/>
        <v>#REF!</v>
      </c>
    </row>
    <row r="19" spans="1:6" x14ac:dyDescent="0.25">
      <c r="A19" s="35"/>
      <c r="B19" s="35"/>
      <c r="C19" s="35" t="e">
        <f>SUM(mesures!#REF!)</f>
        <v>#REF!</v>
      </c>
      <c r="D19" s="35"/>
      <c r="E19" s="35"/>
      <c r="F19" s="36" t="e">
        <f t="shared" si="0"/>
        <v>#REF!</v>
      </c>
    </row>
    <row r="20" spans="1:6" x14ac:dyDescent="0.25">
      <c r="A20" s="35"/>
      <c r="B20" s="35"/>
      <c r="C20" s="35" t="e">
        <f>SUM(mesures!#REF!)</f>
        <v>#REF!</v>
      </c>
      <c r="D20" s="35"/>
      <c r="E20" s="35"/>
      <c r="F20" s="36" t="e">
        <f t="shared" si="0"/>
        <v>#REF!</v>
      </c>
    </row>
    <row r="21" spans="1:6" x14ac:dyDescent="0.25">
      <c r="A21" s="35"/>
      <c r="B21" s="35"/>
      <c r="C21" s="35" t="e">
        <f>SUM(mesures!#REF!)</f>
        <v>#REF!</v>
      </c>
      <c r="D21" s="35"/>
      <c r="E21" s="35"/>
      <c r="F21" s="36" t="e">
        <f t="shared" si="0"/>
        <v>#REF!</v>
      </c>
    </row>
    <row r="22" spans="1:6" x14ac:dyDescent="0.25">
      <c r="A22" s="35"/>
      <c r="B22" s="35"/>
      <c r="C22" s="35" t="e">
        <f>SUM(mesures!#REF!)</f>
        <v>#REF!</v>
      </c>
      <c r="D22" s="35"/>
      <c r="E22" s="35"/>
      <c r="F22" s="36" t="e">
        <f t="shared" si="0"/>
        <v>#REF!</v>
      </c>
    </row>
    <row r="23" spans="1:6" x14ac:dyDescent="0.25">
      <c r="A23" s="35"/>
      <c r="B23" s="35"/>
      <c r="C23" s="35" t="e">
        <f>SUM(mesures!#REF!)</f>
        <v>#REF!</v>
      </c>
      <c r="D23" s="35"/>
      <c r="E23" s="35"/>
      <c r="F23" s="36" t="e">
        <f t="shared" si="0"/>
        <v>#REF!</v>
      </c>
    </row>
    <row r="24" spans="1:6" x14ac:dyDescent="0.25">
      <c r="A24" s="35"/>
      <c r="B24" s="35"/>
      <c r="C24" s="35" t="e">
        <f>SUM(mesures!#REF!)</f>
        <v>#REF!</v>
      </c>
      <c r="D24" s="35"/>
      <c r="E24" s="35"/>
      <c r="F24" s="36" t="e">
        <f t="shared" si="0"/>
        <v>#REF!</v>
      </c>
    </row>
    <row r="25" spans="1:6" x14ac:dyDescent="0.25">
      <c r="A25" s="35"/>
      <c r="B25" s="35"/>
      <c r="C25" s="35" t="e">
        <f>SUM(mesures!#REF!)</f>
        <v>#REF!</v>
      </c>
      <c r="D25" s="35"/>
      <c r="E25" s="35"/>
      <c r="F25" s="36" t="e">
        <f t="shared" si="0"/>
        <v>#REF!</v>
      </c>
    </row>
    <row r="26" spans="1:6" x14ac:dyDescent="0.25">
      <c r="A26" s="35"/>
      <c r="B26" s="35"/>
      <c r="C26" s="35" t="e">
        <f>SUM(mesures!#REF!)</f>
        <v>#REF!</v>
      </c>
      <c r="D26" s="35"/>
      <c r="E26" s="35"/>
      <c r="F26" s="36" t="e">
        <f t="shared" si="0"/>
        <v>#REF!</v>
      </c>
    </row>
    <row r="27" spans="1:6" x14ac:dyDescent="0.25">
      <c r="A27" s="35"/>
      <c r="B27" s="35"/>
      <c r="C27" s="35" t="e">
        <f>SUM(mesures!#REF!)</f>
        <v>#REF!</v>
      </c>
      <c r="D27" s="35"/>
      <c r="E27" s="35"/>
      <c r="F27" s="36" t="e">
        <f t="shared" si="0"/>
        <v>#REF!</v>
      </c>
    </row>
    <row r="28" spans="1:6" x14ac:dyDescent="0.25">
      <c r="A28" s="35"/>
      <c r="B28" s="35"/>
      <c r="C28" s="35" t="e">
        <f>SUM(mesures!#REF!)</f>
        <v>#REF!</v>
      </c>
      <c r="D28" s="35"/>
      <c r="E28" s="35"/>
      <c r="F28" s="36" t="e">
        <f t="shared" si="0"/>
        <v>#REF!</v>
      </c>
    </row>
    <row r="29" spans="1:6" x14ac:dyDescent="0.25">
      <c r="A29" s="35"/>
      <c r="B29" s="35"/>
      <c r="C29" s="35" t="e">
        <f>SUM(mesures!#REF!)</f>
        <v>#REF!</v>
      </c>
      <c r="D29" s="35"/>
      <c r="E29" s="35"/>
      <c r="F29" s="36" t="e">
        <f t="shared" si="0"/>
        <v>#REF!</v>
      </c>
    </row>
    <row r="30" spans="1:6" x14ac:dyDescent="0.25">
      <c r="A30" s="35"/>
      <c r="B30" s="35"/>
      <c r="C30" s="35" t="e">
        <f>SUM(mesures!#REF!)</f>
        <v>#REF!</v>
      </c>
      <c r="D30" s="35"/>
      <c r="E30" s="35"/>
      <c r="F30" s="36" t="e">
        <f t="shared" si="0"/>
        <v>#REF!</v>
      </c>
    </row>
    <row r="31" spans="1:6" x14ac:dyDescent="0.25">
      <c r="A31" s="35"/>
      <c r="B31" s="35"/>
      <c r="C31" s="35" t="e">
        <f>SUM(mesures!#REF!)</f>
        <v>#REF!</v>
      </c>
      <c r="D31" s="35"/>
      <c r="E31" s="35"/>
      <c r="F31" s="36" t="e">
        <f t="shared" si="0"/>
        <v>#REF!</v>
      </c>
    </row>
    <row r="32" spans="1:6" x14ac:dyDescent="0.25">
      <c r="A32" s="35"/>
      <c r="B32" s="35"/>
      <c r="C32" s="35" t="e">
        <f>SUM(mesures!#REF!)</f>
        <v>#REF!</v>
      </c>
      <c r="D32" s="35"/>
      <c r="E32" s="35"/>
      <c r="F32" s="36" t="e">
        <f t="shared" si="0"/>
        <v>#REF!</v>
      </c>
    </row>
    <row r="33" spans="1:6" x14ac:dyDescent="0.25">
      <c r="A33" s="35"/>
      <c r="B33" s="35"/>
      <c r="C33" t="e">
        <f>SUM(mesures!#REF!)</f>
        <v>#REF!</v>
      </c>
      <c r="D33" s="35"/>
      <c r="E33" s="35"/>
      <c r="F33" s="36" t="e">
        <f t="shared" si="0"/>
        <v>#REF!</v>
      </c>
    </row>
    <row r="34" spans="1:6" x14ac:dyDescent="0.25">
      <c r="A34" s="35"/>
      <c r="B34" s="35"/>
      <c r="C34" t="e">
        <f>SUM(mesures!#REF!)</f>
        <v>#REF!</v>
      </c>
      <c r="D34" s="35"/>
      <c r="E34" s="35"/>
      <c r="F34" s="36" t="e">
        <f t="shared" si="0"/>
        <v>#REF!</v>
      </c>
    </row>
    <row r="35" spans="1:6" x14ac:dyDescent="0.25">
      <c r="A35" s="35"/>
      <c r="B35" s="35"/>
      <c r="C35" t="e">
        <f>SUM(mesures!#REF!)</f>
        <v>#REF!</v>
      </c>
      <c r="D35" s="35"/>
      <c r="E35" s="35"/>
      <c r="F35" s="36" t="e">
        <f t="shared" si="0"/>
        <v>#REF!</v>
      </c>
    </row>
    <row r="36" spans="1:6" x14ac:dyDescent="0.25">
      <c r="A36" s="35"/>
      <c r="B36" s="35"/>
      <c r="C36" t="e">
        <f>SUM(mesures!#REF!)</f>
        <v>#REF!</v>
      </c>
      <c r="D36" s="35"/>
      <c r="E36" s="35"/>
      <c r="F36" s="36" t="e">
        <f t="shared" si="0"/>
        <v>#REF!</v>
      </c>
    </row>
    <row r="37" spans="1:6" x14ac:dyDescent="0.25">
      <c r="A37" s="35"/>
      <c r="B37" s="35"/>
      <c r="C37" t="e">
        <f>SUM(mesures!#REF!)</f>
        <v>#REF!</v>
      </c>
      <c r="D37" s="35"/>
      <c r="E37" s="35"/>
      <c r="F37" s="36" t="e">
        <f t="shared" si="0"/>
        <v>#REF!</v>
      </c>
    </row>
    <row r="38" spans="1:6" x14ac:dyDescent="0.25">
      <c r="A38" s="35"/>
      <c r="B38" s="35"/>
      <c r="C38" t="e">
        <f>SUM(mesures!#REF!)</f>
        <v>#REF!</v>
      </c>
      <c r="D38" s="35"/>
      <c r="E38" s="35"/>
      <c r="F38" s="36" t="e">
        <f t="shared" si="0"/>
        <v>#REF!</v>
      </c>
    </row>
    <row r="39" spans="1:6" x14ac:dyDescent="0.25">
      <c r="A39" s="35"/>
      <c r="B39" s="35"/>
      <c r="C39" t="e">
        <f>SUM(mesures!#REF!)</f>
        <v>#REF!</v>
      </c>
      <c r="D39" s="35"/>
      <c r="E39" s="35"/>
      <c r="F39" s="36" t="e">
        <f t="shared" si="0"/>
        <v>#REF!</v>
      </c>
    </row>
    <row r="40" spans="1:6" x14ac:dyDescent="0.25">
      <c r="A40" s="35"/>
      <c r="B40" s="35"/>
      <c r="C40" t="e">
        <f>SUM(mesures!#REF!)</f>
        <v>#REF!</v>
      </c>
      <c r="D40" s="35"/>
      <c r="E40" s="35"/>
      <c r="F40" s="36" t="e">
        <f t="shared" si="0"/>
        <v>#REF!</v>
      </c>
    </row>
    <row r="41" spans="1:6" x14ac:dyDescent="0.25">
      <c r="A41" s="35"/>
      <c r="B41" s="35"/>
      <c r="C41" t="e">
        <f>SUM(mesures!#REF!)</f>
        <v>#REF!</v>
      </c>
      <c r="D41" s="35"/>
      <c r="E41" s="35"/>
      <c r="F41" s="36" t="e">
        <f t="shared" si="0"/>
        <v>#REF!</v>
      </c>
    </row>
    <row r="42" spans="1:6" x14ac:dyDescent="0.25">
      <c r="A42" s="35"/>
      <c r="B42" s="35"/>
      <c r="C42" t="e">
        <f>SUM(mesures!#REF!)</f>
        <v>#REF!</v>
      </c>
      <c r="D42" s="35"/>
      <c r="E42" s="35"/>
      <c r="F42" s="36" t="e">
        <f t="shared" si="0"/>
        <v>#REF!</v>
      </c>
    </row>
    <row r="43" spans="1:6" x14ac:dyDescent="0.25">
      <c r="A43" s="35"/>
      <c r="B43" s="35"/>
      <c r="C43" t="e">
        <f>SUM(mesures!#REF!)</f>
        <v>#REF!</v>
      </c>
      <c r="D43" s="35"/>
      <c r="E43" s="35"/>
      <c r="F43" s="36" t="e">
        <f t="shared" si="0"/>
        <v>#REF!</v>
      </c>
    </row>
    <row r="44" spans="1:6" x14ac:dyDescent="0.25">
      <c r="A44" s="35"/>
      <c r="B44" s="35"/>
      <c r="C44" t="e">
        <f>SUM(mesures!#REF!)</f>
        <v>#REF!</v>
      </c>
      <c r="D44" s="35"/>
      <c r="E44" s="35"/>
      <c r="F44" s="36" t="e">
        <f>((D44+E44)*C44)/1000</f>
        <v>#REF!</v>
      </c>
    </row>
    <row r="45" spans="1:6" x14ac:dyDescent="0.25">
      <c r="A45" s="35"/>
      <c r="B45" s="35"/>
      <c r="C45" t="e">
        <f>SUM(mesures!#REF!)</f>
        <v>#REF!</v>
      </c>
      <c r="D45" s="35"/>
      <c r="E45" s="35"/>
      <c r="F45" s="36" t="e">
        <f>((D45+E45)*C45)/1000</f>
        <v>#REF!</v>
      </c>
    </row>
    <row r="46" spans="1:6" x14ac:dyDescent="0.25">
      <c r="A46" s="35"/>
      <c r="B46" s="35"/>
      <c r="C46" t="e">
        <f>SUM(mesures!#REF!)</f>
        <v>#REF!</v>
      </c>
      <c r="D46" s="35"/>
      <c r="E46" s="35"/>
      <c r="F46" s="36" t="e">
        <f t="shared" si="0"/>
        <v>#REF!</v>
      </c>
    </row>
    <row r="47" spans="1:6" x14ac:dyDescent="0.25">
      <c r="A47" s="35"/>
      <c r="B47" s="35"/>
      <c r="C47" t="e">
        <f>SUM(mesures!#REF!)</f>
        <v>#REF!</v>
      </c>
      <c r="D47" s="35"/>
      <c r="E47" s="35"/>
      <c r="F47" s="36" t="e">
        <f t="shared" si="0"/>
        <v>#REF!</v>
      </c>
    </row>
    <row r="48" spans="1:6" x14ac:dyDescent="0.25">
      <c r="A48" s="35"/>
      <c r="B48" s="35"/>
      <c r="C48" t="e">
        <f>SUM(mesures!#REF!)</f>
        <v>#REF!</v>
      </c>
      <c r="D48" s="35"/>
      <c r="E48" s="35"/>
      <c r="F48" s="36" t="e">
        <f t="shared" si="0"/>
        <v>#REF!</v>
      </c>
    </row>
    <row r="49" spans="1:6" x14ac:dyDescent="0.25">
      <c r="A49" s="35"/>
      <c r="B49" s="35"/>
      <c r="C49" t="e">
        <f>SUM(mesures!#REF!)</f>
        <v>#REF!</v>
      </c>
      <c r="D49" s="35"/>
      <c r="E49" s="35"/>
      <c r="F49" s="36" t="e">
        <f t="shared" si="0"/>
        <v>#REF!</v>
      </c>
    </row>
    <row r="50" spans="1:6" x14ac:dyDescent="0.25">
      <c r="A50" s="35"/>
      <c r="B50" s="35"/>
      <c r="C50" t="e">
        <f>SUM(mesures!#REF!)</f>
        <v>#REF!</v>
      </c>
      <c r="D50" s="35"/>
      <c r="E50" s="35"/>
      <c r="F50" s="36" t="e">
        <f t="shared" si="0"/>
        <v>#REF!</v>
      </c>
    </row>
    <row r="51" spans="1:6" x14ac:dyDescent="0.25">
      <c r="A51" s="35"/>
      <c r="B51" s="35"/>
      <c r="D51" s="35"/>
      <c r="E51" s="35"/>
      <c r="F51" s="36"/>
    </row>
    <row r="52" spans="1:6" x14ac:dyDescent="0.25">
      <c r="A52" s="35"/>
      <c r="B52" s="35"/>
      <c r="D52" s="35"/>
      <c r="E52" s="35"/>
    </row>
    <row r="53" spans="1:6" x14ac:dyDescent="0.25">
      <c r="B53" s="35"/>
      <c r="D53" s="35"/>
      <c r="E53" s="35"/>
    </row>
    <row r="54" spans="1:6" x14ac:dyDescent="0.25">
      <c r="B54" s="35"/>
      <c r="D54" s="35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E670-D289-4B22-942F-7A7D30B3C656}">
  <dimension ref="A1:S99"/>
  <sheetViews>
    <sheetView tabSelected="1" topLeftCell="A4" zoomScale="96" zoomScaleNormal="96" workbookViewId="0">
      <selection activeCell="J30" sqref="J30"/>
    </sheetView>
  </sheetViews>
  <sheetFormatPr baseColWidth="10" defaultColWidth="11.42578125" defaultRowHeight="15" x14ac:dyDescent="0.25"/>
  <cols>
    <col min="7" max="7" width="13" customWidth="1"/>
    <col min="8" max="8" width="14.5703125" customWidth="1"/>
    <col min="9" max="9" width="21.28515625" customWidth="1"/>
  </cols>
  <sheetData>
    <row r="1" spans="1:16" ht="23.25" x14ac:dyDescent="0.25">
      <c r="A1" s="145" t="s">
        <v>5</v>
      </c>
      <c r="B1" s="146"/>
      <c r="C1" s="146"/>
      <c r="D1" s="146"/>
      <c r="E1" s="146"/>
      <c r="F1" s="146"/>
      <c r="G1" s="146"/>
      <c r="H1" s="5"/>
      <c r="I1" s="5"/>
    </row>
    <row r="2" spans="1:16" ht="23.25" x14ac:dyDescent="0.25">
      <c r="A2" s="146"/>
      <c r="B2" s="146"/>
      <c r="C2" s="146"/>
      <c r="D2" s="146"/>
      <c r="E2" s="146"/>
      <c r="F2" s="146"/>
      <c r="G2" s="146"/>
      <c r="H2" s="5"/>
      <c r="I2" s="5"/>
    </row>
    <row r="3" spans="1:16" x14ac:dyDescent="0.25">
      <c r="A3" s="146"/>
      <c r="B3" s="146"/>
      <c r="C3" s="146"/>
      <c r="D3" s="146"/>
      <c r="E3" s="146"/>
      <c r="F3" s="146"/>
      <c r="G3" s="146"/>
      <c r="H3" s="6"/>
    </row>
    <row r="4" spans="1:16" ht="60.75" thickBot="1" x14ac:dyDescent="0.3">
      <c r="A4" s="147" t="s">
        <v>0</v>
      </c>
      <c r="B4" s="146"/>
      <c r="C4" s="146"/>
      <c r="D4" s="146"/>
      <c r="E4" s="146"/>
      <c r="F4" s="146"/>
      <c r="G4" s="146"/>
      <c r="H4" s="6"/>
    </row>
    <row r="5" spans="1:16" ht="19.5" x14ac:dyDescent="0.3">
      <c r="A5" s="85" t="s">
        <v>6</v>
      </c>
      <c r="B5" s="86"/>
      <c r="C5" s="86"/>
      <c r="D5" s="87"/>
      <c r="E5" s="87"/>
      <c r="F5" s="87"/>
      <c r="G5" s="88"/>
      <c r="H5" s="88"/>
      <c r="I5" s="86"/>
      <c r="J5" s="86"/>
      <c r="K5" s="86"/>
      <c r="L5" s="86"/>
      <c r="M5" s="86"/>
      <c r="N5" s="86"/>
      <c r="O5" s="89"/>
    </row>
    <row r="6" spans="1:16" x14ac:dyDescent="0.25">
      <c r="A6" s="124"/>
      <c r="B6" s="128" t="s">
        <v>64</v>
      </c>
      <c r="C6" s="125"/>
      <c r="D6" s="126"/>
      <c r="E6" s="126"/>
      <c r="F6" s="129"/>
      <c r="G6" s="129"/>
      <c r="H6" s="129"/>
      <c r="I6" s="101" t="s">
        <v>60</v>
      </c>
      <c r="J6" s="102"/>
      <c r="K6" s="97"/>
      <c r="L6" s="97"/>
      <c r="M6" s="97"/>
      <c r="N6" s="97"/>
      <c r="O6" s="103"/>
    </row>
    <row r="7" spans="1:16" ht="38.25" x14ac:dyDescent="0.25">
      <c r="A7" s="124"/>
      <c r="B7" s="128"/>
      <c r="C7" s="130" t="s">
        <v>7</v>
      </c>
      <c r="D7" s="131" t="s">
        <v>8</v>
      </c>
      <c r="E7" s="131" t="s">
        <v>9</v>
      </c>
      <c r="F7" s="131" t="s">
        <v>10</v>
      </c>
      <c r="G7" s="132" t="s">
        <v>11</v>
      </c>
      <c r="H7" s="129"/>
      <c r="I7" s="101"/>
      <c r="J7" s="104" t="s">
        <v>7</v>
      </c>
      <c r="K7" s="105" t="s">
        <v>8</v>
      </c>
      <c r="L7" s="105" t="s">
        <v>9</v>
      </c>
      <c r="M7" s="105" t="s">
        <v>10</v>
      </c>
      <c r="N7" s="106" t="s">
        <v>11</v>
      </c>
      <c r="O7" s="107"/>
      <c r="P7" s="40" t="s">
        <v>62</v>
      </c>
    </row>
    <row r="8" spans="1:16" x14ac:dyDescent="0.25">
      <c r="A8" s="124"/>
      <c r="B8" s="125"/>
      <c r="C8" s="125"/>
      <c r="D8" s="133" t="s">
        <v>12</v>
      </c>
      <c r="E8" s="126"/>
      <c r="F8" s="126"/>
      <c r="G8" s="134"/>
      <c r="H8" s="134"/>
      <c r="I8" s="97"/>
      <c r="J8" s="97"/>
      <c r="K8" s="108" t="s">
        <v>12</v>
      </c>
      <c r="L8" s="99"/>
      <c r="M8" s="99"/>
      <c r="N8" s="109"/>
      <c r="O8" s="110"/>
    </row>
    <row r="9" spans="1:16" x14ac:dyDescent="0.25">
      <c r="A9" s="124"/>
      <c r="B9" s="125"/>
      <c r="C9" s="135" t="s">
        <v>13</v>
      </c>
      <c r="D9" s="136">
        <v>0</v>
      </c>
      <c r="E9" s="137">
        <f t="shared" ref="E9:E16" si="0">D9*$I$78</f>
        <v>0</v>
      </c>
      <c r="F9" s="138">
        <v>1.0580000000000001</v>
      </c>
      <c r="G9" s="139">
        <f>F9*E9</f>
        <v>0</v>
      </c>
      <c r="H9" s="134"/>
      <c r="I9" s="97"/>
      <c r="J9" s="111" t="s">
        <v>61</v>
      </c>
      <c r="K9" s="112">
        <v>0.92</v>
      </c>
      <c r="L9" s="113">
        <f>K9*$I$78</f>
        <v>0</v>
      </c>
      <c r="M9" s="114">
        <v>1.5009999999999999</v>
      </c>
      <c r="N9" s="115">
        <f>M9*L9</f>
        <v>0</v>
      </c>
      <c r="O9" s="110"/>
      <c r="P9" s="40" t="s">
        <v>63</v>
      </c>
    </row>
    <row r="10" spans="1:16" x14ac:dyDescent="0.25">
      <c r="A10" s="124"/>
      <c r="B10" s="125"/>
      <c r="C10" s="135" t="s">
        <v>14</v>
      </c>
      <c r="D10" s="136">
        <v>0.01</v>
      </c>
      <c r="E10" s="137">
        <f t="shared" si="0"/>
        <v>0</v>
      </c>
      <c r="F10" s="138">
        <v>0.75</v>
      </c>
      <c r="G10" s="139">
        <f t="shared" ref="G10:G15" si="1">F10*E10</f>
        <v>0</v>
      </c>
      <c r="H10" s="134"/>
      <c r="I10" s="97"/>
      <c r="J10" s="111" t="s">
        <v>18</v>
      </c>
      <c r="K10" s="112">
        <v>0.04</v>
      </c>
      <c r="L10" s="113">
        <f>K10*$I$78</f>
        <v>0</v>
      </c>
      <c r="M10" s="114">
        <v>0.05</v>
      </c>
      <c r="N10" s="115">
        <f t="shared" ref="N10:N11" si="2">M10*L10</f>
        <v>0</v>
      </c>
      <c r="O10" s="110"/>
    </row>
    <row r="11" spans="1:16" x14ac:dyDescent="0.25">
      <c r="A11" s="124"/>
      <c r="B11" s="125"/>
      <c r="C11" s="135" t="s">
        <v>15</v>
      </c>
      <c r="D11" s="136">
        <v>0.03</v>
      </c>
      <c r="E11" s="137">
        <f t="shared" si="0"/>
        <v>0</v>
      </c>
      <c r="F11" s="138">
        <v>0.443</v>
      </c>
      <c r="G11" s="139">
        <f t="shared" si="1"/>
        <v>0</v>
      </c>
      <c r="H11" s="134"/>
      <c r="I11" s="97"/>
      <c r="J11" s="111" t="s">
        <v>19</v>
      </c>
      <c r="K11" s="112">
        <v>0</v>
      </c>
      <c r="L11" s="113">
        <f>K11*$I$78</f>
        <v>0</v>
      </c>
      <c r="M11" s="114">
        <v>0.01</v>
      </c>
      <c r="N11" s="115">
        <f t="shared" si="2"/>
        <v>0</v>
      </c>
      <c r="O11" s="110"/>
    </row>
    <row r="12" spans="1:16" x14ac:dyDescent="0.25">
      <c r="A12" s="124"/>
      <c r="B12" s="125"/>
      <c r="C12" s="135" t="s">
        <v>16</v>
      </c>
      <c r="D12" s="136">
        <v>0.66</v>
      </c>
      <c r="E12" s="137">
        <f t="shared" si="0"/>
        <v>0</v>
      </c>
      <c r="F12" s="138">
        <v>4.4999999999999998E-2</v>
      </c>
      <c r="G12" s="139">
        <f t="shared" si="1"/>
        <v>0</v>
      </c>
      <c r="H12" s="134"/>
      <c r="I12" s="97"/>
      <c r="J12" s="111" t="s">
        <v>20</v>
      </c>
      <c r="K12" s="112">
        <v>0.04</v>
      </c>
      <c r="L12" s="113">
        <f>K12*$I$78</f>
        <v>0</v>
      </c>
      <c r="M12" s="114">
        <v>3.2000000000000001E-2</v>
      </c>
      <c r="N12" s="115">
        <f>M12*L12</f>
        <v>0</v>
      </c>
      <c r="O12" s="110"/>
    </row>
    <row r="13" spans="1:16" x14ac:dyDescent="0.25">
      <c r="A13" s="124"/>
      <c r="B13" s="125"/>
      <c r="C13" s="135" t="s">
        <v>17</v>
      </c>
      <c r="D13" s="136">
        <v>0.11</v>
      </c>
      <c r="E13" s="137">
        <f t="shared" si="0"/>
        <v>0</v>
      </c>
      <c r="F13" s="138">
        <v>0.01</v>
      </c>
      <c r="G13" s="139">
        <f t="shared" si="1"/>
        <v>0</v>
      </c>
      <c r="H13" s="134"/>
      <c r="I13" s="97"/>
      <c r="J13" s="97"/>
      <c r="K13" s="97"/>
      <c r="L13" s="97"/>
      <c r="M13" s="97"/>
      <c r="N13" s="97"/>
      <c r="O13" s="110"/>
    </row>
    <row r="14" spans="1:16" x14ac:dyDescent="0.25">
      <c r="A14" s="124"/>
      <c r="B14" s="125"/>
      <c r="C14" s="135" t="s">
        <v>18</v>
      </c>
      <c r="D14" s="136">
        <v>0.04</v>
      </c>
      <c r="E14" s="137">
        <f t="shared" si="0"/>
        <v>0</v>
      </c>
      <c r="F14" s="138">
        <v>0.05</v>
      </c>
      <c r="G14" s="139">
        <f t="shared" si="1"/>
        <v>0</v>
      </c>
      <c r="H14" s="134"/>
      <c r="I14" s="97"/>
      <c r="J14" s="97"/>
      <c r="K14" s="97"/>
      <c r="L14" s="97"/>
      <c r="M14" s="97"/>
      <c r="N14" s="97"/>
      <c r="O14" s="110"/>
    </row>
    <row r="15" spans="1:16" x14ac:dyDescent="0.25">
      <c r="A15" s="124"/>
      <c r="B15" s="125"/>
      <c r="C15" s="135" t="s">
        <v>19</v>
      </c>
      <c r="D15" s="136">
        <v>0.14000000000000001</v>
      </c>
      <c r="E15" s="137">
        <f t="shared" si="0"/>
        <v>0</v>
      </c>
      <c r="F15" s="138">
        <v>0.01</v>
      </c>
      <c r="G15" s="139">
        <f t="shared" si="1"/>
        <v>0</v>
      </c>
      <c r="H15" s="134"/>
      <c r="I15" s="97"/>
      <c r="J15" s="97"/>
      <c r="K15" s="97"/>
      <c r="L15" s="97"/>
      <c r="M15" s="97"/>
      <c r="N15" s="109"/>
      <c r="O15" s="110"/>
    </row>
    <row r="16" spans="1:16" x14ac:dyDescent="0.25">
      <c r="A16" s="124"/>
      <c r="B16" s="125"/>
      <c r="C16" s="135" t="s">
        <v>20</v>
      </c>
      <c r="D16" s="136">
        <v>0.01</v>
      </c>
      <c r="E16" s="137">
        <f t="shared" si="0"/>
        <v>0</v>
      </c>
      <c r="F16" s="138">
        <v>3.2000000000000001E-2</v>
      </c>
      <c r="G16" s="139">
        <f>F16*E16</f>
        <v>0</v>
      </c>
      <c r="H16" s="134"/>
      <c r="I16" s="97"/>
      <c r="J16" s="97"/>
      <c r="K16" s="97"/>
      <c r="L16" s="97"/>
      <c r="M16" s="97"/>
      <c r="N16" s="116"/>
      <c r="O16" s="110"/>
    </row>
    <row r="17" spans="1:15" x14ac:dyDescent="0.25">
      <c r="A17" s="124"/>
      <c r="B17" s="125"/>
      <c r="C17" s="134"/>
      <c r="D17" s="134"/>
      <c r="E17" s="134"/>
      <c r="F17" s="134"/>
      <c r="G17" s="134"/>
      <c r="H17" s="134"/>
      <c r="I17" s="97"/>
      <c r="J17" s="97"/>
      <c r="K17" s="97"/>
      <c r="L17" s="97"/>
      <c r="M17" s="97"/>
      <c r="N17" s="97"/>
      <c r="O17" s="110"/>
    </row>
    <row r="18" spans="1:15" x14ac:dyDescent="0.25">
      <c r="A18" s="124"/>
      <c r="B18" s="125"/>
      <c r="C18" s="134"/>
      <c r="D18" s="134"/>
      <c r="E18" s="134"/>
      <c r="F18" s="134"/>
      <c r="G18" s="134"/>
      <c r="H18" s="134"/>
      <c r="I18" s="97"/>
      <c r="J18" s="97"/>
      <c r="K18" s="97"/>
      <c r="L18" s="97"/>
      <c r="M18" s="97"/>
      <c r="N18" s="97"/>
      <c r="O18" s="110"/>
    </row>
    <row r="19" spans="1:15" x14ac:dyDescent="0.25">
      <c r="A19" s="124"/>
      <c r="B19" s="125"/>
      <c r="C19" s="128" t="s">
        <v>21</v>
      </c>
      <c r="D19" s="140">
        <f>SUM(D9:D17)</f>
        <v>1</v>
      </c>
      <c r="E19" s="126"/>
      <c r="F19" s="126">
        <f>($D9*F9)+($D10*F10)+($D11*F11)+($D12*F12)+($D13*F13)+($D14*F14)+(D15*F15)+($D17*F17)+($D16*F16)</f>
        <v>5.5309999999999998E-2</v>
      </c>
      <c r="G19" s="134"/>
      <c r="H19" s="134"/>
      <c r="I19" s="97"/>
      <c r="J19" s="101" t="s">
        <v>21</v>
      </c>
      <c r="K19" s="117">
        <f>SUM(K9:K13)</f>
        <v>1</v>
      </c>
      <c r="L19" s="99"/>
      <c r="M19" s="99"/>
      <c r="N19" s="97"/>
      <c r="O19" s="110"/>
    </row>
    <row r="20" spans="1:15" x14ac:dyDescent="0.25">
      <c r="A20" s="124"/>
      <c r="B20" s="125"/>
      <c r="C20" s="125"/>
      <c r="D20" s="126"/>
      <c r="E20" s="127" t="s">
        <v>22</v>
      </c>
      <c r="F20" s="90">
        <v>0.114</v>
      </c>
      <c r="G20" s="123"/>
      <c r="H20" s="123"/>
      <c r="I20" s="97"/>
      <c r="J20" s="97"/>
      <c r="K20" s="99"/>
      <c r="L20" s="100" t="s">
        <v>22</v>
      </c>
      <c r="M20" s="91">
        <f>($K9*M9)+($K10*M10)+(K11*M11)+($K12*M12)</f>
        <v>1.3841999999999999</v>
      </c>
      <c r="N20" s="97"/>
      <c r="O20" s="98"/>
    </row>
    <row r="21" spans="1:15" ht="15.75" thickBot="1" x14ac:dyDescent="0.3">
      <c r="A21" s="118"/>
      <c r="B21" s="119"/>
      <c r="C21" s="119"/>
      <c r="D21" s="120"/>
      <c r="E21" s="121"/>
      <c r="F21" s="122"/>
      <c r="G21" s="122"/>
      <c r="H21" s="122"/>
      <c r="I21" s="92"/>
      <c r="J21" s="92"/>
      <c r="K21" s="93"/>
      <c r="L21" s="94"/>
      <c r="M21" s="92"/>
      <c r="N21" s="95"/>
      <c r="O21" s="96"/>
    </row>
    <row r="22" spans="1:15" x14ac:dyDescent="0.25">
      <c r="D22" s="8"/>
      <c r="E22" s="10"/>
      <c r="F22" s="11"/>
      <c r="G22" s="11"/>
      <c r="H22" s="11"/>
      <c r="K22" s="8"/>
      <c r="L22" s="10"/>
      <c r="N22" s="11"/>
      <c r="O22" s="11"/>
    </row>
    <row r="23" spans="1:15" x14ac:dyDescent="0.25">
      <c r="D23" s="8"/>
      <c r="E23" s="10"/>
      <c r="F23" s="11"/>
      <c r="G23" s="11"/>
      <c r="H23" s="11"/>
      <c r="K23" s="8"/>
      <c r="L23" s="10"/>
      <c r="N23" s="11"/>
      <c r="O23" s="11"/>
    </row>
    <row r="24" spans="1:15" x14ac:dyDescent="0.25">
      <c r="B24" s="12" t="s">
        <v>23</v>
      </c>
      <c r="C24" t="s">
        <v>67</v>
      </c>
      <c r="D24" s="13" t="s">
        <v>37</v>
      </c>
      <c r="E24" s="8"/>
      <c r="F24" s="8"/>
      <c r="G24" s="44" t="s">
        <v>24</v>
      </c>
      <c r="H24" s="43" t="s">
        <v>24</v>
      </c>
    </row>
    <row r="25" spans="1:15" x14ac:dyDescent="0.25">
      <c r="B25" s="143"/>
      <c r="C25" s="34">
        <v>35</v>
      </c>
      <c r="D25" s="16" t="s">
        <v>35</v>
      </c>
      <c r="E25" s="16"/>
      <c r="F25" s="17"/>
      <c r="G25" s="44">
        <f>F20*B25</f>
        <v>0</v>
      </c>
      <c r="H25" s="43">
        <f>M20*B25</f>
        <v>0</v>
      </c>
    </row>
    <row r="26" spans="1:15" x14ac:dyDescent="0.25">
      <c r="B26" s="143"/>
      <c r="C26" s="34">
        <v>49</v>
      </c>
      <c r="D26" s="16" t="s">
        <v>48</v>
      </c>
      <c r="E26" s="16"/>
      <c r="F26" s="17"/>
      <c r="G26" s="44">
        <f>F20*B26</f>
        <v>0</v>
      </c>
      <c r="H26" s="43">
        <f>M20*B26</f>
        <v>0</v>
      </c>
    </row>
    <row r="27" spans="1:15" x14ac:dyDescent="0.25">
      <c r="B27" s="143"/>
      <c r="C27" s="34" t="s">
        <v>43</v>
      </c>
      <c r="D27" s="16" t="s">
        <v>47</v>
      </c>
      <c r="E27" s="16"/>
      <c r="F27" s="17"/>
      <c r="G27" s="44">
        <f>F20*B27</f>
        <v>0</v>
      </c>
      <c r="H27" s="43">
        <f>M20*B27</f>
        <v>0</v>
      </c>
    </row>
    <row r="28" spans="1:15" x14ac:dyDescent="0.25">
      <c r="B28" s="143"/>
      <c r="C28" s="34" t="s">
        <v>50</v>
      </c>
      <c r="D28" s="16" t="s">
        <v>47</v>
      </c>
      <c r="E28" s="16"/>
      <c r="F28" s="17"/>
      <c r="G28" s="44">
        <f>F20*B28</f>
        <v>0</v>
      </c>
      <c r="H28" s="43">
        <f>M20*B28</f>
        <v>0</v>
      </c>
    </row>
    <row r="29" spans="1:15" x14ac:dyDescent="0.25">
      <c r="B29" s="143"/>
      <c r="C29" s="34" t="s">
        <v>51</v>
      </c>
      <c r="D29" s="16" t="s">
        <v>47</v>
      </c>
      <c r="E29" s="16"/>
      <c r="F29" s="17"/>
      <c r="G29" s="44">
        <f>F20*B29</f>
        <v>0</v>
      </c>
      <c r="H29" s="43">
        <f>M20*B29</f>
        <v>0</v>
      </c>
    </row>
    <row r="30" spans="1:15" x14ac:dyDescent="0.25">
      <c r="B30" s="143"/>
      <c r="C30" s="34" t="s">
        <v>52</v>
      </c>
      <c r="D30" s="16" t="s">
        <v>47</v>
      </c>
      <c r="E30" s="16"/>
      <c r="F30" s="17"/>
      <c r="G30" s="44">
        <f>F20*B30</f>
        <v>0</v>
      </c>
      <c r="H30" s="43">
        <f>M20*B30</f>
        <v>0</v>
      </c>
    </row>
    <row r="31" spans="1:15" x14ac:dyDescent="0.25">
      <c r="B31" s="143"/>
      <c r="C31" s="34" t="s">
        <v>3</v>
      </c>
      <c r="D31" s="16" t="s">
        <v>47</v>
      </c>
      <c r="E31" s="16"/>
      <c r="F31" s="17"/>
      <c r="G31" s="44">
        <f>F20*B31</f>
        <v>0</v>
      </c>
      <c r="H31" s="43">
        <f>M20*B31</f>
        <v>0</v>
      </c>
    </row>
    <row r="32" spans="1:15" x14ac:dyDescent="0.25">
      <c r="B32" s="143"/>
      <c r="C32" s="34" t="s">
        <v>4</v>
      </c>
      <c r="D32" s="16" t="s">
        <v>47</v>
      </c>
      <c r="E32" s="16"/>
      <c r="F32" s="17"/>
      <c r="G32" s="44">
        <f>F20*B32</f>
        <v>0</v>
      </c>
      <c r="H32" s="43">
        <f>M20*B32</f>
        <v>0</v>
      </c>
    </row>
    <row r="33" spans="2:8" x14ac:dyDescent="0.25">
      <c r="B33" s="143"/>
      <c r="C33" s="34" t="s">
        <v>1</v>
      </c>
      <c r="D33" s="16" t="s">
        <v>47</v>
      </c>
      <c r="E33" s="16"/>
      <c r="F33" s="17"/>
      <c r="G33" s="44">
        <f>F20*B33</f>
        <v>0</v>
      </c>
      <c r="H33" s="43">
        <f>M20*B33</f>
        <v>0</v>
      </c>
    </row>
    <row r="34" spans="2:8" x14ac:dyDescent="0.25">
      <c r="B34" s="143"/>
      <c r="C34" s="34" t="s">
        <v>2</v>
      </c>
      <c r="D34" s="16" t="s">
        <v>47</v>
      </c>
      <c r="E34" s="16"/>
      <c r="F34" s="17"/>
      <c r="G34" s="44">
        <f>F20*B34</f>
        <v>0</v>
      </c>
      <c r="H34" s="43">
        <f>M20*B34</f>
        <v>0</v>
      </c>
    </row>
    <row r="35" spans="2:8" x14ac:dyDescent="0.25">
      <c r="B35" s="143"/>
      <c r="C35" s="34" t="s">
        <v>44</v>
      </c>
      <c r="D35" s="16" t="s">
        <v>47</v>
      </c>
      <c r="E35" s="16"/>
      <c r="F35" s="17"/>
      <c r="G35" s="44">
        <f>F20*B35</f>
        <v>0</v>
      </c>
      <c r="H35" s="43">
        <f>M20*B35</f>
        <v>0</v>
      </c>
    </row>
    <row r="36" spans="2:8" x14ac:dyDescent="0.25">
      <c r="B36" s="143"/>
      <c r="C36" s="34">
        <v>131</v>
      </c>
      <c r="D36" s="16" t="s">
        <v>46</v>
      </c>
      <c r="E36" s="16"/>
      <c r="F36" s="17"/>
      <c r="G36" s="44">
        <f>F20*B36</f>
        <v>0</v>
      </c>
      <c r="H36" s="43">
        <f>M20*B36</f>
        <v>0</v>
      </c>
    </row>
    <row r="37" spans="2:8" x14ac:dyDescent="0.25">
      <c r="B37" s="143"/>
      <c r="C37" s="34">
        <v>135</v>
      </c>
      <c r="D37" s="16" t="s">
        <v>46</v>
      </c>
      <c r="E37" s="16"/>
      <c r="F37" s="17"/>
      <c r="G37" s="44">
        <f>F20*B37</f>
        <v>0</v>
      </c>
      <c r="H37" s="43">
        <f>M20*B37</f>
        <v>0</v>
      </c>
    </row>
    <row r="38" spans="2:8" x14ac:dyDescent="0.25">
      <c r="B38" s="143"/>
      <c r="C38" s="16">
        <v>137</v>
      </c>
      <c r="D38" s="16" t="s">
        <v>45</v>
      </c>
      <c r="E38" s="16"/>
      <c r="F38" s="33"/>
      <c r="G38" s="44">
        <f>F20*B38</f>
        <v>0</v>
      </c>
      <c r="H38" s="43">
        <f>M20*B38</f>
        <v>0</v>
      </c>
    </row>
    <row r="39" spans="2:8" x14ac:dyDescent="0.25">
      <c r="B39" s="143"/>
      <c r="C39" s="16">
        <v>139</v>
      </c>
      <c r="D39" s="16" t="s">
        <v>45</v>
      </c>
      <c r="E39" s="16"/>
      <c r="F39" s="33"/>
      <c r="G39" s="44">
        <f>F20*B39</f>
        <v>0</v>
      </c>
      <c r="H39" s="43">
        <f>M20*B39</f>
        <v>0</v>
      </c>
    </row>
    <row r="40" spans="2:8" x14ac:dyDescent="0.25">
      <c r="B40" s="143"/>
      <c r="C40" s="16">
        <v>142</v>
      </c>
      <c r="D40" s="16" t="s">
        <v>46</v>
      </c>
      <c r="E40" s="16"/>
      <c r="F40" s="33"/>
      <c r="G40" s="44">
        <f>F20*B40</f>
        <v>0</v>
      </c>
      <c r="H40" s="43">
        <f>M20*B40</f>
        <v>0</v>
      </c>
    </row>
    <row r="41" spans="2:8" x14ac:dyDescent="0.25">
      <c r="B41" s="143"/>
      <c r="C41" s="16">
        <v>143</v>
      </c>
      <c r="D41" s="16" t="s">
        <v>45</v>
      </c>
      <c r="E41" s="16"/>
      <c r="F41" s="33"/>
      <c r="G41" s="44">
        <f>F20*B41</f>
        <v>0</v>
      </c>
      <c r="H41" s="43">
        <f>M20*B41</f>
        <v>0</v>
      </c>
    </row>
    <row r="42" spans="2:8" x14ac:dyDescent="0.25">
      <c r="B42" s="143"/>
      <c r="C42" s="16">
        <v>145</v>
      </c>
      <c r="D42" s="16" t="s">
        <v>45</v>
      </c>
      <c r="E42" s="16"/>
      <c r="F42" s="33"/>
      <c r="G42" s="44">
        <f>F20*B42</f>
        <v>0</v>
      </c>
      <c r="H42" s="43">
        <f>M20*B42</f>
        <v>0</v>
      </c>
    </row>
    <row r="43" spans="2:8" x14ac:dyDescent="0.25">
      <c r="B43" s="143"/>
      <c r="C43" s="16">
        <v>147</v>
      </c>
      <c r="D43" s="16" t="s">
        <v>45</v>
      </c>
      <c r="E43" s="16"/>
      <c r="F43" s="33"/>
      <c r="G43" s="44">
        <f>F20*B43</f>
        <v>0</v>
      </c>
      <c r="H43" s="43">
        <f>M20*B43</f>
        <v>0</v>
      </c>
    </row>
    <row r="44" spans="2:8" x14ac:dyDescent="0.25">
      <c r="B44" s="143"/>
      <c r="C44" s="16">
        <v>231</v>
      </c>
      <c r="D44" s="16" t="s">
        <v>48</v>
      </c>
      <c r="E44" s="16"/>
      <c r="F44" s="33"/>
      <c r="G44" s="44">
        <f>F20*B44</f>
        <v>0</v>
      </c>
      <c r="H44" s="43">
        <f>M20*B44</f>
        <v>0</v>
      </c>
    </row>
    <row r="45" spans="2:8" x14ac:dyDescent="0.25">
      <c r="B45" s="143"/>
      <c r="C45" s="16">
        <v>235</v>
      </c>
      <c r="D45" s="16" t="s">
        <v>48</v>
      </c>
      <c r="E45" s="16"/>
      <c r="F45" s="33"/>
      <c r="G45" s="44">
        <f>F20*B45</f>
        <v>0</v>
      </c>
      <c r="H45" s="43">
        <f>M20*B45</f>
        <v>0</v>
      </c>
    </row>
    <row r="46" spans="2:8" x14ac:dyDescent="0.25">
      <c r="B46" s="143"/>
      <c r="C46" s="16">
        <v>237</v>
      </c>
      <c r="D46" s="16" t="s">
        <v>48</v>
      </c>
      <c r="E46" s="16"/>
      <c r="F46" s="33"/>
      <c r="G46" s="44">
        <f>F20*B46</f>
        <v>0</v>
      </c>
      <c r="H46" s="43">
        <f>M20*B46</f>
        <v>0</v>
      </c>
    </row>
    <row r="47" spans="2:8" x14ac:dyDescent="0.25">
      <c r="B47" s="143"/>
      <c r="C47" s="16">
        <v>238</v>
      </c>
      <c r="D47" s="16" t="s">
        <v>48</v>
      </c>
      <c r="E47" s="16"/>
      <c r="F47" s="33"/>
      <c r="G47" s="44">
        <f>F20*B47</f>
        <v>0</v>
      </c>
      <c r="H47" s="43">
        <f>M20*B47</f>
        <v>0</v>
      </c>
    </row>
    <row r="48" spans="2:8" x14ac:dyDescent="0.25">
      <c r="B48" s="143"/>
      <c r="C48" s="16">
        <v>239</v>
      </c>
      <c r="D48" s="16" t="s">
        <v>48</v>
      </c>
      <c r="E48" s="16"/>
      <c r="F48" s="33"/>
      <c r="G48" s="44">
        <f>F20*B48</f>
        <v>0</v>
      </c>
      <c r="H48" s="43">
        <f>M20*B48</f>
        <v>0</v>
      </c>
    </row>
    <row r="49" spans="2:8" x14ac:dyDescent="0.25">
      <c r="B49" s="143"/>
      <c r="C49" s="16">
        <v>241</v>
      </c>
      <c r="D49" s="16" t="s">
        <v>48</v>
      </c>
      <c r="E49" s="16"/>
      <c r="F49" s="33"/>
      <c r="G49" s="44">
        <f>F20*B49</f>
        <v>0</v>
      </c>
      <c r="H49" s="43">
        <f>M20*B49</f>
        <v>0</v>
      </c>
    </row>
    <row r="50" spans="2:8" x14ac:dyDescent="0.25">
      <c r="B50" s="143"/>
      <c r="C50" s="16">
        <v>242</v>
      </c>
      <c r="D50" s="16" t="s">
        <v>48</v>
      </c>
      <c r="E50" s="16"/>
      <c r="F50" s="33"/>
      <c r="G50" s="44">
        <f>F20*B50</f>
        <v>0</v>
      </c>
      <c r="H50" s="43">
        <f>M20*B50</f>
        <v>0</v>
      </c>
    </row>
    <row r="51" spans="2:8" x14ac:dyDescent="0.25">
      <c r="B51" s="143"/>
      <c r="C51" s="16">
        <v>243</v>
      </c>
      <c r="D51" s="16" t="s">
        <v>48</v>
      </c>
      <c r="E51" s="16"/>
      <c r="F51" s="33"/>
      <c r="G51" s="44">
        <f>F20*B51</f>
        <v>0</v>
      </c>
      <c r="H51" s="43">
        <f>M20*B51</f>
        <v>0</v>
      </c>
    </row>
    <row r="52" spans="2:8" x14ac:dyDescent="0.25">
      <c r="B52" s="143"/>
      <c r="C52" s="16">
        <v>247</v>
      </c>
      <c r="D52" s="16" t="s">
        <v>48</v>
      </c>
      <c r="E52" s="16"/>
      <c r="F52" s="33"/>
      <c r="G52" s="44">
        <f>F20*B52</f>
        <v>0</v>
      </c>
      <c r="H52" s="43">
        <f>M20*B52</f>
        <v>0</v>
      </c>
    </row>
    <row r="53" spans="2:8" x14ac:dyDescent="0.25">
      <c r="B53" s="143"/>
      <c r="C53" s="16">
        <v>250</v>
      </c>
      <c r="D53" s="16" t="s">
        <v>48</v>
      </c>
      <c r="E53" s="16"/>
      <c r="F53" s="33"/>
      <c r="G53" s="44">
        <f>F20*B53</f>
        <v>0</v>
      </c>
      <c r="H53" s="43">
        <f>M20*B53</f>
        <v>0</v>
      </c>
    </row>
    <row r="54" spans="2:8" x14ac:dyDescent="0.25">
      <c r="B54" s="143"/>
      <c r="C54" s="16">
        <v>254</v>
      </c>
      <c r="D54" s="16" t="s">
        <v>48</v>
      </c>
      <c r="E54" s="16"/>
      <c r="F54" s="33"/>
      <c r="G54" s="44">
        <f>F20*B54</f>
        <v>0</v>
      </c>
      <c r="H54" s="43">
        <f>M20*B54</f>
        <v>0</v>
      </c>
    </row>
    <row r="55" spans="2:8" x14ac:dyDescent="0.25">
      <c r="B55" s="143"/>
      <c r="C55" s="16">
        <v>331</v>
      </c>
      <c r="D55" s="34" t="s">
        <v>48</v>
      </c>
      <c r="E55" s="16"/>
      <c r="F55" s="33"/>
      <c r="G55" s="44">
        <f>F20*B55</f>
        <v>0</v>
      </c>
      <c r="H55" s="43">
        <f>M20*B55</f>
        <v>0</v>
      </c>
    </row>
    <row r="56" spans="2:8" x14ac:dyDescent="0.25">
      <c r="B56" s="143"/>
      <c r="C56" s="16">
        <v>335</v>
      </c>
      <c r="D56" s="34" t="s">
        <v>48</v>
      </c>
      <c r="E56" s="16"/>
      <c r="F56" s="33"/>
      <c r="G56" s="44">
        <f>F20*B56</f>
        <v>0</v>
      </c>
      <c r="H56" s="43">
        <f>M20*B56</f>
        <v>0</v>
      </c>
    </row>
    <row r="57" spans="2:8" x14ac:dyDescent="0.25">
      <c r="B57" s="143"/>
      <c r="C57" s="16">
        <v>338</v>
      </c>
      <c r="D57" s="34" t="s">
        <v>48</v>
      </c>
      <c r="E57" s="16"/>
      <c r="F57" s="33"/>
      <c r="G57" s="44">
        <f>F20*B57</f>
        <v>0</v>
      </c>
      <c r="H57" s="43">
        <f>M20*B57</f>
        <v>0</v>
      </c>
    </row>
    <row r="58" spans="2:8" x14ac:dyDescent="0.25">
      <c r="B58" s="143"/>
      <c r="C58" s="16">
        <v>339</v>
      </c>
      <c r="D58" s="34" t="s">
        <v>48</v>
      </c>
      <c r="E58" s="16"/>
      <c r="F58" s="33"/>
      <c r="G58" s="44">
        <f>F20*B58</f>
        <v>0</v>
      </c>
      <c r="H58" s="43">
        <f>M20*B58</f>
        <v>0</v>
      </c>
    </row>
    <row r="59" spans="2:8" x14ac:dyDescent="0.25">
      <c r="B59" s="143"/>
      <c r="C59" s="16">
        <v>340</v>
      </c>
      <c r="D59" s="34" t="s">
        <v>48</v>
      </c>
      <c r="E59" s="16"/>
      <c r="F59" s="33"/>
      <c r="G59" s="44">
        <f>F20*B59</f>
        <v>0</v>
      </c>
      <c r="H59" s="43">
        <f>M20*B59</f>
        <v>0</v>
      </c>
    </row>
    <row r="60" spans="2:8" x14ac:dyDescent="0.25">
      <c r="B60" s="143"/>
      <c r="C60" s="16">
        <v>343</v>
      </c>
      <c r="D60" s="34" t="s">
        <v>48</v>
      </c>
      <c r="E60" s="16"/>
      <c r="F60" s="33"/>
      <c r="G60" s="44">
        <f>F20*B60</f>
        <v>0</v>
      </c>
      <c r="H60" s="43">
        <f>M20*B60</f>
        <v>0</v>
      </c>
    </row>
    <row r="61" spans="2:8" x14ac:dyDescent="0.25">
      <c r="B61" s="143"/>
      <c r="C61" s="16">
        <v>346</v>
      </c>
      <c r="D61" s="34" t="s">
        <v>48</v>
      </c>
      <c r="E61" s="16"/>
      <c r="F61" s="33"/>
      <c r="G61" s="44">
        <f>F20*B61</f>
        <v>0</v>
      </c>
      <c r="H61" s="43">
        <f>M20*B61</f>
        <v>0</v>
      </c>
    </row>
    <row r="62" spans="2:8" x14ac:dyDescent="0.25">
      <c r="B62" s="143"/>
      <c r="C62" s="16">
        <v>347</v>
      </c>
      <c r="D62" s="34" t="s">
        <v>48</v>
      </c>
      <c r="E62" s="16"/>
      <c r="F62" s="33"/>
      <c r="G62" s="44">
        <f>F20*B62</f>
        <v>0</v>
      </c>
      <c r="H62" s="43">
        <f>M20*B62</f>
        <v>0</v>
      </c>
    </row>
    <row r="63" spans="2:8" x14ac:dyDescent="0.25">
      <c r="B63" s="143"/>
      <c r="C63" s="16">
        <v>350</v>
      </c>
      <c r="D63" s="34" t="s">
        <v>48</v>
      </c>
      <c r="E63" s="16"/>
      <c r="F63" s="33"/>
      <c r="G63" s="44">
        <f>F20*B63</f>
        <v>0</v>
      </c>
      <c r="H63" s="43">
        <f>M20*B63</f>
        <v>0</v>
      </c>
    </row>
    <row r="64" spans="2:8" x14ac:dyDescent="0.25">
      <c r="B64" s="143"/>
      <c r="C64" s="16">
        <v>351</v>
      </c>
      <c r="D64" s="34" t="s">
        <v>48</v>
      </c>
      <c r="E64" s="16"/>
      <c r="F64" s="33"/>
      <c r="G64" s="44">
        <f>F20*B64</f>
        <v>0</v>
      </c>
      <c r="H64" s="43">
        <f>M20*B64</f>
        <v>0</v>
      </c>
    </row>
    <row r="65" spans="1:19" x14ac:dyDescent="0.25">
      <c r="B65" s="143"/>
      <c r="C65" s="16">
        <v>435</v>
      </c>
      <c r="D65" s="34" t="s">
        <v>48</v>
      </c>
      <c r="E65" s="16"/>
      <c r="F65" s="33"/>
      <c r="G65" s="44">
        <f>F20*B65</f>
        <v>0</v>
      </c>
      <c r="H65" s="43">
        <f>M20*B65</f>
        <v>0</v>
      </c>
    </row>
    <row r="66" spans="1:19" x14ac:dyDescent="0.25">
      <c r="B66" s="143"/>
      <c r="C66" s="16">
        <v>437</v>
      </c>
      <c r="D66" s="34" t="s">
        <v>48</v>
      </c>
      <c r="E66" s="16"/>
      <c r="F66" s="33"/>
      <c r="G66" s="44">
        <f>F20*B66</f>
        <v>0</v>
      </c>
      <c r="H66" s="43">
        <f>M20*B66</f>
        <v>0</v>
      </c>
    </row>
    <row r="67" spans="1:19" x14ac:dyDescent="0.25">
      <c r="B67" s="143"/>
      <c r="C67" s="16">
        <v>440</v>
      </c>
      <c r="D67" s="34" t="s">
        <v>48</v>
      </c>
      <c r="E67" s="16"/>
      <c r="F67" s="33"/>
      <c r="G67" s="44">
        <f>F20*B67</f>
        <v>0</v>
      </c>
      <c r="H67" s="43">
        <f>M20*B67</f>
        <v>0</v>
      </c>
      <c r="K67" s="12" t="s">
        <v>23</v>
      </c>
      <c r="M67" s="13"/>
      <c r="N67" s="8"/>
      <c r="O67" s="8"/>
      <c r="P67" s="14" t="s">
        <v>24</v>
      </c>
      <c r="Q67" s="9"/>
    </row>
    <row r="68" spans="1:19" x14ac:dyDescent="0.25">
      <c r="B68" s="143"/>
      <c r="C68" s="16">
        <v>441</v>
      </c>
      <c r="D68" s="34" t="s">
        <v>48</v>
      </c>
      <c r="E68" s="16"/>
      <c r="F68" s="33"/>
      <c r="G68" s="44">
        <f>F20*B68</f>
        <v>0</v>
      </c>
      <c r="H68" s="43">
        <f>M20*B68</f>
        <v>0</v>
      </c>
      <c r="K68" s="143"/>
      <c r="L68" s="41"/>
      <c r="M68" s="16"/>
      <c r="N68" s="16"/>
      <c r="O68" s="17"/>
      <c r="P68" s="44">
        <f>F20*K68</f>
        <v>0</v>
      </c>
      <c r="Q68" s="43">
        <f>M20*K68</f>
        <v>0</v>
      </c>
    </row>
    <row r="69" spans="1:19" x14ac:dyDescent="0.25">
      <c r="B69" s="143"/>
      <c r="C69" s="16">
        <v>443</v>
      </c>
      <c r="D69" s="34" t="s">
        <v>48</v>
      </c>
      <c r="E69" s="16"/>
      <c r="F69" s="33"/>
      <c r="G69" s="44">
        <f>F20*B69</f>
        <v>0</v>
      </c>
      <c r="H69" s="43">
        <f>M20*B69</f>
        <v>0</v>
      </c>
      <c r="K69" s="143"/>
      <c r="L69" s="41"/>
      <c r="M69" s="16"/>
      <c r="N69" s="16"/>
      <c r="O69" s="17"/>
      <c r="P69" s="44">
        <f>F20*K69</f>
        <v>0</v>
      </c>
      <c r="Q69" s="43">
        <f>M20*K69</f>
        <v>0</v>
      </c>
    </row>
    <row r="70" spans="1:19" x14ac:dyDescent="0.25">
      <c r="B70" s="143"/>
      <c r="C70" s="16">
        <v>447</v>
      </c>
      <c r="D70" s="34" t="s">
        <v>48</v>
      </c>
      <c r="E70" s="16"/>
      <c r="F70" s="33"/>
      <c r="G70" s="44">
        <f>F20*B70</f>
        <v>0</v>
      </c>
      <c r="H70" s="43">
        <f>M20*B70</f>
        <v>0</v>
      </c>
      <c r="K70" s="143"/>
      <c r="L70" s="41"/>
      <c r="M70" s="16"/>
      <c r="N70" s="16"/>
      <c r="O70" s="17"/>
      <c r="P70" s="44">
        <f>F20*K70</f>
        <v>0</v>
      </c>
      <c r="Q70" s="43">
        <f>M20*K70</f>
        <v>0</v>
      </c>
    </row>
    <row r="71" spans="1:19" x14ac:dyDescent="0.25">
      <c r="B71" s="143"/>
      <c r="C71" s="16">
        <v>448</v>
      </c>
      <c r="D71" s="34" t="s">
        <v>48</v>
      </c>
      <c r="E71" s="16"/>
      <c r="F71" s="33"/>
      <c r="G71" s="44">
        <f>F20*B71</f>
        <v>0</v>
      </c>
      <c r="H71" s="43">
        <f>M20*B71</f>
        <v>0</v>
      </c>
      <c r="K71" s="143"/>
      <c r="L71" s="41"/>
      <c r="M71" s="16"/>
      <c r="N71" s="16"/>
      <c r="O71" s="17"/>
      <c r="P71" s="44">
        <f>F20*K71</f>
        <v>0</v>
      </c>
      <c r="Q71" s="43">
        <f>M20*K71</f>
        <v>0</v>
      </c>
    </row>
    <row r="72" spans="1:19" x14ac:dyDescent="0.25">
      <c r="B72" s="143"/>
      <c r="C72" s="16">
        <v>451</v>
      </c>
      <c r="D72" s="34" t="s">
        <v>48</v>
      </c>
      <c r="E72" s="16"/>
      <c r="F72" s="33"/>
      <c r="G72" s="44">
        <f>F20*B72</f>
        <v>0</v>
      </c>
      <c r="H72" s="43">
        <f>M20*B72</f>
        <v>0</v>
      </c>
      <c r="K72" s="143"/>
      <c r="L72" s="41"/>
      <c r="M72" s="16"/>
      <c r="N72" s="16"/>
      <c r="O72" s="17"/>
      <c r="P72" s="44">
        <f>F20*K72</f>
        <v>0</v>
      </c>
      <c r="Q72" s="43">
        <f>M20*K72</f>
        <v>0</v>
      </c>
    </row>
    <row r="73" spans="1:19" x14ac:dyDescent="0.25">
      <c r="B73" s="143"/>
      <c r="C73" s="16">
        <v>452</v>
      </c>
      <c r="D73" s="34" t="s">
        <v>48</v>
      </c>
      <c r="E73" s="16"/>
      <c r="F73" s="33"/>
      <c r="G73" s="44">
        <f>F20*B73</f>
        <v>0</v>
      </c>
      <c r="H73" s="43">
        <f>M20*B73</f>
        <v>0</v>
      </c>
      <c r="K73" s="143"/>
      <c r="L73" s="41"/>
      <c r="M73" s="16"/>
      <c r="N73" s="16"/>
      <c r="O73" s="17"/>
      <c r="P73" s="44">
        <f>F20*K73</f>
        <v>0</v>
      </c>
      <c r="Q73" s="43">
        <f>M20*K73</f>
        <v>0</v>
      </c>
    </row>
    <row r="74" spans="1:19" x14ac:dyDescent="0.25">
      <c r="B74" s="8"/>
      <c r="C74" s="8"/>
      <c r="D74" s="8"/>
      <c r="E74" s="8"/>
      <c r="F74" s="19"/>
      <c r="G74" s="9"/>
      <c r="H74" s="9"/>
    </row>
    <row r="76" spans="1:19" x14ac:dyDescent="0.25">
      <c r="A76" t="s">
        <v>25</v>
      </c>
      <c r="B76" s="20">
        <f>SUM(B25:B53)</f>
        <v>0</v>
      </c>
      <c r="C76" t="s">
        <v>26</v>
      </c>
      <c r="D76" s="8"/>
      <c r="E76" s="148" t="s">
        <v>27</v>
      </c>
      <c r="F76" s="148"/>
      <c r="G76" s="45">
        <f>SUM(G25:G73)</f>
        <v>0</v>
      </c>
      <c r="H76" s="42">
        <f>SUM(H25:H73)</f>
        <v>0</v>
      </c>
      <c r="J76" t="s">
        <v>25</v>
      </c>
      <c r="K76" s="20">
        <f>SUM(K68:K73)</f>
        <v>0</v>
      </c>
      <c r="L76" t="s">
        <v>26</v>
      </c>
      <c r="M76" s="8"/>
      <c r="N76" s="8" t="s">
        <v>27</v>
      </c>
      <c r="O76" s="8"/>
      <c r="P76" s="45">
        <f>SUM(P68:P73)</f>
        <v>0</v>
      </c>
      <c r="Q76" s="42">
        <f>SUM(Q68:Q73)</f>
        <v>0</v>
      </c>
    </row>
    <row r="77" spans="1:19" ht="15.75" thickBot="1" x14ac:dyDescent="0.3">
      <c r="D77" s="8"/>
      <c r="E77" s="8"/>
      <c r="F77" s="21"/>
      <c r="G77" s="9"/>
      <c r="H77" s="9"/>
    </row>
    <row r="78" spans="1:19" ht="20.25" thickBot="1" x14ac:dyDescent="0.35">
      <c r="A78" s="46"/>
      <c r="B78" s="47"/>
      <c r="C78" s="47"/>
      <c r="D78" s="48"/>
      <c r="E78" s="48"/>
      <c r="F78" s="49"/>
      <c r="G78" s="50"/>
      <c r="H78" s="47" t="s">
        <v>25</v>
      </c>
      <c r="I78" s="54">
        <f>SUM(B76+K76)</f>
        <v>0</v>
      </c>
      <c r="J78" s="47" t="s">
        <v>26</v>
      </c>
      <c r="K78" s="48"/>
      <c r="L78" s="48" t="s">
        <v>27</v>
      </c>
      <c r="M78" s="48"/>
      <c r="N78" s="51">
        <f>SUM(G76+P76)</f>
        <v>0</v>
      </c>
      <c r="O78" s="52">
        <f>SUM(H76+Q76)</f>
        <v>0</v>
      </c>
      <c r="P78" s="47"/>
      <c r="Q78" s="47"/>
      <c r="R78" s="47"/>
      <c r="S78" s="53"/>
    </row>
    <row r="79" spans="1:19" ht="19.5" x14ac:dyDescent="0.3">
      <c r="A79" s="55" t="s">
        <v>28</v>
      </c>
      <c r="B79" s="56"/>
      <c r="C79" s="56"/>
      <c r="D79" s="57"/>
      <c r="E79" s="57"/>
      <c r="F79" s="58"/>
      <c r="G79" s="59"/>
      <c r="H79" s="60"/>
      <c r="I79" s="56"/>
      <c r="J79" s="61"/>
      <c r="K79" s="56"/>
      <c r="L79" s="56"/>
      <c r="M79" s="57"/>
      <c r="N79" s="57"/>
      <c r="O79" s="58"/>
      <c r="P79" s="59"/>
      <c r="Q79" s="59"/>
      <c r="R79" s="56"/>
      <c r="S79" s="62"/>
    </row>
    <row r="80" spans="1:19" ht="19.5" x14ac:dyDescent="0.3">
      <c r="A80" s="63"/>
      <c r="D80" s="8"/>
      <c r="E80" s="8"/>
      <c r="F80" s="22" t="s">
        <v>29</v>
      </c>
      <c r="G80" s="14" t="s">
        <v>30</v>
      </c>
      <c r="H80" s="64"/>
      <c r="M80" s="8"/>
      <c r="N80" s="8"/>
      <c r="O80" s="21"/>
      <c r="P80" s="9"/>
      <c r="Q80" s="64"/>
      <c r="S80" s="36"/>
    </row>
    <row r="81" spans="1:19" ht="19.5" x14ac:dyDescent="0.3">
      <c r="A81" s="65"/>
      <c r="B81" s="15"/>
      <c r="C81" s="32" t="s">
        <v>42</v>
      </c>
      <c r="D81" s="16"/>
      <c r="E81" s="16"/>
      <c r="F81" s="24">
        <v>200</v>
      </c>
      <c r="G81" s="18" t="e">
        <f>F81*B81/B88</f>
        <v>#DIV/0!</v>
      </c>
      <c r="H81" s="9"/>
      <c r="J81" s="7"/>
      <c r="M81" s="8"/>
      <c r="N81" s="8"/>
      <c r="O81" s="22" t="s">
        <v>29</v>
      </c>
      <c r="P81" s="14" t="s">
        <v>30</v>
      </c>
      <c r="Q81" s="64"/>
      <c r="S81" s="36"/>
    </row>
    <row r="82" spans="1:19" x14ac:dyDescent="0.25">
      <c r="A82" s="65"/>
      <c r="B82" s="15"/>
      <c r="C82" s="23" t="s">
        <v>54</v>
      </c>
      <c r="D82" s="16"/>
      <c r="E82" s="16"/>
      <c r="F82" s="24">
        <v>200</v>
      </c>
      <c r="G82" s="18">
        <f>IF(ISERROR(F82*B82/B88),0,F82*B82/B88)</f>
        <v>0</v>
      </c>
      <c r="H82" s="9"/>
      <c r="K82" s="15"/>
      <c r="L82" s="23" t="s">
        <v>54</v>
      </c>
      <c r="M82" s="16"/>
      <c r="N82" s="16"/>
      <c r="O82" s="24">
        <v>200</v>
      </c>
      <c r="P82" s="18">
        <f>IF(ISERROR(O82*K82/K88),0,O82*K82/K88)</f>
        <v>0</v>
      </c>
      <c r="Q82" s="9"/>
      <c r="S82" s="36"/>
    </row>
    <row r="83" spans="1:19" x14ac:dyDescent="0.25">
      <c r="A83" s="65"/>
      <c r="B83" s="15"/>
      <c r="C83" s="23" t="s">
        <v>55</v>
      </c>
      <c r="D83" s="16"/>
      <c r="E83" s="16"/>
      <c r="F83" s="24">
        <v>300</v>
      </c>
      <c r="G83" s="18">
        <f>IF(ISERROR(F83*B83/B88),0,F83*B83/B88)</f>
        <v>0</v>
      </c>
      <c r="H83" s="9"/>
      <c r="K83" s="15"/>
      <c r="L83" s="23" t="s">
        <v>55</v>
      </c>
      <c r="M83" s="16"/>
      <c r="N83" s="16"/>
      <c r="O83" s="24">
        <v>300</v>
      </c>
      <c r="P83" s="18">
        <f>IF(ISERROR(O83*K83/K88),0,O83*K83/K88)</f>
        <v>0</v>
      </c>
      <c r="Q83" s="9"/>
      <c r="S83" s="36"/>
    </row>
    <row r="84" spans="1:19" x14ac:dyDescent="0.25">
      <c r="A84" s="65"/>
      <c r="B84" s="15"/>
      <c r="C84" s="23" t="s">
        <v>56</v>
      </c>
      <c r="D84" s="16"/>
      <c r="E84" s="16"/>
      <c r="F84" s="24">
        <v>400</v>
      </c>
      <c r="G84" s="18">
        <f>IF(ISERROR(F84*B84/B88),0,F84*B84/B88)</f>
        <v>0</v>
      </c>
      <c r="H84" s="9"/>
      <c r="K84" s="15"/>
      <c r="L84" s="23" t="s">
        <v>56</v>
      </c>
      <c r="M84" s="16"/>
      <c r="N84" s="16"/>
      <c r="O84" s="24">
        <v>400</v>
      </c>
      <c r="P84" s="18">
        <f>IF(ISERROR(O84*K84/K88),0,O84*K84/K88)</f>
        <v>0</v>
      </c>
      <c r="Q84" s="9"/>
      <c r="S84" s="36"/>
    </row>
    <row r="85" spans="1:19" x14ac:dyDescent="0.25">
      <c r="A85" s="65"/>
      <c r="B85" s="15"/>
      <c r="C85" s="23" t="s">
        <v>57</v>
      </c>
      <c r="D85" s="16"/>
      <c r="E85" s="16"/>
      <c r="F85" s="24">
        <v>450</v>
      </c>
      <c r="G85" s="18">
        <f>IF(ISERROR(F85*B85/B88),0,F85*B85/B88)</f>
        <v>0</v>
      </c>
      <c r="H85" s="9"/>
      <c r="K85" s="15"/>
      <c r="L85" s="23" t="s">
        <v>57</v>
      </c>
      <c r="M85" s="16"/>
      <c r="N85" s="16"/>
      <c r="O85" s="24">
        <v>450</v>
      </c>
      <c r="P85" s="18">
        <f>IF(ISERROR(O85*K85/K88),0,O85*K85/K88)</f>
        <v>0</v>
      </c>
      <c r="Q85" s="9"/>
      <c r="S85" s="36"/>
    </row>
    <row r="86" spans="1:19" x14ac:dyDescent="0.25">
      <c r="A86" s="65"/>
      <c r="B86" s="15"/>
      <c r="C86" s="23" t="s">
        <v>58</v>
      </c>
      <c r="D86" s="16"/>
      <c r="E86" s="16"/>
      <c r="F86" s="24">
        <v>500</v>
      </c>
      <c r="G86" s="18">
        <f>IF(ISERROR(F86*B86/B88),0,F86*B86/B88)</f>
        <v>0</v>
      </c>
      <c r="H86" s="9"/>
      <c r="K86" s="15"/>
      <c r="L86" s="23" t="s">
        <v>58</v>
      </c>
      <c r="M86" s="16"/>
      <c r="N86" s="16"/>
      <c r="O86" s="24">
        <v>500</v>
      </c>
      <c r="P86" s="18">
        <f>IF(ISERROR(O86*K86/K89),0,O86*K86/K89)</f>
        <v>0</v>
      </c>
      <c r="Q86" s="9"/>
      <c r="S86" s="36"/>
    </row>
    <row r="87" spans="1:19" x14ac:dyDescent="0.25">
      <c r="A87" s="65"/>
      <c r="B87" s="15"/>
      <c r="C87" s="23" t="s">
        <v>59</v>
      </c>
      <c r="D87" s="16"/>
      <c r="E87" s="16"/>
      <c r="F87" s="24">
        <v>500</v>
      </c>
      <c r="G87" s="18">
        <f>IF(ISERROR(F87*B87/B98),0,F87*B87/B98)</f>
        <v>0</v>
      </c>
      <c r="H87" s="9"/>
      <c r="K87" s="15"/>
      <c r="L87" s="23" t="s">
        <v>59</v>
      </c>
      <c r="M87" s="16"/>
      <c r="N87" s="16"/>
      <c r="O87" s="24">
        <v>500</v>
      </c>
      <c r="P87" s="18">
        <f>IF(ISERROR(O87*K87/K88),0,O87*K87/K88)</f>
        <v>0</v>
      </c>
      <c r="Q87" s="9"/>
      <c r="S87" s="36"/>
    </row>
    <row r="88" spans="1:19" x14ac:dyDescent="0.25">
      <c r="A88" s="65"/>
      <c r="B88" s="15"/>
      <c r="C88" s="23" t="s">
        <v>31</v>
      </c>
      <c r="D88" s="16"/>
      <c r="E88" s="16"/>
      <c r="F88" s="16"/>
      <c r="G88" s="14" t="e">
        <f>SUM(G81:G87)</f>
        <v>#DIV/0!</v>
      </c>
      <c r="H88" s="9"/>
      <c r="K88" s="15"/>
      <c r="L88" s="23" t="s">
        <v>31</v>
      </c>
      <c r="M88" s="16"/>
      <c r="N88" s="16"/>
      <c r="O88" s="16"/>
      <c r="P88" s="14">
        <f>SUM(P82:P87)</f>
        <v>0</v>
      </c>
      <c r="S88" s="36"/>
    </row>
    <row r="89" spans="1:19" x14ac:dyDescent="0.25">
      <c r="A89" s="65"/>
      <c r="D89" s="8"/>
      <c r="E89" s="8"/>
      <c r="F89" s="9"/>
      <c r="G89" s="9"/>
      <c r="M89" s="8"/>
      <c r="N89" s="8"/>
      <c r="O89" s="9"/>
      <c r="P89" s="9"/>
      <c r="S89" s="36"/>
    </row>
    <row r="90" spans="1:19" x14ac:dyDescent="0.25">
      <c r="A90" s="66"/>
      <c r="B90" s="67"/>
      <c r="D90" s="68"/>
      <c r="E90" s="25"/>
      <c r="F90" s="69"/>
      <c r="J90" s="67"/>
      <c r="K90" s="67"/>
      <c r="M90" s="68"/>
      <c r="N90" s="25"/>
      <c r="O90" s="69"/>
      <c r="Q90" s="70"/>
      <c r="S90" s="36"/>
    </row>
    <row r="91" spans="1:19" x14ac:dyDescent="0.25">
      <c r="A91" s="65"/>
      <c r="D91" s="8"/>
      <c r="E91" s="71"/>
      <c r="F91" s="26" t="s">
        <v>66</v>
      </c>
      <c r="G91" s="142" t="e">
        <f>G76+G88</f>
        <v>#DIV/0!</v>
      </c>
      <c r="H91" s="141" t="e">
        <f>H76+G88</f>
        <v>#DIV/0!</v>
      </c>
      <c r="M91" s="8"/>
      <c r="N91" s="71"/>
      <c r="O91" s="26" t="s">
        <v>65</v>
      </c>
      <c r="P91" s="142">
        <f>P76+P88</f>
        <v>0</v>
      </c>
      <c r="Q91" s="141">
        <f>Q76+P88</f>
        <v>0</v>
      </c>
      <c r="S91" s="36"/>
    </row>
    <row r="92" spans="1:19" ht="15.75" thickBot="1" x14ac:dyDescent="0.3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4"/>
    </row>
    <row r="93" spans="1:19" x14ac:dyDescent="0.25">
      <c r="A93" s="75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7"/>
    </row>
    <row r="94" spans="1:19" x14ac:dyDescent="0.25">
      <c r="A94" s="78"/>
      <c r="B94" s="79"/>
      <c r="C94" s="79"/>
      <c r="D94" s="79"/>
      <c r="E94" s="79"/>
      <c r="F94" s="79"/>
      <c r="G94" s="79"/>
      <c r="H94" s="79"/>
      <c r="I94" s="80" t="s">
        <v>32</v>
      </c>
      <c r="J94" s="142" t="e">
        <f>SUM(G91+P91)</f>
        <v>#DIV/0!</v>
      </c>
      <c r="K94" s="141" t="e">
        <f>SUM(H91+Q91)</f>
        <v>#DIV/0!</v>
      </c>
      <c r="L94" s="79"/>
      <c r="M94" s="79"/>
      <c r="N94" s="79"/>
      <c r="O94" s="79"/>
      <c r="P94" s="79"/>
      <c r="Q94" s="79"/>
      <c r="R94" s="79"/>
      <c r="S94" s="81"/>
    </row>
    <row r="95" spans="1:19" ht="15.75" thickBot="1" x14ac:dyDescent="0.3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4"/>
    </row>
    <row r="96" spans="1:19" x14ac:dyDescent="0.25">
      <c r="H96" s="30"/>
    </row>
    <row r="97" spans="1:7" ht="19.5" x14ac:dyDescent="0.3">
      <c r="A97" s="7" t="s">
        <v>33</v>
      </c>
      <c r="F97" s="37"/>
    </row>
    <row r="98" spans="1:7" ht="19.5" x14ac:dyDescent="0.3">
      <c r="A98" s="7"/>
      <c r="E98" s="23" t="s">
        <v>68</v>
      </c>
      <c r="G98" s="23" t="s">
        <v>34</v>
      </c>
    </row>
    <row r="99" spans="1:7" x14ac:dyDescent="0.25">
      <c r="B99" s="27">
        <f>I78</f>
        <v>0</v>
      </c>
      <c r="C99" s="23"/>
      <c r="D99" s="23"/>
      <c r="E99" s="28"/>
      <c r="F99" s="23"/>
      <c r="G99" s="29">
        <f>B99*E99</f>
        <v>0</v>
      </c>
    </row>
  </sheetData>
  <mergeCells count="3">
    <mergeCell ref="A1:G3"/>
    <mergeCell ref="A4:G4"/>
    <mergeCell ref="E76:F76"/>
  </mergeCells>
  <hyperlinks>
    <hyperlink ref="P7" r:id="rId1" xr:uid="{BE49AC35-AFAF-471E-9B8C-320309E0AB44}"/>
    <hyperlink ref="P9" r:id="rId2" xr:uid="{3BE10507-918E-406C-96E8-E671270505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mesures</vt:lpstr>
      <vt:lpstr>calcul avec export aurion</vt:lpstr>
      <vt:lpstr>calcul carbone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sbachimont</dc:creator>
  <cp:lastModifiedBy>sbachimont</cp:lastModifiedBy>
  <dcterms:created xsi:type="dcterms:W3CDTF">2023-11-02T14:44:53Z</dcterms:created>
  <dcterms:modified xsi:type="dcterms:W3CDTF">2024-02-12T13:43:09Z</dcterms:modified>
</cp:coreProperties>
</file>