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90889\Desktop\stevenbaxontwerpt\website\tools\static\tools\files\"/>
    </mc:Choice>
  </mc:AlternateContent>
  <xr:revisionPtr revIDLastSave="0" documentId="13_ncr:1_{ACAA0039-6404-4AE5-BB0C-2D5D5B1C8098}" xr6:coauthVersionLast="47" xr6:coauthVersionMax="47" xr10:uidLastSave="{00000000-0000-0000-0000-000000000000}"/>
  <bookViews>
    <workbookView xWindow="28680" yWindow="-120" windowWidth="29040" windowHeight="15720" xr2:uid="{BFB5DF70-C6F2-4FC7-86F0-3E1B01362792}"/>
  </bookViews>
  <sheets>
    <sheet name="Eenhedenconversi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" l="1"/>
  <c r="E47" i="1"/>
  <c r="K53" i="1"/>
  <c r="K52" i="1"/>
  <c r="E39" i="1"/>
  <c r="E36" i="1"/>
  <c r="K39" i="1"/>
  <c r="K36" i="1"/>
  <c r="E31" i="1"/>
  <c r="E28" i="1"/>
  <c r="E23" i="1"/>
  <c r="E20" i="1"/>
  <c r="E17" i="1"/>
  <c r="E14" i="1"/>
  <c r="E7" i="1"/>
  <c r="E10" i="1"/>
  <c r="C10" i="1" l="1"/>
  <c r="C50" i="1"/>
  <c r="C39" i="1"/>
  <c r="C31" i="1"/>
  <c r="C23" i="1"/>
  <c r="C17" i="1"/>
</calcChain>
</file>

<file path=xl/sharedStrings.xml><?xml version="1.0" encoding="utf-8"?>
<sst xmlns="http://schemas.openxmlformats.org/spreadsheetml/2006/main" count="157" uniqueCount="99">
  <si>
    <t>SI-eenheid</t>
  </si>
  <si>
    <t>Eenheid om te zetten in</t>
  </si>
  <si>
    <t>Gelijkwaardigheid</t>
  </si>
  <si>
    <t>Druk</t>
  </si>
  <si>
    <t>1 Pa</t>
  </si>
  <si>
    <t>Kilopascal</t>
  </si>
  <si>
    <t>Bar</t>
  </si>
  <si>
    <t>Millibar</t>
  </si>
  <si>
    <t>Meter Waterkolom</t>
  </si>
  <si>
    <t>Gootheid</t>
  </si>
  <si>
    <t>Waarde</t>
  </si>
  <si>
    <t xml:space="preserve">Eenheid </t>
  </si>
  <si>
    <t>kPa</t>
  </si>
  <si>
    <t>bar</t>
  </si>
  <si>
    <t>mbar</t>
  </si>
  <si>
    <t>mH20</t>
  </si>
  <si>
    <t>Pa</t>
  </si>
  <si>
    <t xml:space="preserve">Uitkomst </t>
  </si>
  <si>
    <t xml:space="preserve">eenheid </t>
  </si>
  <si>
    <t xml:space="preserve">Pascal </t>
  </si>
  <si>
    <t xml:space="preserve">gelijkwaardigheid </t>
  </si>
  <si>
    <t xml:space="preserve">Druk </t>
  </si>
  <si>
    <t>Grootheid</t>
  </si>
  <si>
    <t>Volume</t>
  </si>
  <si>
    <t>1 m³</t>
  </si>
  <si>
    <t>Liters</t>
  </si>
  <si>
    <t>milliliters</t>
  </si>
  <si>
    <t>L</t>
  </si>
  <si>
    <t>mL</t>
  </si>
  <si>
    <t>kuub</t>
  </si>
  <si>
    <t xml:space="preserve">m3 </t>
  </si>
  <si>
    <t>Input</t>
  </si>
  <si>
    <t xml:space="preserve">Berekend </t>
  </si>
  <si>
    <t>Debiet</t>
  </si>
  <si>
    <t>1 m³/s</t>
  </si>
  <si>
    <t>Kubieke meter per uur</t>
  </si>
  <si>
    <t>Kubieke meter per minuut</t>
  </si>
  <si>
    <t>Liter per uur</t>
  </si>
  <si>
    <t>Liter per minuut</t>
  </si>
  <si>
    <t>Liter per seconde</t>
  </si>
  <si>
    <t xml:space="preserve">kubieke meter per seconde </t>
  </si>
  <si>
    <t>m3/s</t>
  </si>
  <si>
    <t>l/s</t>
  </si>
  <si>
    <t>l/min</t>
  </si>
  <si>
    <t xml:space="preserve"> l/h</t>
  </si>
  <si>
    <t>m³/min</t>
  </si>
  <si>
    <t>m³/h</t>
  </si>
  <si>
    <t>Massa</t>
  </si>
  <si>
    <t>1 kg</t>
  </si>
  <si>
    <t>Gram</t>
  </si>
  <si>
    <t>Milligram</t>
  </si>
  <si>
    <t>Ton</t>
  </si>
  <si>
    <t>Pond (pound)</t>
  </si>
  <si>
    <t xml:space="preserve">ton </t>
  </si>
  <si>
    <t>lb</t>
  </si>
  <si>
    <t xml:space="preserve">kg </t>
  </si>
  <si>
    <t>rootheid</t>
  </si>
  <si>
    <t>Energie</t>
  </si>
  <si>
    <t>1 J</t>
  </si>
  <si>
    <t>Kilojoules</t>
  </si>
  <si>
    <t>Kilowattuur</t>
  </si>
  <si>
    <t>Wattuur</t>
  </si>
  <si>
    <t>Wattseconde</t>
  </si>
  <si>
    <t>British Thermal Units</t>
  </si>
  <si>
    <t>Calorie</t>
  </si>
  <si>
    <t>Kilocalorie</t>
  </si>
  <si>
    <t>kJ</t>
  </si>
  <si>
    <t>kWh</t>
  </si>
  <si>
    <t>Wh</t>
  </si>
  <si>
    <t>Ws</t>
  </si>
  <si>
    <t>btu</t>
  </si>
  <si>
    <t>cal</t>
  </si>
  <si>
    <t>kcal</t>
  </si>
  <si>
    <t>J</t>
  </si>
  <si>
    <t>Jules</t>
  </si>
  <si>
    <t>Kilos</t>
  </si>
  <si>
    <t>van</t>
  </si>
  <si>
    <t>naar</t>
  </si>
  <si>
    <t>Afstand</t>
  </si>
  <si>
    <t>1 m</t>
  </si>
  <si>
    <t>Millimeter</t>
  </si>
  <si>
    <t>Centimeter</t>
  </si>
  <si>
    <t>Decimeter</t>
  </si>
  <si>
    <t>Kilometer</t>
  </si>
  <si>
    <t>Feet</t>
  </si>
  <si>
    <t>Inches</t>
  </si>
  <si>
    <t>Zeemijl</t>
  </si>
  <si>
    <t>Landmijl</t>
  </si>
  <si>
    <t>mm</t>
  </si>
  <si>
    <t>cm</t>
  </si>
  <si>
    <t>km</t>
  </si>
  <si>
    <t>ft</t>
  </si>
  <si>
    <t>inch</t>
  </si>
  <si>
    <t>zeemijl</t>
  </si>
  <si>
    <t xml:space="preserve">landmijl </t>
  </si>
  <si>
    <t xml:space="preserve">m </t>
  </si>
  <si>
    <t>Meter</t>
  </si>
  <si>
    <t xml:space="preserve">Eenhedenconversie </t>
  </si>
  <si>
    <t>d.d. 27-06-2024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</si>
</sst>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"/>
    <numFmt numFmtId="173" formatCode="0.000000"/>
    <numFmt numFmtId="174" formatCode="0.0000000"/>
  </numFmts>
  <fonts count="5" x14ac:knownFonts="1">
    <font>
      <sz val="11"/>
      <color theme="1"/>
      <name val="Aptos Narrow"/>
      <family val="2"/>
      <scheme val="minor"/>
    </font>
    <font>
      <b/>
      <sz val="12"/>
      <color rgb="FF212529"/>
      <name val="Segoe UI"/>
      <family val="2"/>
    </font>
    <font>
      <sz val="12"/>
      <color rgb="FF212529"/>
      <name val="Segoe UI"/>
      <family val="2"/>
    </font>
    <font>
      <b/>
      <sz val="18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2" fontId="2" fillId="2" borderId="0" xfId="0" applyNumberFormat="1" applyFont="1" applyFill="1" applyAlignment="1">
      <alignment horizontal="left" vertical="center" wrapText="1"/>
    </xf>
    <xf numFmtId="169" fontId="2" fillId="2" borderId="0" xfId="0" applyNumberFormat="1" applyFont="1" applyFill="1" applyAlignment="1">
      <alignment horizontal="left" vertical="center" wrapText="1"/>
    </xf>
    <xf numFmtId="173" fontId="2" fillId="2" borderId="0" xfId="0" applyNumberFormat="1" applyFont="1" applyFill="1" applyAlignment="1">
      <alignment horizontal="left" vertical="center" wrapText="1"/>
    </xf>
    <xf numFmtId="0" fontId="0" fillId="4" borderId="0" xfId="0" applyFill="1"/>
    <xf numFmtId="0" fontId="0" fillId="5" borderId="0" xfId="0" applyFill="1"/>
    <xf numFmtId="174" fontId="2" fillId="2" borderId="0" xfId="0" applyNumberFormat="1" applyFont="1" applyFill="1" applyAlignment="1">
      <alignment horizontal="left" vertical="center" wrapText="1"/>
    </xf>
    <xf numFmtId="0" fontId="3" fillId="0" borderId="0" xfId="0" applyFont="1"/>
    <xf numFmtId="3" fontId="2" fillId="2" borderId="0" xfId="0" applyNumberFormat="1" applyFont="1" applyFill="1" applyAlignment="1">
      <alignment horizontal="left" vertical="center" wrapText="1"/>
    </xf>
    <xf numFmtId="11" fontId="2" fillId="2" borderId="0" xfId="0" applyNumberFormat="1" applyFont="1" applyFill="1" applyAlignment="1">
      <alignment horizontal="left" vertical="center" wrapText="1"/>
    </xf>
    <xf numFmtId="0" fontId="0" fillId="0" borderId="1" xfId="0" applyBorder="1"/>
    <xf numFmtId="0" fontId="2" fillId="2" borderId="1" xfId="0" applyFont="1" applyFill="1" applyBorder="1" applyAlignment="1">
      <alignment horizontal="left" vertical="center" wrapText="1"/>
    </xf>
    <xf numFmtId="169" fontId="2" fillId="2" borderId="1" xfId="0" applyNumberFormat="1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4" borderId="1" xfId="0" applyFill="1" applyBorder="1"/>
    <xf numFmtId="173" fontId="2" fillId="2" borderId="1" xfId="0" applyNumberFormat="1" applyFont="1" applyFill="1" applyBorder="1" applyAlignment="1">
      <alignment horizontal="left" vertical="center" wrapText="1"/>
    </xf>
    <xf numFmtId="0" fontId="4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B623F-8FD7-4CBF-AFD7-2537007035E3}">
  <dimension ref="B2:L54"/>
  <sheetViews>
    <sheetView showGridLines="0" tabSelected="1" topLeftCell="A2" workbookViewId="0">
      <selection activeCell="G5" sqref="G5"/>
    </sheetView>
  </sheetViews>
  <sheetFormatPr defaultRowHeight="15" x14ac:dyDescent="0.25"/>
  <cols>
    <col min="8" max="8" width="20.5703125" customWidth="1"/>
    <col min="9" max="9" width="23.28515625" customWidth="1"/>
    <col min="10" max="10" width="28.140625" customWidth="1"/>
    <col min="11" max="11" width="22.140625" customWidth="1"/>
    <col min="12" max="12" width="10.42578125" customWidth="1"/>
  </cols>
  <sheetData>
    <row r="2" spans="2:12" ht="34.5" x14ac:dyDescent="0.55000000000000004">
      <c r="B2" s="19" t="s">
        <v>97</v>
      </c>
    </row>
    <row r="3" spans="2:12" x14ac:dyDescent="0.25">
      <c r="B3" s="7"/>
      <c r="C3" t="s">
        <v>31</v>
      </c>
      <c r="E3" t="s">
        <v>98</v>
      </c>
    </row>
    <row r="4" spans="2:12" x14ac:dyDescent="0.25">
      <c r="B4" s="8"/>
      <c r="C4" t="s">
        <v>32</v>
      </c>
    </row>
    <row r="6" spans="2:12" ht="34.5" x14ac:dyDescent="0.4">
      <c r="B6" s="10" t="s">
        <v>21</v>
      </c>
      <c r="D6" t="s">
        <v>18</v>
      </c>
      <c r="E6" t="s">
        <v>20</v>
      </c>
      <c r="H6" s="1" t="s">
        <v>9</v>
      </c>
      <c r="I6" s="1" t="s">
        <v>0</v>
      </c>
      <c r="J6" s="1" t="s">
        <v>1</v>
      </c>
      <c r="K6" s="1" t="s">
        <v>2</v>
      </c>
      <c r="L6" s="1" t="s">
        <v>11</v>
      </c>
    </row>
    <row r="7" spans="2:12" ht="17.25" x14ac:dyDescent="0.25">
      <c r="B7" t="s">
        <v>10</v>
      </c>
      <c r="C7" s="7">
        <v>1</v>
      </c>
      <c r="D7" s="7" t="s">
        <v>15</v>
      </c>
      <c r="E7" s="8">
        <f>_xlfn.XLOOKUP(D7,L7:L11,K7:K11,0,0)</f>
        <v>1.02E-4</v>
      </c>
      <c r="H7" s="3" t="s">
        <v>3</v>
      </c>
      <c r="I7" s="3" t="s">
        <v>4</v>
      </c>
      <c r="J7" s="2" t="s">
        <v>5</v>
      </c>
      <c r="K7" s="6">
        <v>1E-3</v>
      </c>
      <c r="L7" t="s">
        <v>12</v>
      </c>
    </row>
    <row r="8" spans="2:12" ht="17.25" x14ac:dyDescent="0.25">
      <c r="H8" s="3"/>
      <c r="I8" s="3"/>
      <c r="J8" s="2" t="s">
        <v>6</v>
      </c>
      <c r="K8" s="9">
        <v>1.0000000000000001E-5</v>
      </c>
      <c r="L8" t="s">
        <v>13</v>
      </c>
    </row>
    <row r="9" spans="2:12" ht="17.25" x14ac:dyDescent="0.25">
      <c r="H9" s="3"/>
      <c r="I9" s="3"/>
      <c r="J9" s="2" t="s">
        <v>7</v>
      </c>
      <c r="K9" s="6">
        <v>0.01</v>
      </c>
      <c r="L9" t="s">
        <v>14</v>
      </c>
    </row>
    <row r="10" spans="2:12" ht="17.25" x14ac:dyDescent="0.25">
      <c r="B10" t="s">
        <v>17</v>
      </c>
      <c r="C10" s="8">
        <f>C7*E10/E7</f>
        <v>9.8039215686274522E-2</v>
      </c>
      <c r="D10" s="7" t="s">
        <v>13</v>
      </c>
      <c r="E10" s="8">
        <f>_xlfn.XLOOKUP(D10,L7:L11,K7:K11,0,0)</f>
        <v>1.0000000000000001E-5</v>
      </c>
      <c r="H10" s="3"/>
      <c r="I10" s="3"/>
      <c r="J10" s="2" t="s">
        <v>8</v>
      </c>
      <c r="K10" s="6">
        <v>1.02E-4</v>
      </c>
      <c r="L10" t="s">
        <v>15</v>
      </c>
    </row>
    <row r="11" spans="2:12" s="13" customFormat="1" ht="17.25" x14ac:dyDescent="0.25">
      <c r="J11" s="14" t="s">
        <v>19</v>
      </c>
      <c r="K11" s="18">
        <v>1</v>
      </c>
      <c r="L11" s="13" t="s">
        <v>16</v>
      </c>
    </row>
    <row r="13" spans="2:12" ht="34.5" x14ac:dyDescent="0.4">
      <c r="B13" s="10" t="s">
        <v>23</v>
      </c>
      <c r="D13" t="s">
        <v>18</v>
      </c>
      <c r="E13" t="s">
        <v>20</v>
      </c>
      <c r="H13" s="1" t="s">
        <v>22</v>
      </c>
      <c r="I13" s="1" t="s">
        <v>0</v>
      </c>
      <c r="J13" s="1" t="s">
        <v>1</v>
      </c>
      <c r="K13" s="1" t="s">
        <v>2</v>
      </c>
    </row>
    <row r="14" spans="2:12" ht="17.25" x14ac:dyDescent="0.25">
      <c r="B14" t="s">
        <v>10</v>
      </c>
      <c r="C14" s="7">
        <v>1</v>
      </c>
      <c r="D14" s="7" t="s">
        <v>27</v>
      </c>
      <c r="E14" s="8">
        <f>_xlfn.XLOOKUP(D14,L14:L16,K14:K16,0,0)</f>
        <v>1000</v>
      </c>
      <c r="H14" s="3" t="s">
        <v>23</v>
      </c>
      <c r="I14" s="3" t="s">
        <v>24</v>
      </c>
      <c r="J14" s="2" t="s">
        <v>25</v>
      </c>
      <c r="K14" s="2">
        <v>1000</v>
      </c>
      <c r="L14" t="s">
        <v>27</v>
      </c>
    </row>
    <row r="15" spans="2:12" ht="17.25" x14ac:dyDescent="0.25">
      <c r="H15" s="3"/>
      <c r="I15" s="3"/>
      <c r="J15" s="2" t="s">
        <v>26</v>
      </c>
      <c r="K15" s="11">
        <v>1000000</v>
      </c>
      <c r="L15" t="s">
        <v>28</v>
      </c>
    </row>
    <row r="16" spans="2:12" ht="17.25" x14ac:dyDescent="0.25">
      <c r="H16" s="3"/>
      <c r="I16" s="3"/>
      <c r="J16" s="2" t="s">
        <v>29</v>
      </c>
      <c r="K16" s="5">
        <v>1</v>
      </c>
      <c r="L16" t="s">
        <v>30</v>
      </c>
    </row>
    <row r="17" spans="2:12" s="13" customFormat="1" x14ac:dyDescent="0.25">
      <c r="B17" s="13" t="s">
        <v>17</v>
      </c>
      <c r="C17" s="16">
        <f>C14*E17/E14</f>
        <v>1000</v>
      </c>
      <c r="D17" s="17" t="s">
        <v>28</v>
      </c>
      <c r="E17" s="16">
        <f>_xlfn.XLOOKUP(D17,L14:L16,K14:K16,0,0)</f>
        <v>1000000</v>
      </c>
      <c r="H17" s="3"/>
      <c r="I17" s="3"/>
    </row>
    <row r="19" spans="2:12" ht="24" x14ac:dyDescent="0.4">
      <c r="B19" s="10" t="s">
        <v>33</v>
      </c>
      <c r="D19" t="s">
        <v>18</v>
      </c>
      <c r="E19" t="s">
        <v>20</v>
      </c>
      <c r="H19" s="1" t="s">
        <v>22</v>
      </c>
      <c r="I19" s="1" t="s">
        <v>0</v>
      </c>
      <c r="J19" s="1" t="s">
        <v>1</v>
      </c>
      <c r="K19" s="1" t="s">
        <v>2</v>
      </c>
    </row>
    <row r="20" spans="2:12" ht="17.25" x14ac:dyDescent="0.25">
      <c r="B20" t="s">
        <v>10</v>
      </c>
      <c r="C20" s="7">
        <v>1</v>
      </c>
      <c r="D20" s="7" t="s">
        <v>46</v>
      </c>
      <c r="E20" s="8">
        <f>_xlfn.XLOOKUP(D20,L20:L25,K20:K25,0,0)</f>
        <v>3600</v>
      </c>
      <c r="H20" s="3" t="s">
        <v>33</v>
      </c>
      <c r="I20" s="3" t="s">
        <v>34</v>
      </c>
      <c r="J20" s="2" t="s">
        <v>35</v>
      </c>
      <c r="K20" s="4">
        <v>3600</v>
      </c>
      <c r="L20" t="s">
        <v>46</v>
      </c>
    </row>
    <row r="21" spans="2:12" ht="17.25" x14ac:dyDescent="0.25">
      <c r="H21" s="3"/>
      <c r="I21" s="3"/>
      <c r="J21" s="2" t="s">
        <v>36</v>
      </c>
      <c r="K21" s="4">
        <v>60</v>
      </c>
      <c r="L21" t="s">
        <v>45</v>
      </c>
    </row>
    <row r="22" spans="2:12" ht="17.25" x14ac:dyDescent="0.25">
      <c r="H22" s="3"/>
      <c r="I22" s="3"/>
      <c r="J22" s="2" t="s">
        <v>37</v>
      </c>
      <c r="K22" s="4">
        <v>3600000</v>
      </c>
      <c r="L22" t="s">
        <v>44</v>
      </c>
    </row>
    <row r="23" spans="2:12" ht="17.25" x14ac:dyDescent="0.25">
      <c r="B23" t="s">
        <v>17</v>
      </c>
      <c r="C23" s="8">
        <f>C20*E23/E20</f>
        <v>1000</v>
      </c>
      <c r="D23" s="7" t="s">
        <v>44</v>
      </c>
      <c r="E23" s="8">
        <f>_xlfn.XLOOKUP(D23,L20:L25,K20:K25,0,0)</f>
        <v>3600000</v>
      </c>
      <c r="H23" s="3"/>
      <c r="I23" s="3"/>
      <c r="J23" s="2" t="s">
        <v>38</v>
      </c>
      <c r="K23" s="4">
        <v>60000</v>
      </c>
      <c r="L23" t="s">
        <v>43</v>
      </c>
    </row>
    <row r="24" spans="2:12" ht="17.25" x14ac:dyDescent="0.25">
      <c r="H24" s="3"/>
      <c r="I24" s="3"/>
      <c r="J24" s="2" t="s">
        <v>39</v>
      </c>
      <c r="K24" s="4">
        <v>1000</v>
      </c>
      <c r="L24" t="s">
        <v>42</v>
      </c>
    </row>
    <row r="25" spans="2:12" s="13" customFormat="1" ht="34.5" x14ac:dyDescent="0.25">
      <c r="J25" s="14" t="s">
        <v>40</v>
      </c>
      <c r="K25" s="15">
        <v>1</v>
      </c>
      <c r="L25" s="13" t="s">
        <v>41</v>
      </c>
    </row>
    <row r="27" spans="2:12" ht="24" x14ac:dyDescent="0.4">
      <c r="B27" s="10" t="s">
        <v>47</v>
      </c>
      <c r="D27" t="s">
        <v>18</v>
      </c>
      <c r="E27" t="s">
        <v>20</v>
      </c>
      <c r="H27" s="1" t="s">
        <v>22</v>
      </c>
      <c r="I27" s="1" t="s">
        <v>0</v>
      </c>
      <c r="J27" s="1" t="s">
        <v>1</v>
      </c>
      <c r="K27" s="1" t="s">
        <v>2</v>
      </c>
    </row>
    <row r="28" spans="2:12" ht="17.25" x14ac:dyDescent="0.25">
      <c r="B28" t="s">
        <v>10</v>
      </c>
      <c r="C28" s="7">
        <v>1</v>
      </c>
      <c r="D28" s="7" t="s">
        <v>13</v>
      </c>
      <c r="E28" s="8">
        <f>_xlfn.XLOOKUP(D28,L28:L32,K28:K32,0,0)</f>
        <v>1000</v>
      </c>
      <c r="H28" s="3" t="s">
        <v>47</v>
      </c>
      <c r="I28" s="3" t="s">
        <v>48</v>
      </c>
      <c r="J28" s="2" t="s">
        <v>49</v>
      </c>
      <c r="K28" s="2">
        <v>1000</v>
      </c>
      <c r="L28" t="s">
        <v>13</v>
      </c>
    </row>
    <row r="29" spans="2:12" ht="17.25" x14ac:dyDescent="0.25">
      <c r="H29" s="3"/>
      <c r="I29" s="3"/>
      <c r="J29" s="2" t="s">
        <v>50</v>
      </c>
      <c r="K29" s="11">
        <v>1000000</v>
      </c>
      <c r="L29" t="s">
        <v>14</v>
      </c>
    </row>
    <row r="30" spans="2:12" ht="17.25" x14ac:dyDescent="0.25">
      <c r="H30" s="3"/>
      <c r="I30" s="3"/>
      <c r="J30" s="2" t="s">
        <v>51</v>
      </c>
      <c r="K30" s="2">
        <v>1E-3</v>
      </c>
      <c r="L30" t="s">
        <v>53</v>
      </c>
    </row>
    <row r="31" spans="2:12" ht="17.25" x14ac:dyDescent="0.25">
      <c r="B31" t="s">
        <v>17</v>
      </c>
      <c r="C31" s="8">
        <f>C28*E31/E28</f>
        <v>1</v>
      </c>
      <c r="D31" s="7" t="s">
        <v>13</v>
      </c>
      <c r="E31" s="8">
        <f>_xlfn.XLOOKUP(D31,L28:L32,K28:K32,0,0)</f>
        <v>1000</v>
      </c>
      <c r="H31" s="3"/>
      <c r="I31" s="3"/>
      <c r="J31" s="2" t="s">
        <v>52</v>
      </c>
      <c r="K31" s="5">
        <v>2.2046199999999998</v>
      </c>
      <c r="L31" t="s">
        <v>54</v>
      </c>
    </row>
    <row r="32" spans="2:12" s="13" customFormat="1" ht="17.25" x14ac:dyDescent="0.25">
      <c r="J32" s="14" t="s">
        <v>75</v>
      </c>
      <c r="K32" s="15">
        <v>1</v>
      </c>
      <c r="L32" s="13" t="s">
        <v>55</v>
      </c>
    </row>
    <row r="34" spans="2:12" ht="17.25" x14ac:dyDescent="0.25">
      <c r="H34" s="1" t="s">
        <v>56</v>
      </c>
      <c r="I34" s="1" t="s">
        <v>0</v>
      </c>
      <c r="J34" s="1" t="s">
        <v>1</v>
      </c>
      <c r="K34" s="1" t="s">
        <v>2</v>
      </c>
    </row>
    <row r="35" spans="2:12" ht="24" x14ac:dyDescent="0.4">
      <c r="B35" s="10" t="s">
        <v>57</v>
      </c>
      <c r="D35" t="s">
        <v>76</v>
      </c>
      <c r="E35" t="s">
        <v>20</v>
      </c>
      <c r="H35" s="3" t="s">
        <v>57</v>
      </c>
      <c r="I35" s="3" t="s">
        <v>58</v>
      </c>
      <c r="J35" s="2" t="s">
        <v>59</v>
      </c>
      <c r="K35" s="2">
        <v>1E-3</v>
      </c>
      <c r="L35" t="s">
        <v>66</v>
      </c>
    </row>
    <row r="36" spans="2:12" ht="17.25" x14ac:dyDescent="0.25">
      <c r="B36" t="s">
        <v>10</v>
      </c>
      <c r="C36" s="7">
        <v>1</v>
      </c>
      <c r="D36" s="7" t="s">
        <v>71</v>
      </c>
      <c r="E36" s="8">
        <f>_xlfn.XLOOKUP(D36,L35:L42,K35:K42,0,0)</f>
        <v>0.23880000000000001</v>
      </c>
      <c r="H36" s="3"/>
      <c r="I36" s="3"/>
      <c r="J36" s="2" t="s">
        <v>60</v>
      </c>
      <c r="K36" s="12">
        <f>2.778*10^-7</f>
        <v>2.7780000000000001E-7</v>
      </c>
      <c r="L36" t="s">
        <v>67</v>
      </c>
    </row>
    <row r="37" spans="2:12" ht="17.25" x14ac:dyDescent="0.25">
      <c r="H37" s="3"/>
      <c r="I37" s="3"/>
      <c r="J37" s="2" t="s">
        <v>61</v>
      </c>
      <c r="K37" s="2">
        <v>2.7769999999999997E-4</v>
      </c>
      <c r="L37" t="s">
        <v>68</v>
      </c>
    </row>
    <row r="38" spans="2:12" ht="17.25" x14ac:dyDescent="0.25">
      <c r="D38" t="s">
        <v>77</v>
      </c>
      <c r="H38" s="3"/>
      <c r="I38" s="3"/>
      <c r="J38" s="2" t="s">
        <v>62</v>
      </c>
      <c r="K38" s="2">
        <v>1</v>
      </c>
      <c r="L38" t="s">
        <v>69</v>
      </c>
    </row>
    <row r="39" spans="2:12" ht="17.25" x14ac:dyDescent="0.25">
      <c r="B39" t="s">
        <v>17</v>
      </c>
      <c r="C39" s="8">
        <f>C36*E39/E36</f>
        <v>4.1876046901172526</v>
      </c>
      <c r="D39" s="7" t="s">
        <v>73</v>
      </c>
      <c r="E39" s="8">
        <f>_xlfn.XLOOKUP(D39,L38:L45,K38:K45,0,0)</f>
        <v>1</v>
      </c>
      <c r="H39" s="3"/>
      <c r="I39" s="3"/>
      <c r="J39" s="2" t="s">
        <v>63</v>
      </c>
      <c r="K39" s="2">
        <f>0.0009478</f>
        <v>9.4780000000000005E-4</v>
      </c>
      <c r="L39" t="s">
        <v>70</v>
      </c>
    </row>
    <row r="40" spans="2:12" ht="17.25" x14ac:dyDescent="0.25">
      <c r="H40" s="3"/>
      <c r="I40" s="3"/>
      <c r="J40" s="2" t="s">
        <v>64</v>
      </c>
      <c r="K40" s="2">
        <v>0.23880000000000001</v>
      </c>
      <c r="L40" t="s">
        <v>71</v>
      </c>
    </row>
    <row r="41" spans="2:12" ht="17.25" x14ac:dyDescent="0.25">
      <c r="H41" s="3"/>
      <c r="I41" s="3"/>
      <c r="J41" s="2" t="s">
        <v>65</v>
      </c>
      <c r="K41" s="2">
        <v>2.388E-4</v>
      </c>
      <c r="L41" t="s">
        <v>72</v>
      </c>
    </row>
    <row r="42" spans="2:12" ht="17.25" x14ac:dyDescent="0.25">
      <c r="J42" s="2" t="s">
        <v>74</v>
      </c>
      <c r="K42" s="2">
        <v>1</v>
      </c>
      <c r="L42" t="s">
        <v>73</v>
      </c>
    </row>
    <row r="43" spans="2:12" s="13" customFormat="1" x14ac:dyDescent="0.25"/>
    <row r="45" spans="2:12" ht="17.25" x14ac:dyDescent="0.25">
      <c r="H45" s="1" t="s">
        <v>22</v>
      </c>
      <c r="I45" s="1" t="s">
        <v>0</v>
      </c>
      <c r="J45" s="1" t="s">
        <v>1</v>
      </c>
      <c r="K45" s="1" t="s">
        <v>2</v>
      </c>
    </row>
    <row r="46" spans="2:12" ht="24" x14ac:dyDescent="0.4">
      <c r="B46" s="10" t="s">
        <v>78</v>
      </c>
      <c r="D46" t="s">
        <v>76</v>
      </c>
      <c r="E46" t="s">
        <v>20</v>
      </c>
      <c r="H46" s="3" t="s">
        <v>78</v>
      </c>
      <c r="I46" s="3" t="s">
        <v>79</v>
      </c>
      <c r="J46" s="2" t="s">
        <v>80</v>
      </c>
      <c r="K46" s="2">
        <v>1000</v>
      </c>
      <c r="L46" t="s">
        <v>88</v>
      </c>
    </row>
    <row r="47" spans="2:12" ht="17.25" x14ac:dyDescent="0.25">
      <c r="B47" t="s">
        <v>10</v>
      </c>
      <c r="C47" s="7">
        <v>1</v>
      </c>
      <c r="D47" s="7" t="s">
        <v>95</v>
      </c>
      <c r="E47" s="8">
        <f>_xlfn.XLOOKUP(D47,L46:L54,K46:K54,0,0)</f>
        <v>1</v>
      </c>
      <c r="H47" s="3"/>
      <c r="I47" s="3"/>
      <c r="J47" s="2" t="s">
        <v>81</v>
      </c>
      <c r="K47" s="2">
        <v>100</v>
      </c>
      <c r="L47" t="s">
        <v>89</v>
      </c>
    </row>
    <row r="48" spans="2:12" ht="17.25" x14ac:dyDescent="0.25">
      <c r="H48" s="3"/>
      <c r="I48" s="3"/>
      <c r="J48" s="2" t="s">
        <v>82</v>
      </c>
      <c r="K48" s="2">
        <v>10</v>
      </c>
      <c r="L48" t="s">
        <v>88</v>
      </c>
    </row>
    <row r="49" spans="2:12" ht="17.25" x14ac:dyDescent="0.25">
      <c r="D49" t="s">
        <v>77</v>
      </c>
      <c r="H49" s="3"/>
      <c r="I49" s="3"/>
      <c r="J49" s="2" t="s">
        <v>83</v>
      </c>
      <c r="K49" s="2">
        <v>1E-3</v>
      </c>
      <c r="L49" t="s">
        <v>90</v>
      </c>
    </row>
    <row r="50" spans="2:12" ht="17.25" x14ac:dyDescent="0.25">
      <c r="B50" t="s">
        <v>17</v>
      </c>
      <c r="C50" s="8">
        <f>C47*E50/E47</f>
        <v>1E-3</v>
      </c>
      <c r="D50" s="7" t="s">
        <v>90</v>
      </c>
      <c r="E50" s="8">
        <f>_xlfn.XLOOKUP(D50,L46:L54,K46:K54,0,0)</f>
        <v>1E-3</v>
      </c>
      <c r="H50" s="3"/>
      <c r="I50" s="3"/>
      <c r="J50" s="2" t="s">
        <v>84</v>
      </c>
      <c r="K50" s="2">
        <v>3.28</v>
      </c>
      <c r="L50" t="s">
        <v>91</v>
      </c>
    </row>
    <row r="51" spans="2:12" ht="17.25" x14ac:dyDescent="0.25">
      <c r="H51" s="3"/>
      <c r="I51" s="3"/>
      <c r="J51" s="2" t="s">
        <v>85</v>
      </c>
      <c r="K51" s="2">
        <v>39.369999999999997</v>
      </c>
      <c r="L51" t="s">
        <v>92</v>
      </c>
    </row>
    <row r="52" spans="2:12" ht="17.25" x14ac:dyDescent="0.25">
      <c r="H52" s="3"/>
      <c r="I52" s="3"/>
      <c r="J52" s="2" t="s">
        <v>86</v>
      </c>
      <c r="K52" s="2">
        <f>0.00054</f>
        <v>5.4000000000000001E-4</v>
      </c>
      <c r="L52" t="s">
        <v>93</v>
      </c>
    </row>
    <row r="53" spans="2:12" ht="17.25" x14ac:dyDescent="0.25">
      <c r="H53" s="3"/>
      <c r="I53" s="3"/>
      <c r="J53" s="2" t="s">
        <v>87</v>
      </c>
      <c r="K53" s="2">
        <f>0.000621</f>
        <v>6.2100000000000002E-4</v>
      </c>
      <c r="L53" t="s">
        <v>94</v>
      </c>
    </row>
    <row r="54" spans="2:12" ht="17.25" x14ac:dyDescent="0.25">
      <c r="J54" s="2" t="s">
        <v>96</v>
      </c>
      <c r="K54" s="2">
        <v>1</v>
      </c>
      <c r="L54" t="s">
        <v>95</v>
      </c>
    </row>
  </sheetData>
  <mergeCells count="12">
    <mergeCell ref="H28:H31"/>
    <mergeCell ref="I28:I31"/>
    <mergeCell ref="H35:H41"/>
    <mergeCell ref="I35:I41"/>
    <mergeCell ref="H46:H53"/>
    <mergeCell ref="I46:I53"/>
    <mergeCell ref="H7:H10"/>
    <mergeCell ref="I7:I10"/>
    <mergeCell ref="H14:H17"/>
    <mergeCell ref="I14:I17"/>
    <mergeCell ref="H20:H24"/>
    <mergeCell ref="I20:I24"/>
  </mergeCells>
  <dataValidations count="6">
    <dataValidation type="list" allowBlank="1" showInputMessage="1" showErrorMessage="1" sqref="D10 D7" xr:uid="{BD08F057-AC43-4998-84B8-123D2A81DC3F}">
      <formula1>$L$7:$L$11</formula1>
    </dataValidation>
    <dataValidation type="list" allowBlank="1" showInputMessage="1" showErrorMessage="1" sqref="D14 D17" xr:uid="{1B366F03-78DD-4724-9F15-B6762B04EA2F}">
      <formula1>$L$14:$L$16</formula1>
    </dataValidation>
    <dataValidation type="list" allowBlank="1" showInputMessage="1" showErrorMessage="1" sqref="D20 D23" xr:uid="{B492F0B4-2E34-46E6-A083-701CFBB67693}">
      <formula1>$L$20:$L$25</formula1>
    </dataValidation>
    <dataValidation type="list" allowBlank="1" showInputMessage="1" showErrorMessage="1" sqref="D28 D31" xr:uid="{897988FD-6BBE-47DC-8A64-DE2E8A10DF20}">
      <formula1>$L$28:$L$32</formula1>
    </dataValidation>
    <dataValidation type="list" allowBlank="1" showInputMessage="1" showErrorMessage="1" sqref="D36 D39" xr:uid="{9C7E1743-F1A9-40E1-9222-2EDC5E058A6F}">
      <formula1>$L$35:$L$42</formula1>
    </dataValidation>
    <dataValidation type="list" allowBlank="1" showInputMessage="1" showErrorMessage="1" sqref="D47 D50" xr:uid="{5ECC4F81-0341-425A-953B-5EF1F98687F8}">
      <formula1>$L$46:$L$54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Eenhedenconversie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Bax, S. (Steven)</dc:creator>
  <cp:lastModifiedBy>Steven Bax</cp:lastModifiedBy>
  <dcterms:created xsi:type="dcterms:W3CDTF">2024-06-27T09:45:17Z</dcterms:created>
  <dcterms:modified xsi:type="dcterms:W3CDTF">2024-06-27T10:56:47Z</dcterms:modified>
</cp:coreProperties>
</file>