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8E658F7B-AA8A-42D1-AB51-AD5C825BBAD3}" xr6:coauthVersionLast="47" xr6:coauthVersionMax="47" xr10:uidLastSave="{00000000-0000-0000-0000-000000000000}"/>
  <bookViews>
    <workbookView xWindow="-105" yWindow="0" windowWidth="14610" windowHeight="15585" xr2:uid="{8847EBB2-8FE0-45D5-84B6-F2668849CAE1}"/>
  </bookViews>
  <sheets>
    <sheet name="Blad1" sheetId="1" r:id="rId1"/>
  </sheets>
  <externalReferences>
    <externalReference r:id="rId2"/>
  </externalReferences>
  <definedNames>
    <definedName name="buis_binnendiameter">'[1]Data buis'!$F$70</definedName>
    <definedName name="buis_inwendige_wandruwheid">'[1]Data buis'!$T$70</definedName>
    <definedName name="medium_Reynolds">Blad1!$K$6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D24" i="1"/>
  <c r="D25" i="1" s="1"/>
  <c r="D26" i="1" s="1"/>
  <c r="D27" i="1" s="1"/>
  <c r="D21" i="1"/>
  <c r="K17" i="1" l="1"/>
  <c r="D28" i="1"/>
  <c r="K16" i="1" s="1"/>
  <c r="K10" i="1"/>
  <c r="K11" i="1" l="1"/>
</calcChain>
</file>

<file path=xl/sharedStrings.xml><?xml version="1.0" encoding="utf-8"?>
<sst xmlns="http://schemas.openxmlformats.org/spreadsheetml/2006/main" count="40" uniqueCount="33">
  <si>
    <t xml:space="preserve">Input </t>
  </si>
  <si>
    <t>bar</t>
  </si>
  <si>
    <t>invoer</t>
  </si>
  <si>
    <t>uitvoer</t>
  </si>
  <si>
    <t xml:space="preserve">TOOL W3 Flow calculator  </t>
  </si>
  <si>
    <t>Inner Diameter [mm]</t>
  </si>
  <si>
    <t>Flow velocity [m/s]</t>
  </si>
  <si>
    <t>Flow Rate</t>
  </si>
  <si>
    <t>l/min</t>
  </si>
  <si>
    <t>m3/h</t>
  </si>
  <si>
    <t>l/s</t>
  </si>
  <si>
    <t>Pipe length [m]</t>
  </si>
  <si>
    <t>Pressure Loss</t>
  </si>
  <si>
    <t>kPa</t>
  </si>
  <si>
    <t>Re</t>
  </si>
  <si>
    <t>kg/m3</t>
  </si>
  <si>
    <t>ρ water</t>
  </si>
  <si>
    <r>
      <rPr>
        <sz val="11"/>
        <color theme="1"/>
        <rFont val="Aptos Narrow"/>
        <family val="2"/>
      </rPr>
      <t>ν</t>
    </r>
    <r>
      <rPr>
        <sz val="8.6"/>
        <color theme="1"/>
        <rFont val="Aptos Narrow"/>
        <family val="2"/>
      </rPr>
      <t xml:space="preserve"> water </t>
    </r>
  </si>
  <si>
    <t>m2/s</t>
  </si>
  <si>
    <t>ε</t>
  </si>
  <si>
    <t>Kinematische viscositeit</t>
  </si>
  <si>
    <t xml:space="preserve">wandruwheid </t>
  </si>
  <si>
    <t>*aanname Draadbuis EN 10255M (DIN 2440)</t>
  </si>
  <si>
    <r>
      <t>*aanname water @20</t>
    </r>
    <r>
      <rPr>
        <sz val="11"/>
        <color theme="1"/>
        <rFont val="Aptos Narrow"/>
        <family val="2"/>
      </rPr>
      <t>°</t>
    </r>
    <r>
      <rPr>
        <sz val="8.6"/>
        <color theme="1"/>
        <rFont val="Aptos Narrow"/>
        <family val="2"/>
      </rPr>
      <t>C</t>
    </r>
  </si>
  <si>
    <t>λ</t>
  </si>
  <si>
    <t xml:space="preserve">Dichtheid water </t>
  </si>
  <si>
    <t>Reynolds getal</t>
  </si>
  <si>
    <t>Lambda</t>
  </si>
  <si>
    <t>Totale drukval</t>
  </si>
  <si>
    <t>mm</t>
  </si>
  <si>
    <t>Pa</t>
  </si>
  <si>
    <t>Δp</t>
  </si>
  <si>
    <t xml:space="preserve">achtergrond berekeningen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</si>
</sst>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_ ;_ * \-#,##0_ ;_ * &quot;-&quot;???_ ;_ @_ "/>
    <numFmt numFmtId="166" formatCode="_ * #,##0.0000_ ;_ * \-#,##0.0000_ ;_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2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.6"/>
      <color theme="1"/>
      <name val="Aptos Narrow"/>
      <family val="2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2" fontId="0" fillId="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1" fontId="0" fillId="0" borderId="0" xfId="0" applyNumberFormat="1"/>
    <xf numFmtId="164" fontId="0" fillId="0" borderId="0" xfId="1" applyNumberFormat="1" applyFont="1"/>
    <xf numFmtId="0" fontId="0" fillId="2" borderId="0" xfId="0" applyFill="1" applyAlignment="1">
      <alignment horizontal="center"/>
    </xf>
    <xf numFmtId="2" fontId="1" fillId="3" borderId="0" xfId="0" applyNumberFormat="1" applyFont="1" applyFill="1"/>
    <xf numFmtId="0" fontId="6" fillId="0" borderId="0" xfId="0" applyFont="1"/>
    <xf numFmtId="43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66" fontId="0" fillId="0" borderId="0" xfId="0" applyNumberForma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C$9" horiz="1" max="1000" page="10" val="23"/>
</file>

<file path=xl/ctrlProps/ctrlProp2.xml><?xml version="1.0" encoding="utf-8"?>
<formControlPr xmlns="http://schemas.microsoft.com/office/spreadsheetml/2009/9/main" objectType="Scroll" dx="22" fmlaLink="$D$11" horiz="1" max="100" page="10" val="20"/>
</file>

<file path=xl/ctrlProps/ctrlProp3.xml><?xml version="1.0" encoding="utf-8"?>
<formControlPr xmlns="http://schemas.microsoft.com/office/spreadsheetml/2009/9/main" objectType="Scroll" dx="22" fmlaLink="$C$16" horiz="1" max="1000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238125</xdr:rowOff>
        </xdr:from>
        <xdr:to>
          <xdr:col>7</xdr:col>
          <xdr:colOff>1085850</xdr:colOff>
          <xdr:row>8</xdr:row>
          <xdr:rowOff>238125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7</xdr:col>
          <xdr:colOff>1066800</xdr:colOff>
          <xdr:row>11</xdr:row>
          <xdr:rowOff>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7</xdr:col>
          <xdr:colOff>1047750</xdr:colOff>
          <xdr:row>16</xdr:row>
          <xdr:rowOff>47625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ropman-my.sharepoint.com/personal/steven_bax_kropman_nl/Documents/O&amp;T/Proces%20en%20voorbeeldbestanden/Handige%20rekenmodellen/Leidingdimensionering%20v1.xlsx" TargetMode="External"/><Relationship Id="rId1" Type="http://schemas.openxmlformats.org/officeDocument/2006/relationships/externalLinkPath" Target="https://kropman-my.sharepoint.com/personal/steven_bax_kropman_nl/Documents/O&amp;T/Proces%20en%20voorbeeldbestanden/Handige%20rekenmodellen/Leidingdimensioner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elichting"/>
      <sheetName val="Verzamelblad"/>
      <sheetName val="Voorblad"/>
      <sheetName val="Snelselectie diameter"/>
      <sheetName val="Leidingweerstand"/>
      <sheetName val="Pompvermogen"/>
      <sheetName val="Warmteverlies"/>
      <sheetName val="Oppervlaktecondensatie"/>
      <sheetName val="Beugelafstand"/>
      <sheetName val="Uitzetting buis"/>
      <sheetName val="Montage"/>
      <sheetName val="Expansiebeen"/>
      <sheetName val="Opstartenergie"/>
      <sheetName val="Corrosie"/>
      <sheetName val="Trillingen"/>
      <sheetName val="Data buis"/>
      <sheetName val="Data Isolatie"/>
      <sheetName val="Data Medium"/>
      <sheetName val="Data Appendages"/>
      <sheetName val="Data montage"/>
      <sheetName val="Constanten Mollier"/>
      <sheetName val="Versiebehe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0">
          <cell r="F70">
            <v>21.7</v>
          </cell>
          <cell r="T70">
            <v>4.4999999999999993E-6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D3FF-4900-4CC7-BBE8-3346567EDD8A}">
  <dimension ref="B2:K33"/>
  <sheetViews>
    <sheetView tabSelected="1" topLeftCell="A5" zoomScale="78" zoomScaleNormal="130" workbookViewId="0">
      <selection activeCell="I29" sqref="I29"/>
    </sheetView>
  </sheetViews>
  <sheetFormatPr defaultRowHeight="15" x14ac:dyDescent="0.25"/>
  <cols>
    <col min="2" max="2" width="21.85546875" bestFit="1" customWidth="1"/>
    <col min="4" max="4" width="18" customWidth="1"/>
    <col min="8" max="8" width="28.28515625" customWidth="1"/>
    <col min="10" max="10" width="12.28515625" bestFit="1" customWidth="1"/>
    <col min="11" max="11" width="16.7109375" bestFit="1" customWidth="1"/>
    <col min="12" max="12" width="40.5703125" bestFit="1" customWidth="1"/>
    <col min="13" max="13" width="36.28515625" customWidth="1"/>
    <col min="14" max="14" width="26.7109375" bestFit="1" customWidth="1"/>
  </cols>
  <sheetData>
    <row r="2" spans="2:11" ht="28.5" x14ac:dyDescent="0.45">
      <c r="B2" s="2" t="s">
        <v>4</v>
      </c>
    </row>
    <row r="3" spans="2:11" ht="18" customHeight="1" x14ac:dyDescent="0.45">
      <c r="B3" s="2"/>
    </row>
    <row r="4" spans="2:11" ht="17.25" customHeight="1" x14ac:dyDescent="0.45">
      <c r="B4" s="2"/>
    </row>
    <row r="5" spans="2:11" ht="16.5" customHeight="1" x14ac:dyDescent="0.45">
      <c r="B5" s="4"/>
      <c r="C5" t="s">
        <v>2</v>
      </c>
    </row>
    <row r="6" spans="2:11" ht="18.75" customHeight="1" x14ac:dyDescent="0.45">
      <c r="B6" s="3"/>
      <c r="C6" t="s">
        <v>3</v>
      </c>
    </row>
    <row r="7" spans="2:11" ht="18.75" customHeight="1" thickBot="1" x14ac:dyDescent="0.3">
      <c r="J7" s="1"/>
    </row>
    <row r="8" spans="2:11" ht="18.75" customHeight="1" x14ac:dyDescent="0.25">
      <c r="B8" s="8" t="s">
        <v>0</v>
      </c>
      <c r="C8" s="9"/>
      <c r="D8" s="9"/>
      <c r="E8" s="9"/>
      <c r="F8" s="9"/>
      <c r="G8" s="9"/>
      <c r="H8" s="10"/>
      <c r="J8" s="21" t="s">
        <v>7</v>
      </c>
    </row>
    <row r="9" spans="2:11" ht="18.75" customHeight="1" x14ac:dyDescent="0.25">
      <c r="B9" s="11" t="s">
        <v>5</v>
      </c>
      <c r="C9" s="19">
        <v>23.7</v>
      </c>
      <c r="H9" s="12"/>
      <c r="J9" t="s">
        <v>9</v>
      </c>
      <c r="K9" s="20">
        <f>((PI()*(C9*10^-3)^2)/4)*C11*3600</f>
        <v>2.2233974837695119</v>
      </c>
    </row>
    <row r="10" spans="2:11" ht="18.75" customHeight="1" x14ac:dyDescent="0.25">
      <c r="B10" s="11"/>
      <c r="H10" s="12"/>
      <c r="J10" t="s">
        <v>8</v>
      </c>
      <c r="K10" s="20">
        <f>K9/3.6*60</f>
        <v>37.056624729491858</v>
      </c>
    </row>
    <row r="11" spans="2:11" ht="18.75" customHeight="1" x14ac:dyDescent="0.25">
      <c r="B11" s="11" t="s">
        <v>6</v>
      </c>
      <c r="C11" s="19">
        <v>1.4</v>
      </c>
      <c r="D11">
        <v>20</v>
      </c>
      <c r="H11" s="12"/>
      <c r="J11" t="s">
        <v>10</v>
      </c>
      <c r="K11" s="20">
        <f>K9/3.6</f>
        <v>0.61761041215819767</v>
      </c>
    </row>
    <row r="12" spans="2:11" ht="18.75" customHeight="1" thickBot="1" x14ac:dyDescent="0.3">
      <c r="B12" s="13"/>
      <c r="C12" s="14"/>
      <c r="D12" s="14"/>
      <c r="E12" s="14"/>
      <c r="F12" s="14"/>
      <c r="G12" s="14"/>
      <c r="H12" s="15"/>
    </row>
    <row r="13" spans="2:11" ht="18.75" customHeight="1" x14ac:dyDescent="0.25"/>
    <row r="14" spans="2:11" ht="18.75" customHeight="1" thickBot="1" x14ac:dyDescent="0.3"/>
    <row r="15" spans="2:11" x14ac:dyDescent="0.25">
      <c r="B15" s="16"/>
      <c r="C15" s="9"/>
      <c r="D15" s="9"/>
      <c r="E15" s="9"/>
      <c r="F15" s="9"/>
      <c r="G15" s="9"/>
      <c r="H15" s="10"/>
      <c r="J15" s="1" t="s">
        <v>12</v>
      </c>
    </row>
    <row r="16" spans="2:11" x14ac:dyDescent="0.25">
      <c r="B16" s="11" t="s">
        <v>11</v>
      </c>
      <c r="C16" s="19">
        <v>9</v>
      </c>
      <c r="H16" s="12"/>
      <c r="J16" t="s">
        <v>1</v>
      </c>
      <c r="K16" s="5">
        <f>D28</f>
        <v>8.6882266665916585E-2</v>
      </c>
    </row>
    <row r="17" spans="2:11" ht="15.75" thickBot="1" x14ac:dyDescent="0.3">
      <c r="B17" s="13"/>
      <c r="C17" s="14"/>
      <c r="D17" s="14"/>
      <c r="E17" s="14"/>
      <c r="F17" s="14"/>
      <c r="G17" s="14"/>
      <c r="H17" s="15"/>
      <c r="J17" t="s">
        <v>13</v>
      </c>
      <c r="K17" s="5">
        <f>D27</f>
        <v>8.6882266665916585</v>
      </c>
    </row>
    <row r="20" spans="2:11" x14ac:dyDescent="0.25">
      <c r="B20" s="1" t="s">
        <v>32</v>
      </c>
    </row>
    <row r="21" spans="2:11" x14ac:dyDescent="0.25">
      <c r="B21" t="s">
        <v>20</v>
      </c>
      <c r="C21" s="25" t="s">
        <v>17</v>
      </c>
      <c r="D21" s="17">
        <f>1.0084*10^-6</f>
        <v>1.0084E-6</v>
      </c>
      <c r="E21" t="s">
        <v>18</v>
      </c>
      <c r="F21" t="s">
        <v>23</v>
      </c>
    </row>
    <row r="22" spans="2:11" ht="17.25" customHeight="1" x14ac:dyDescent="0.25">
      <c r="B22" s="24" t="s">
        <v>21</v>
      </c>
      <c r="C22" s="25" t="s">
        <v>19</v>
      </c>
      <c r="D22" s="17">
        <v>4.4999999999999997E-3</v>
      </c>
      <c r="E22" t="s">
        <v>29</v>
      </c>
      <c r="F22" t="s">
        <v>22</v>
      </c>
    </row>
    <row r="23" spans="2:11" x14ac:dyDescent="0.25">
      <c r="B23" t="s">
        <v>25</v>
      </c>
      <c r="C23" s="25" t="s">
        <v>16</v>
      </c>
      <c r="D23">
        <v>997.3</v>
      </c>
      <c r="E23" t="s">
        <v>15</v>
      </c>
      <c r="F23" t="s">
        <v>23</v>
      </c>
    </row>
    <row r="24" spans="2:11" x14ac:dyDescent="0.25">
      <c r="B24" t="s">
        <v>26</v>
      </c>
      <c r="C24" t="s">
        <v>14</v>
      </c>
      <c r="D24" s="18">
        <f>(C9/1000)*C11/D21</f>
        <v>32903.609678698922</v>
      </c>
    </row>
    <row r="25" spans="2:11" x14ac:dyDescent="0.25">
      <c r="B25" t="s">
        <v>27</v>
      </c>
      <c r="C25" s="25" t="s">
        <v>24</v>
      </c>
      <c r="D25" s="26">
        <f>((-2*LOG(((D22/1000)/(3.72*C9/1000))+(5.74/(D24^0.901))))^-1)^2</f>
        <v>2.3409119816045539E-2</v>
      </c>
      <c r="E25" s="22"/>
    </row>
    <row r="26" spans="2:11" x14ac:dyDescent="0.25">
      <c r="B26" t="s">
        <v>28</v>
      </c>
      <c r="C26" s="25" t="s">
        <v>31</v>
      </c>
      <c r="D26" s="23">
        <f>D25*(C16/(C9/1000))*0.5*D23*C11^2</f>
        <v>8688.2266665916577</v>
      </c>
      <c r="E26" t="s">
        <v>30</v>
      </c>
    </row>
    <row r="27" spans="2:11" x14ac:dyDescent="0.25">
      <c r="B27" t="s">
        <v>28</v>
      </c>
      <c r="C27" s="25" t="s">
        <v>31</v>
      </c>
      <c r="D27" s="7">
        <f>D26/1000</f>
        <v>8.6882266665916585</v>
      </c>
      <c r="E27" t="s">
        <v>13</v>
      </c>
    </row>
    <row r="28" spans="2:11" x14ac:dyDescent="0.25">
      <c r="B28" t="s">
        <v>28</v>
      </c>
      <c r="C28" s="25" t="s">
        <v>31</v>
      </c>
      <c r="D28" s="7">
        <f>D27/100</f>
        <v>8.6882266665916585E-2</v>
      </c>
      <c r="E28" t="s">
        <v>1</v>
      </c>
    </row>
    <row r="29" spans="2:11" x14ac:dyDescent="0.25">
      <c r="D29" s="7"/>
    </row>
    <row r="30" spans="2:11" x14ac:dyDescent="0.25">
      <c r="C30" s="6"/>
    </row>
    <row r="31" spans="2:11" x14ac:dyDescent="0.25">
      <c r="C31" s="6"/>
    </row>
    <row r="32" spans="2:11" x14ac:dyDescent="0.25">
      <c r="C32" s="6"/>
    </row>
    <row r="33" spans="3:3" x14ac:dyDescent="0.25">
      <c r="C33" s="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3</xdr:col>
                    <xdr:colOff>0</xdr:colOff>
                    <xdr:row>7</xdr:row>
                    <xdr:rowOff>238125</xdr:rowOff>
                  </from>
                  <to>
                    <xdr:col>7</xdr:col>
                    <xdr:colOff>1085850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7</xdr:col>
                    <xdr:colOff>1066800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7</xdr:col>
                    <xdr:colOff>1047750</xdr:colOff>
                    <xdr:row>16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medium_Reynolds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Bax, S. (Steven)</dc:creator>
  <cp:lastModifiedBy>Bax, S. (Steven)</cp:lastModifiedBy>
  <dcterms:created xsi:type="dcterms:W3CDTF">2024-06-28T10:49:01Z</dcterms:created>
  <dcterms:modified xsi:type="dcterms:W3CDTF">2024-08-07T14:04:11Z</dcterms:modified>
</cp:coreProperties>
</file>