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kT5pLuuyms94KRf4gTS8XEqYnw=="/>
    </ext>
  </extLst>
</workbook>
</file>

<file path=xl/sharedStrings.xml><?xml version="1.0" encoding="utf-8"?>
<sst xmlns="http://schemas.openxmlformats.org/spreadsheetml/2006/main" count="20" uniqueCount="16">
  <si>
    <t>V_g</t>
  </si>
  <si>
    <t>Period (uS)</t>
  </si>
  <si>
    <t>INPUT LCC</t>
  </si>
  <si>
    <t>First Harmonic</t>
  </si>
  <si>
    <t>Third Harmonic</t>
  </si>
  <si>
    <t>Fifth Harmonic</t>
  </si>
  <si>
    <t>Seventh Harmonic</t>
  </si>
  <si>
    <t>Cphase</t>
  </si>
  <si>
    <t>T_on (uS)</t>
  </si>
  <si>
    <t>Ratio Third/First</t>
  </si>
  <si>
    <t>Frequency (Hz)</t>
  </si>
  <si>
    <t xml:space="preserve">Gain (dB) </t>
  </si>
  <si>
    <t>Gain</t>
  </si>
  <si>
    <t>430kHz</t>
  </si>
  <si>
    <t>1.29Mhz</t>
  </si>
  <si>
    <t>OUTPUT LCC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</si>
</sst>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Border="1" applyFont="1"/>
    <xf borderId="2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0" fillId="0" fontId="1" numFmtId="0" xfId="0" applyFont="1"/>
    <xf borderId="6" fillId="2" fontId="1" numFmtId="0" xfId="0" applyBorder="1" applyFill="1" applyFont="1"/>
    <xf borderId="7" fillId="2" fontId="1" numFmtId="0" xfId="0" applyBorder="1" applyFont="1"/>
    <xf borderId="8" fillId="0" fontId="1" numFmtId="0" xfId="0" applyBorder="1" applyFont="1"/>
    <xf borderId="0" fillId="2" fontId="1" numFmtId="0" xfId="0" applyFont="1"/>
    <xf borderId="0" fillId="0" fontId="3" numFmtId="0" xfId="0" applyFont="1"/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47625</xdr:colOff>
      <xdr:row>0</xdr:row>
      <xdr:rowOff>19050</xdr:rowOff>
    </xdr:from>
    <xdr:ext cx="3343275" cy="771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>
        <v>48.0</v>
      </c>
    </row>
    <row r="2" ht="15.75" customHeight="1">
      <c r="A2" s="3" t="s">
        <v>1</v>
      </c>
      <c r="B2" s="3">
        <f>10^6 * 1/430000</f>
        <v>2.325581395</v>
      </c>
    </row>
    <row r="3" ht="15.75" customHeight="1"/>
    <row r="4" ht="15.75" customHeight="1">
      <c r="A4" s="4" t="s">
        <v>2</v>
      </c>
      <c r="B4" s="5"/>
      <c r="C4" s="6" t="s">
        <v>3</v>
      </c>
      <c r="D4" s="5" t="s">
        <v>4</v>
      </c>
      <c r="E4" s="5" t="s">
        <v>5</v>
      </c>
      <c r="F4" s="5" t="s">
        <v>6</v>
      </c>
    </row>
    <row r="5" ht="15.75" customHeight="1">
      <c r="A5" s="5" t="s">
        <v>7</v>
      </c>
      <c r="B5" s="6" t="s">
        <v>8</v>
      </c>
      <c r="C5" s="5">
        <v>1.0</v>
      </c>
      <c r="D5" s="5">
        <v>3.0</v>
      </c>
      <c r="E5" s="5">
        <v>5.0</v>
      </c>
      <c r="F5" s="5">
        <v>7.0</v>
      </c>
      <c r="G5" s="5" t="s">
        <v>9</v>
      </c>
    </row>
    <row r="6" ht="15.75" customHeight="1">
      <c r="A6" s="7">
        <v>80.0</v>
      </c>
      <c r="B6" s="8">
        <f t="shared" ref="B6:B16" si="2">10^6*RADIANS(A6)/(2*PI()*430000)</f>
        <v>0.5167958656</v>
      </c>
      <c r="C6" s="8">
        <f t="shared" ref="C6:F6" si="1">( (4*$B$1)/(PI()*C$5) ) * SIN(( C$5*RADIANS($A6) )/2)</f>
        <v>39.28428497</v>
      </c>
      <c r="D6" s="8">
        <f t="shared" si="1"/>
        <v>17.64252465</v>
      </c>
      <c r="E6" s="8">
        <f t="shared" si="1"/>
        <v>-4.180546287</v>
      </c>
      <c r="F6" s="8">
        <f t="shared" si="1"/>
        <v>-8.598145201</v>
      </c>
      <c r="G6" s="8">
        <f t="shared" ref="G6:G16" si="4">D6/C6</f>
        <v>0.4490987851</v>
      </c>
    </row>
    <row r="7" ht="15.75" customHeight="1">
      <c r="A7" s="7">
        <v>90.0</v>
      </c>
      <c r="B7" s="8">
        <f t="shared" si="2"/>
        <v>0.5813953488</v>
      </c>
      <c r="C7" s="8">
        <f t="shared" ref="C7:F7" si="3">( (4*$B$1)/(PI()*C$5) ) * SIN(( C$5*RADIANS($A7) )/2)</f>
        <v>43.21518318</v>
      </c>
      <c r="D7" s="8">
        <f t="shared" si="3"/>
        <v>14.40506106</v>
      </c>
      <c r="E7" s="8">
        <f t="shared" si="3"/>
        <v>-8.643036635</v>
      </c>
      <c r="F7" s="8">
        <f t="shared" si="3"/>
        <v>-6.173597597</v>
      </c>
      <c r="G7" s="8">
        <f t="shared" si="4"/>
        <v>0.3333333333</v>
      </c>
    </row>
    <row r="8" ht="15.75" customHeight="1">
      <c r="A8" s="7">
        <v>100.0</v>
      </c>
      <c r="B8" s="8">
        <f t="shared" si="2"/>
        <v>0.645994832</v>
      </c>
      <c r="C8" s="8">
        <f t="shared" ref="C8:F8" si="5">( (4*$B$1)/(PI()*C$5) ) * SIN(( C$5*RADIANS($A8) )/2)</f>
        <v>46.81718774</v>
      </c>
      <c r="D8" s="8">
        <f t="shared" si="5"/>
        <v>10.18591636</v>
      </c>
      <c r="E8" s="8">
        <f t="shared" si="5"/>
        <v>-11.48595652</v>
      </c>
      <c r="F8" s="8">
        <f t="shared" si="5"/>
        <v>-1.516084983</v>
      </c>
      <c r="G8" s="8">
        <f t="shared" si="4"/>
        <v>0.2175678816</v>
      </c>
    </row>
    <row r="9" ht="15.75" customHeight="1">
      <c r="A9" s="7">
        <v>110.0</v>
      </c>
      <c r="B9" s="8">
        <f t="shared" si="2"/>
        <v>0.7105943152</v>
      </c>
      <c r="C9" s="8">
        <f t="shared" ref="C9:F9" si="6">( (4*$B$1)/(PI()*C$5) ) * SIN(( C$5*RADIANS($A9) )/2)</f>
        <v>50.06288525</v>
      </c>
      <c r="D9" s="8">
        <f t="shared" si="6"/>
        <v>5.27261829</v>
      </c>
      <c r="E9" s="8">
        <f t="shared" si="6"/>
        <v>-12.17658705</v>
      </c>
      <c r="F9" s="8">
        <f t="shared" si="6"/>
        <v>3.68978937</v>
      </c>
      <c r="G9" s="8">
        <f t="shared" si="4"/>
        <v>0.1053199044</v>
      </c>
    </row>
    <row r="10" ht="15.75" customHeight="1">
      <c r="A10" s="9">
        <v>120.0</v>
      </c>
      <c r="B10" s="10">
        <f t="shared" si="2"/>
        <v>0.7751937984</v>
      </c>
      <c r="C10" s="10">
        <f t="shared" ref="C10:F10" si="7">( (4*$B$1)/(PI()*C$5) ) * SIN(( C$5*RADIANS($A10) )/2)</f>
        <v>52.92757396</v>
      </c>
      <c r="D10" s="10">
        <f t="shared" si="7"/>
        <v>0</v>
      </c>
      <c r="E10" s="10">
        <f t="shared" si="7"/>
        <v>-10.58551479</v>
      </c>
      <c r="F10" s="10">
        <f t="shared" si="7"/>
        <v>7.561081994</v>
      </c>
      <c r="G10" s="10">
        <f t="shared" si="4"/>
        <v>0</v>
      </c>
    </row>
    <row r="11" ht="15.75" customHeight="1">
      <c r="A11" s="7">
        <v>130.0</v>
      </c>
      <c r="B11" s="8">
        <f t="shared" si="2"/>
        <v>0.8397932817</v>
      </c>
      <c r="C11" s="8">
        <f t="shared" ref="C11:F11" si="8">( (4*$B$1)/(PI()*C$5) ) * SIN(( C$5*RADIANS($A11) )/2)</f>
        <v>55.38945188</v>
      </c>
      <c r="D11" s="8">
        <f t="shared" si="8"/>
        <v>-5.27261829</v>
      </c>
      <c r="E11" s="8">
        <f t="shared" si="8"/>
        <v>-7.010881927</v>
      </c>
      <c r="F11" s="8">
        <f t="shared" si="8"/>
        <v>8.697562175</v>
      </c>
      <c r="G11" s="8">
        <f t="shared" si="4"/>
        <v>-0.09519173979</v>
      </c>
    </row>
    <row r="12" ht="15.75" customHeight="1">
      <c r="A12" s="7">
        <v>140.0</v>
      </c>
      <c r="B12" s="8">
        <f t="shared" si="2"/>
        <v>0.9043927649</v>
      </c>
      <c r="C12" s="8">
        <f t="shared" ref="C12:F12" si="9">( (4*$B$1)/(PI()*C$5) ) * SIN(( C$5*RADIANS($A12) )/2)</f>
        <v>57.42978262</v>
      </c>
      <c r="D12" s="8">
        <f t="shared" si="9"/>
        <v>-10.18591636</v>
      </c>
      <c r="E12" s="8">
        <f t="shared" si="9"/>
        <v>-2.122518976</v>
      </c>
      <c r="F12" s="8">
        <f t="shared" si="9"/>
        <v>6.688169678</v>
      </c>
      <c r="G12" s="8">
        <f t="shared" si="4"/>
        <v>-0.1773629621</v>
      </c>
    </row>
    <row r="13" ht="15.75" customHeight="1">
      <c r="A13" s="7">
        <v>150.0</v>
      </c>
      <c r="B13" s="8">
        <f t="shared" si="2"/>
        <v>0.9689922481</v>
      </c>
      <c r="C13" s="8">
        <f t="shared" ref="C13:F13" si="10">( (4*$B$1)/(PI()*C$5) ) * SIN(( C$5*RADIANS($A13) )/2)</f>
        <v>59.03303805</v>
      </c>
      <c r="D13" s="8">
        <f t="shared" si="10"/>
        <v>-14.40506106</v>
      </c>
      <c r="E13" s="8">
        <f t="shared" si="10"/>
        <v>3.163570974</v>
      </c>
      <c r="F13" s="8">
        <f t="shared" si="10"/>
        <v>2.259693553</v>
      </c>
      <c r="G13" s="8">
        <f t="shared" si="4"/>
        <v>-0.2440169359</v>
      </c>
    </row>
    <row r="14" ht="15.75" customHeight="1">
      <c r="A14" s="7">
        <v>160.0</v>
      </c>
      <c r="B14" s="8">
        <f t="shared" si="2"/>
        <v>1.033591731</v>
      </c>
      <c r="C14" s="8">
        <f t="shared" ref="C14:F14" si="11">( (4*$B$1)/(PI()*C$5) ) * SIN(( C$5*RADIANS($A14) )/2)</f>
        <v>60.1870164</v>
      </c>
      <c r="D14" s="8">
        <f t="shared" si="11"/>
        <v>-17.64252465</v>
      </c>
      <c r="E14" s="8">
        <f t="shared" si="11"/>
        <v>7.856856994</v>
      </c>
      <c r="F14" s="8">
        <f t="shared" si="11"/>
        <v>-2.986104491</v>
      </c>
      <c r="G14" s="8">
        <f t="shared" si="4"/>
        <v>-0.2931284139</v>
      </c>
    </row>
    <row r="15" ht="15.75" customHeight="1">
      <c r="A15" s="7">
        <v>170.0</v>
      </c>
      <c r="B15" s="8">
        <f t="shared" si="2"/>
        <v>1.098191214</v>
      </c>
      <c r="C15" s="8">
        <f t="shared" ref="C15:F15" si="12">( (4*$B$1)/(PI()*C$5) ) * SIN(( C$5*RADIANS($A15) )/2)</f>
        <v>60.88293523</v>
      </c>
      <c r="D15" s="8">
        <f t="shared" si="12"/>
        <v>-19.67767935</v>
      </c>
      <c r="E15" s="8">
        <f t="shared" si="12"/>
        <v>11.07789038</v>
      </c>
      <c r="F15" s="8">
        <f t="shared" si="12"/>
        <v>-7.151840749</v>
      </c>
      <c r="G15" s="8">
        <f t="shared" si="4"/>
        <v>-0.3232051687</v>
      </c>
    </row>
    <row r="16" ht="15.75" customHeight="1">
      <c r="A16" s="11">
        <v>180.0</v>
      </c>
      <c r="B16" s="8">
        <f t="shared" si="2"/>
        <v>1.162790698</v>
      </c>
      <c r="C16" s="12">
        <f t="shared" ref="C16:F16" si="13">( (4*$B$1)/(PI()*C$5) ) * SIN(( C$5*RADIANS($A16) )/2)</f>
        <v>61.11549815</v>
      </c>
      <c r="D16" s="8">
        <f t="shared" si="13"/>
        <v>-20.37183272</v>
      </c>
      <c r="E16" s="8">
        <f t="shared" si="13"/>
        <v>12.22309963</v>
      </c>
      <c r="F16" s="8">
        <f t="shared" si="13"/>
        <v>-8.73078545</v>
      </c>
      <c r="G16" s="8">
        <f t="shared" si="4"/>
        <v>-0.3333333333</v>
      </c>
      <c r="I16" s="13">
        <f>2.5*C16*D20</f>
        <v>165.38319</v>
      </c>
      <c r="J16" s="13">
        <f>I16*2</f>
        <v>330.7663801</v>
      </c>
    </row>
    <row r="17" ht="15.75" customHeight="1"/>
    <row r="18" ht="15.75" customHeight="1"/>
    <row r="19" ht="15.75" customHeight="1">
      <c r="B19" s="3" t="s">
        <v>10</v>
      </c>
      <c r="C19" s="3" t="s">
        <v>11</v>
      </c>
      <c r="D19" s="3" t="s">
        <v>12</v>
      </c>
    </row>
    <row r="20" ht="15.75" customHeight="1">
      <c r="A20" s="6" t="s">
        <v>3</v>
      </c>
      <c r="B20" s="13" t="s">
        <v>13</v>
      </c>
      <c r="C20" s="13">
        <v>0.688</v>
      </c>
      <c r="D20" s="13">
        <f t="shared" ref="D20:D21" si="14">10^(C20/20)</f>
        <v>1.082430448</v>
      </c>
    </row>
    <row r="21" ht="15.75" customHeight="1">
      <c r="A21" s="5" t="s">
        <v>4</v>
      </c>
      <c r="B21" s="13" t="s">
        <v>14</v>
      </c>
      <c r="C21" s="13">
        <v>-3.712</v>
      </c>
      <c r="D21" s="13">
        <f t="shared" si="14"/>
        <v>0.6522288425</v>
      </c>
    </row>
    <row r="22" ht="15.75" customHeight="1"/>
    <row r="23" ht="15.75" customHeight="1">
      <c r="A23" s="14" t="s">
        <v>15</v>
      </c>
      <c r="B23" s="6" t="s">
        <v>3</v>
      </c>
      <c r="C23" s="5" t="s">
        <v>4</v>
      </c>
    </row>
    <row r="24" ht="15.75" customHeight="1">
      <c r="B24" s="5">
        <v>1.0</v>
      </c>
      <c r="C24" s="5">
        <v>3.0</v>
      </c>
    </row>
    <row r="25" ht="15.75" customHeight="1">
      <c r="A25" s="7">
        <v>80.0</v>
      </c>
      <c r="B25" s="8">
        <f t="shared" ref="B25:B35" si="15">C6*$D$20</f>
        <v>42.52250616</v>
      </c>
      <c r="C25" s="8">
        <f t="shared" ref="C25:C35" si="16">D6*$D$21</f>
        <v>11.50696343</v>
      </c>
    </row>
    <row r="26" ht="15.75" customHeight="1">
      <c r="A26" s="7">
        <v>90.0</v>
      </c>
      <c r="B26" s="8">
        <f t="shared" si="15"/>
        <v>46.77743007</v>
      </c>
      <c r="C26" s="8">
        <f t="shared" si="16"/>
        <v>9.3953963</v>
      </c>
    </row>
    <row r="27" ht="15.75" customHeight="1">
      <c r="A27" s="7">
        <v>100.0</v>
      </c>
      <c r="B27" s="8">
        <f t="shared" si="15"/>
        <v>50.67634949</v>
      </c>
      <c r="C27" s="8">
        <f t="shared" si="16"/>
        <v>6.643548436</v>
      </c>
    </row>
    <row r="28" ht="15.75" customHeight="1">
      <c r="A28" s="7">
        <v>110.0</v>
      </c>
      <c r="B28" s="8">
        <f t="shared" si="15"/>
        <v>54.18959128</v>
      </c>
      <c r="C28" s="8">
        <f t="shared" si="16"/>
        <v>3.438953724</v>
      </c>
    </row>
    <row r="29" ht="15.75" customHeight="1">
      <c r="A29" s="9">
        <v>120.0</v>
      </c>
      <c r="B29" s="10">
        <f t="shared" si="15"/>
        <v>57.29041757</v>
      </c>
      <c r="C29" s="10">
        <f t="shared" si="16"/>
        <v>0</v>
      </c>
    </row>
    <row r="30" ht="15.75" customHeight="1">
      <c r="A30" s="7">
        <v>130.0</v>
      </c>
      <c r="B30" s="8">
        <f t="shared" si="15"/>
        <v>59.95522919</v>
      </c>
      <c r="C30" s="8">
        <f t="shared" si="16"/>
        <v>-3.438953724</v>
      </c>
    </row>
    <row r="31" ht="15.75" customHeight="1">
      <c r="A31" s="7">
        <v>140.0</v>
      </c>
      <c r="B31" s="8">
        <f t="shared" si="15"/>
        <v>62.16374531</v>
      </c>
      <c r="C31" s="8">
        <f t="shared" si="16"/>
        <v>-6.643548436</v>
      </c>
    </row>
    <row r="32" ht="15.75" customHeight="1">
      <c r="A32" s="7">
        <v>150.0</v>
      </c>
      <c r="B32" s="8">
        <f t="shared" si="15"/>
        <v>63.8991578</v>
      </c>
      <c r="C32" s="8">
        <f t="shared" si="16"/>
        <v>-9.3953963</v>
      </c>
    </row>
    <row r="33" ht="15.75" customHeight="1">
      <c r="A33" s="7">
        <v>160.0</v>
      </c>
      <c r="B33" s="8">
        <f t="shared" si="15"/>
        <v>65.14825911</v>
      </c>
      <c r="C33" s="8">
        <f t="shared" si="16"/>
        <v>-11.50696343</v>
      </c>
    </row>
    <row r="34" ht="15.75" customHeight="1">
      <c r="A34" s="7">
        <v>170.0</v>
      </c>
      <c r="B34" s="8">
        <f t="shared" si="15"/>
        <v>65.90154283</v>
      </c>
      <c r="C34" s="8">
        <f t="shared" si="16"/>
        <v>-12.83435002</v>
      </c>
    </row>
    <row r="35" ht="15.75" customHeight="1">
      <c r="A35" s="11">
        <v>180.0</v>
      </c>
      <c r="B35" s="8">
        <f t="shared" si="15"/>
        <v>66.15327602</v>
      </c>
      <c r="C35" s="8">
        <f t="shared" si="16"/>
        <v>-13.28709687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2023-03-02T00:44:57Z</dcterms:created>
  <dc:creator>Daniel Chun</dc:creator>
</cp:coreProperties>
</file>