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8ae4f237753fad29/桌面/项目/"/>
    </mc:Choice>
  </mc:AlternateContent>
  <xr:revisionPtr revIDLastSave="4454" documentId="11_F9D3C5B8FD44AF93FF8C62B4AB8F2E9EE5202644" xr6:coauthVersionLast="47" xr6:coauthVersionMax="47" xr10:uidLastSave="{75BC2DC9-A946-4237-8954-A6C615D24209}"/>
  <bookViews>
    <workbookView xWindow="-120" yWindow="-120" windowWidth="29040" windowHeight="15720" firstSheet="1" activeTab="3" xr2:uid="{00000000-000D-0000-FFFF-FFFF00000000}"/>
  </bookViews>
  <sheets>
    <sheet name="Answer Report 1" sheetId="4" r:id="rId1"/>
    <sheet name="Sensitivity Report 1" sheetId="5" r:id="rId2"/>
    <sheet name="Limits Report 1" sheetId="6" r:id="rId3"/>
    <sheet name="Sheet1" sheetId="1" r:id="rId4"/>
    <sheet name="Sheet2" sheetId="2" r:id="rId5"/>
    <sheet name="Sheet3" sheetId="3" r:id="rId6"/>
  </sheets>
  <definedNames>
    <definedName name="solver_adj" localSheetId="3" hidden="1">Sheet1!$D$5:$Q$5</definedName>
    <definedName name="solver_cvg" localSheetId="3" hidden="1">0.0001</definedName>
    <definedName name="solver_drv" localSheetId="3" hidden="1">1</definedName>
    <definedName name="solver_eng" localSheetId="3" hidden="1">0</definedName>
    <definedName name="solver_est" localSheetId="3" hidden="1">1</definedName>
    <definedName name="solver_itr" localSheetId="3" hidden="1">2147483647</definedName>
    <definedName name="solver_lhs1" localSheetId="3" hidden="1">Sheet1!$T$8</definedName>
    <definedName name="solver_lhs2" localSheetId="3" hidden="1">Sheet1!$T$8</definedName>
    <definedName name="solver_lin" localSheetId="3" hidden="1">2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1</definedName>
    <definedName name="solver_nwt" localSheetId="3" hidden="1">1</definedName>
    <definedName name="solver_opt" localSheetId="3" hidden="1">Sheet1!$T$7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3</definedName>
    <definedName name="solver_rhs1" localSheetId="3" hidden="1">80</definedName>
    <definedName name="solver_rhs2" localSheetId="3" hidden="1">53.67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7" i="1" l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D17" i="1"/>
  <c r="C17" i="1"/>
  <c r="C7" i="1"/>
  <c r="D8" i="1"/>
  <c r="C8" i="1"/>
  <c r="D7" i="1"/>
  <c r="O7" i="1"/>
  <c r="P10" i="1"/>
  <c r="Q10" i="1"/>
  <c r="E7" i="1"/>
  <c r="Q8" i="1"/>
  <c r="F8" i="1"/>
  <c r="E8" i="1"/>
  <c r="D10" i="1"/>
  <c r="E10" i="1"/>
  <c r="F10" i="1"/>
  <c r="G10" i="1"/>
  <c r="H10" i="1"/>
  <c r="J10" i="1"/>
  <c r="L10" i="1"/>
  <c r="N10" i="1"/>
  <c r="C10" i="1" l="1"/>
  <c r="F7" i="1" l="1"/>
  <c r="G7" i="1"/>
  <c r="H7" i="1"/>
  <c r="G8" i="1"/>
  <c r="H8" i="1" l="1"/>
  <c r="I8" i="1" l="1"/>
  <c r="J7" i="1"/>
  <c r="I10" i="1"/>
  <c r="I7" i="1"/>
  <c r="J8" i="1" l="1"/>
  <c r="K10" i="1" l="1"/>
  <c r="K8" i="1"/>
  <c r="K7" i="1"/>
  <c r="L8" i="1" l="1"/>
  <c r="M7" i="1"/>
  <c r="L7" i="1"/>
  <c r="N7" i="1" l="1"/>
  <c r="M8" i="1"/>
  <c r="M10" i="1"/>
  <c r="N8" i="1" l="1"/>
  <c r="P7" i="1" l="1"/>
  <c r="O10" i="1"/>
  <c r="O8" i="1"/>
  <c r="Q7" i="1" l="1"/>
  <c r="T7" i="1" s="1"/>
  <c r="P8" i="1"/>
  <c r="T8" i="1" s="1"/>
</calcChain>
</file>

<file path=xl/sharedStrings.xml><?xml version="1.0" encoding="utf-8"?>
<sst xmlns="http://schemas.openxmlformats.org/spreadsheetml/2006/main" count="120" uniqueCount="62">
  <si>
    <t>Microsoft Excel 14.0 Answer Report</t>
  </si>
  <si>
    <t>Worksheet: [Book1]Sheet1</t>
  </si>
  <si>
    <t>Report Created: 4/9/2012 2:52:23 PM</t>
  </si>
  <si>
    <t>Result: Solver found a solution.  All Constraints and optimality conditions are satisfied.</t>
  </si>
  <si>
    <t>Solver Engine</t>
  </si>
  <si>
    <t>Engine: GRG Nonlinear</t>
  </si>
  <si>
    <t>Solution Time: 0.046 Seconds.</t>
  </si>
  <si>
    <t>Iterations: 14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</si>
  <si>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</si>
  <si>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</si>
  <si>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</si>
  <si>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</si>
  <si>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</si>
  <si>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</si>
  <si>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</si>
  <si>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</si>
  <si>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</si>
  <si>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$J$7</t>
  </si>
  <si>
    <t>Etot</t>
  </si>
  <si>
    <t>Variable Cells</t>
  </si>
  <si>
    <t>Integer</t>
  </si>
  <si>
    <t>$D$5</t>
  </si>
  <si>
    <t>size</t>
  </si>
  <si>
    <t>Contin</t>
  </si>
  <si>
    <t>$E$5</t>
  </si>
  <si>
    <t>$F$5</t>
  </si>
  <si>
    <t>$G$5</t>
  </si>
  <si>
    <t>Constraints</t>
  </si>
  <si>
    <t>Cell Value</t>
  </si>
  <si>
    <t>Formula</t>
  </si>
  <si>
    <t>Status</t>
  </si>
  <si>
    <t>Slack</t>
  </si>
  <si>
    <t>$J$8</t>
  </si>
  <si>
    <t>Dtot</t>
  </si>
  <si>
    <t>$J$8&lt;=26</t>
  </si>
  <si>
    <t>Binding</t>
  </si>
  <si>
    <t>Microsoft Excel 14.0 Sensitivity Report</t>
  </si>
  <si>
    <t>Final</t>
  </si>
  <si>
    <t>Reduced</t>
  </si>
  <si>
    <t>Value</t>
  </si>
  <si>
    <t>Gradient</t>
  </si>
  <si>
    <t>Lagrange</t>
  </si>
  <si>
    <t>Multiplier</t>
  </si>
  <si>
    <t>Microsoft Excel 14.0 Limits Report</t>
  </si>
  <si>
    <t>Objective</t>
  </si>
  <si>
    <t>Variable</t>
  </si>
  <si>
    <t>Lower</t>
  </si>
  <si>
    <t>Upper</t>
  </si>
  <si>
    <t>Limit</t>
  </si>
  <si>
    <t>Result</t>
  </si>
  <si>
    <t>Inv chain</t>
  </si>
  <si>
    <t>stage</t>
  </si>
  <si>
    <t>load</t>
  </si>
  <si>
    <t>Energy</t>
  </si>
  <si>
    <t>objective</t>
  </si>
  <si>
    <t>Delay</t>
  </si>
  <si>
    <t>constraint</t>
  </si>
  <si>
    <t>variable</t>
  </si>
  <si>
    <t>fanout</t>
  </si>
  <si>
    <t>Emax</t>
  </si>
  <si>
    <t>(stage effort)</t>
  </si>
  <si>
    <t>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</si>
</sst>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450666829432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2" fontId="0" fillId="2" borderId="0" xfId="0" applyNumberFormat="1" applyFill="1"/>
    <xf numFmtId="2" fontId="0" fillId="0" borderId="0" xfId="0" applyNumberFormat="1"/>
    <xf numFmtId="0" fontId="0" fillId="3" borderId="1" xfId="0" applyFill="1" applyBorder="1"/>
    <xf numFmtId="0" fontId="0" fillId="3" borderId="0" xfId="0" applyFill="1"/>
    <xf numFmtId="0" fontId="0" fillId="4" borderId="3" xfId="0" applyFill="1" applyBorder="1"/>
    <xf numFmtId="2" fontId="0" fillId="0" borderId="4" xfId="0" applyNumberFormat="1" applyBorder="1"/>
    <xf numFmtId="0" fontId="0" fillId="4" borderId="0" xfId="0" applyFill="1"/>
    <xf numFmtId="0" fontId="0" fillId="2" borderId="0" xfId="0" applyFill="1"/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0" fillId="0" borderId="7" xfId="0" applyFill="1" applyBorder="1" applyAlignment="1"/>
    <xf numFmtId="0" fontId="0" fillId="0" borderId="7" xfId="0" applyNumberFormat="1" applyFill="1" applyBorder="1" applyAlignment="1"/>
    <xf numFmtId="0" fontId="0" fillId="0" borderId="8" xfId="0" applyFill="1" applyBorder="1" applyAlignment="1"/>
    <xf numFmtId="0" fontId="0" fillId="0" borderId="8" xfId="0" applyNumberFormat="1" applyFill="1" applyBorder="1" applyAlignment="1"/>
    <xf numFmtId="0" fontId="3" fillId="0" borderId="9" xfId="0" applyFont="1" applyFill="1" applyBorder="1" applyAlignment="1">
      <alignment horizontal="center"/>
    </xf>
    <xf numFmtId="2" fontId="0" fillId="0" borderId="2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showGridLines="0" topLeftCell="A7" workbookViewId="0"/>
  </sheetViews>
  <sheetFormatPr defaultColWidth="8.85546875" defaultRowHeight="15"/>
  <cols>
    <col min="1" max="1" width="2.28515625" customWidth="1"/>
    <col min="2" max="2" width="4.7109375" customWidth="1"/>
    <col min="3" max="3" width="6.28515625" customWidth="1"/>
    <col min="4" max="4" width="13.7109375" customWidth="1"/>
    <col min="5" max="5" width="12" customWidth="1"/>
    <col min="6" max="6" width="7.7109375" customWidth="1"/>
    <col min="7" max="7" width="5.28515625" customWidth="1"/>
  </cols>
  <sheetData>
    <row r="1" spans="1:5">
      <c r="A1" s="1" t="s">
        <v>0</v>
      </c>
    </row>
    <row r="2" spans="1:5">
      <c r="A2" s="1" t="s">
        <v>1</v>
      </c>
    </row>
    <row r="3" spans="1:5">
      <c r="A3" s="1" t="s">
        <v>2</v>
      </c>
    </row>
    <row r="4" spans="1:5">
      <c r="A4" s="1" t="s">
        <v>3</v>
      </c>
    </row>
    <row r="5" spans="1:5">
      <c r="A5" s="1" t="s">
        <v>4</v>
      </c>
    </row>
    <row r="6" spans="1:5">
      <c r="A6" s="1"/>
      <c r="B6" t="s">
        <v>5</v>
      </c>
    </row>
    <row r="7" spans="1:5">
      <c r="A7" s="1"/>
      <c r="B7" t="s">
        <v>6</v>
      </c>
    </row>
    <row r="8" spans="1:5">
      <c r="A8" s="1"/>
      <c r="B8" t="s">
        <v>7</v>
      </c>
    </row>
    <row r="9" spans="1:5">
      <c r="A9" s="1" t="s">
        <v>8</v>
      </c>
    </row>
    <row r="10" spans="1:5">
      <c r="B10" t="s">
        <v>9</v>
      </c>
    </row>
    <row r="11" spans="1:5">
      <c r="B11" t="s">
        <v>10</v>
      </c>
    </row>
    <row r="12" spans="1:5">
      <c r="B12" t="s">
        <v>11</v>
      </c>
    </row>
    <row r="14" spans="1:5">
      <c r="A14" t="s">
        <v>12</v>
      </c>
    </row>
    <row r="15" spans="1:5">
      <c r="B15" s="16" t="s">
        <v>13</v>
      </c>
      <c r="C15" s="16" t="s">
        <v>14</v>
      </c>
      <c r="D15" s="16" t="s">
        <v>15</v>
      </c>
      <c r="E15" s="16" t="s">
        <v>16</v>
      </c>
    </row>
    <row r="16" spans="1:5">
      <c r="B16" s="12" t="s">
        <v>17</v>
      </c>
      <c r="C16" s="12" t="s">
        <v>18</v>
      </c>
      <c r="D16" s="13">
        <v>1602.7</v>
      </c>
      <c r="E16" s="13">
        <v>1272.1396511722101</v>
      </c>
    </row>
    <row r="19" spans="1:7">
      <c r="A19" t="s">
        <v>19</v>
      </c>
    </row>
    <row r="20" spans="1:7">
      <c r="B20" s="16" t="s">
        <v>13</v>
      </c>
      <c r="C20" s="16" t="s">
        <v>14</v>
      </c>
      <c r="D20" s="16" t="s">
        <v>15</v>
      </c>
      <c r="E20" s="16" t="s">
        <v>16</v>
      </c>
      <c r="F20" s="16" t="s">
        <v>20</v>
      </c>
    </row>
    <row r="21" spans="1:7">
      <c r="B21" s="14" t="s">
        <v>21</v>
      </c>
      <c r="C21" s="14" t="s">
        <v>22</v>
      </c>
      <c r="D21" s="15">
        <v>4</v>
      </c>
      <c r="E21" s="15">
        <v>2.7379024669299201</v>
      </c>
      <c r="F21" s="14" t="s">
        <v>23</v>
      </c>
    </row>
    <row r="22" spans="1:7">
      <c r="B22" s="14" t="s">
        <v>24</v>
      </c>
      <c r="C22" s="14" t="s">
        <v>22</v>
      </c>
      <c r="D22" s="15">
        <v>16</v>
      </c>
      <c r="E22" s="15">
        <v>7.8343213753124203</v>
      </c>
      <c r="F22" s="14" t="s">
        <v>23</v>
      </c>
    </row>
    <row r="23" spans="1:7">
      <c r="B23" s="14" t="s">
        <v>25</v>
      </c>
      <c r="C23" s="14" t="s">
        <v>22</v>
      </c>
      <c r="D23" s="15">
        <v>64</v>
      </c>
      <c r="E23" s="15">
        <v>25.1954352055937</v>
      </c>
      <c r="F23" s="14" t="s">
        <v>23</v>
      </c>
    </row>
    <row r="24" spans="1:7">
      <c r="B24" s="12" t="s">
        <v>26</v>
      </c>
      <c r="C24" s="12" t="s">
        <v>22</v>
      </c>
      <c r="D24" s="13">
        <v>256</v>
      </c>
      <c r="E24" s="13">
        <v>109.78507693581901</v>
      </c>
      <c r="F24" s="12" t="s">
        <v>23</v>
      </c>
    </row>
    <row r="27" spans="1:7">
      <c r="A27" t="s">
        <v>27</v>
      </c>
    </row>
    <row r="28" spans="1:7">
      <c r="B28" s="16" t="s">
        <v>13</v>
      </c>
      <c r="C28" s="16" t="s">
        <v>14</v>
      </c>
      <c r="D28" s="16" t="s">
        <v>28</v>
      </c>
      <c r="E28" s="16" t="s">
        <v>29</v>
      </c>
      <c r="F28" s="16" t="s">
        <v>30</v>
      </c>
      <c r="G28" s="16" t="s">
        <v>31</v>
      </c>
    </row>
    <row r="29" spans="1:7">
      <c r="B29" s="12" t="s">
        <v>32</v>
      </c>
      <c r="C29" s="12" t="s">
        <v>33</v>
      </c>
      <c r="D29" s="13">
        <v>26.000022244431999</v>
      </c>
      <c r="E29" s="12" t="s">
        <v>34</v>
      </c>
      <c r="F29" s="12" t="s">
        <v>35</v>
      </c>
      <c r="G29" s="12">
        <v>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showGridLines="0" workbookViewId="0"/>
  </sheetViews>
  <sheetFormatPr defaultColWidth="8.85546875" defaultRowHeight="15"/>
  <cols>
    <col min="1" max="1" width="2.28515625" customWidth="1"/>
    <col min="2" max="2" width="5.28515625" customWidth="1"/>
    <col min="3" max="3" width="6.28515625" customWidth="1"/>
    <col min="4" max="4" width="12" customWidth="1"/>
    <col min="5" max="5" width="12.7109375" customWidth="1"/>
  </cols>
  <sheetData>
    <row r="1" spans="1:5">
      <c r="A1" s="1" t="s">
        <v>36</v>
      </c>
    </row>
    <row r="2" spans="1:5">
      <c r="A2" s="1" t="s">
        <v>1</v>
      </c>
    </row>
    <row r="3" spans="1:5">
      <c r="A3" s="1" t="s">
        <v>2</v>
      </c>
    </row>
    <row r="6" spans="1:5">
      <c r="A6" t="s">
        <v>19</v>
      </c>
    </row>
    <row r="7" spans="1:5">
      <c r="B7" s="10"/>
      <c r="C7" s="10"/>
      <c r="D7" s="10" t="s">
        <v>37</v>
      </c>
      <c r="E7" s="10" t="s">
        <v>38</v>
      </c>
    </row>
    <row r="8" spans="1:5">
      <c r="B8" s="11" t="s">
        <v>13</v>
      </c>
      <c r="C8" s="11" t="s">
        <v>14</v>
      </c>
      <c r="D8" s="11" t="s">
        <v>39</v>
      </c>
      <c r="E8" s="11" t="s">
        <v>40</v>
      </c>
    </row>
    <row r="9" spans="1:5">
      <c r="B9" s="14" t="s">
        <v>21</v>
      </c>
      <c r="C9" s="14" t="s">
        <v>22</v>
      </c>
      <c r="D9" s="14">
        <v>2.7379024669299201</v>
      </c>
      <c r="E9" s="14">
        <v>0</v>
      </c>
    </row>
    <row r="10" spans="1:5">
      <c r="B10" s="14" t="s">
        <v>24</v>
      </c>
      <c r="C10" s="14" t="s">
        <v>22</v>
      </c>
      <c r="D10" s="14">
        <v>7.8343213753124203</v>
      </c>
      <c r="E10" s="14">
        <v>0</v>
      </c>
    </row>
    <row r="11" spans="1:5">
      <c r="B11" s="14" t="s">
        <v>25</v>
      </c>
      <c r="C11" s="14" t="s">
        <v>22</v>
      </c>
      <c r="D11" s="14">
        <v>25.1954352055937</v>
      </c>
      <c r="E11" s="14">
        <v>0</v>
      </c>
    </row>
    <row r="12" spans="1:5">
      <c r="B12" s="12" t="s">
        <v>26</v>
      </c>
      <c r="C12" s="12" t="s">
        <v>22</v>
      </c>
      <c r="D12" s="12">
        <v>109.78507693581901</v>
      </c>
      <c r="E12" s="12">
        <v>0</v>
      </c>
    </row>
    <row r="14" spans="1:5">
      <c r="A14" t="s">
        <v>27</v>
      </c>
    </row>
    <row r="15" spans="1:5">
      <c r="B15" s="10"/>
      <c r="C15" s="10"/>
      <c r="D15" s="10" t="s">
        <v>37</v>
      </c>
      <c r="E15" s="10" t="s">
        <v>41</v>
      </c>
    </row>
    <row r="16" spans="1:5">
      <c r="B16" s="11" t="s">
        <v>13</v>
      </c>
      <c r="C16" s="11" t="s">
        <v>14</v>
      </c>
      <c r="D16" s="11" t="s">
        <v>39</v>
      </c>
      <c r="E16" s="11" t="s">
        <v>42</v>
      </c>
    </row>
    <row r="17" spans="2:5">
      <c r="B17" s="12" t="s">
        <v>32</v>
      </c>
      <c r="C17" s="12" t="s">
        <v>33</v>
      </c>
      <c r="D17" s="12">
        <v>26.000022244431999</v>
      </c>
      <c r="E17" s="12">
        <v>-37.5526623613016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6"/>
  <sheetViews>
    <sheetView showGridLines="0" workbookViewId="0">
      <selection activeCell="D8" sqref="D8"/>
    </sheetView>
  </sheetViews>
  <sheetFormatPr defaultColWidth="8.85546875" defaultRowHeight="15"/>
  <cols>
    <col min="1" max="1" width="2.28515625" customWidth="1"/>
    <col min="2" max="2" width="5.28515625" customWidth="1"/>
    <col min="3" max="3" width="9.7109375" customWidth="1"/>
    <col min="4" max="4" width="12" customWidth="1"/>
    <col min="5" max="5" width="2.28515625" customWidth="1"/>
    <col min="6" max="7" width="12" customWidth="1"/>
    <col min="8" max="8" width="2.28515625" customWidth="1"/>
    <col min="9" max="10" width="12" customWidth="1"/>
  </cols>
  <sheetData>
    <row r="1" spans="1:10">
      <c r="A1" s="1" t="s">
        <v>43</v>
      </c>
    </row>
    <row r="2" spans="1:10">
      <c r="A2" s="1" t="s">
        <v>1</v>
      </c>
    </row>
    <row r="3" spans="1:10">
      <c r="A3" s="1" t="s">
        <v>2</v>
      </c>
    </row>
    <row r="6" spans="1:10">
      <c r="B6" s="10"/>
      <c r="C6" s="10" t="s">
        <v>44</v>
      </c>
      <c r="D6" s="10"/>
    </row>
    <row r="7" spans="1:10">
      <c r="B7" s="11" t="s">
        <v>13</v>
      </c>
      <c r="C7" s="11" t="s">
        <v>14</v>
      </c>
      <c r="D7" s="11" t="s">
        <v>39</v>
      </c>
    </row>
    <row r="8" spans="1:10">
      <c r="B8" s="12" t="s">
        <v>17</v>
      </c>
      <c r="C8" s="12" t="s">
        <v>18</v>
      </c>
      <c r="D8" s="13">
        <v>1272.1396511722101</v>
      </c>
    </row>
    <row r="11" spans="1:10">
      <c r="B11" s="10"/>
      <c r="C11" s="10" t="s">
        <v>45</v>
      </c>
      <c r="D11" s="10"/>
      <c r="F11" s="10" t="s">
        <v>46</v>
      </c>
      <c r="G11" s="10" t="s">
        <v>44</v>
      </c>
      <c r="I11" s="10" t="s">
        <v>47</v>
      </c>
      <c r="J11" s="10" t="s">
        <v>44</v>
      </c>
    </row>
    <row r="12" spans="1:10">
      <c r="B12" s="11" t="s">
        <v>13</v>
      </c>
      <c r="C12" s="11" t="s">
        <v>14</v>
      </c>
      <c r="D12" s="11" t="s">
        <v>39</v>
      </c>
      <c r="F12" s="11" t="s">
        <v>48</v>
      </c>
      <c r="G12" s="11" t="s">
        <v>49</v>
      </c>
      <c r="I12" s="11" t="s">
        <v>48</v>
      </c>
      <c r="J12" s="11" t="s">
        <v>49</v>
      </c>
    </row>
    <row r="13" spans="1:10">
      <c r="B13" s="14" t="s">
        <v>21</v>
      </c>
      <c r="C13" s="14" t="s">
        <v>22</v>
      </c>
      <c r="D13" s="15">
        <v>2.7379024669299201</v>
      </c>
      <c r="F13" s="15">
        <v>2.7379024669299201</v>
      </c>
      <c r="G13" s="15">
        <v>1272.1396511722101</v>
      </c>
      <c r="I13" s="15">
        <v>2.8611105275074702</v>
      </c>
      <c r="J13" s="15">
        <v>1272.3491048752001</v>
      </c>
    </row>
    <row r="14" spans="1:10">
      <c r="B14" s="14" t="s">
        <v>24</v>
      </c>
      <c r="C14" s="14" t="s">
        <v>22</v>
      </c>
      <c r="D14" s="15">
        <v>7.8343213753124203</v>
      </c>
      <c r="F14" s="15">
        <v>7.8343213753124203</v>
      </c>
      <c r="G14" s="15">
        <v>1272.1396511722101</v>
      </c>
      <c r="I14" s="15">
        <v>8.8046633904371507</v>
      </c>
      <c r="J14" s="15">
        <v>1273.7892325979301</v>
      </c>
    </row>
    <row r="15" spans="1:10">
      <c r="B15" s="14" t="s">
        <v>25</v>
      </c>
      <c r="C15" s="14" t="s">
        <v>22</v>
      </c>
      <c r="D15" s="15">
        <v>25.1954352055937</v>
      </c>
      <c r="F15" s="15">
        <v>25.1954352055937</v>
      </c>
      <c r="G15" s="15">
        <v>1272.1396511722101</v>
      </c>
      <c r="I15" s="15">
        <v>34.135786830209597</v>
      </c>
      <c r="J15" s="15">
        <v>1287.3382489340599</v>
      </c>
    </row>
    <row r="16" spans="1:10">
      <c r="B16" s="12" t="s">
        <v>26</v>
      </c>
      <c r="C16" s="12" t="s">
        <v>22</v>
      </c>
      <c r="D16" s="13">
        <v>109.78507693581901</v>
      </c>
      <c r="F16" s="13">
        <v>109.78507693581901</v>
      </c>
      <c r="G16" s="13">
        <v>1272.1396511722101</v>
      </c>
      <c r="I16" s="13">
        <v>235.00529069949999</v>
      </c>
      <c r="J16" s="13">
        <v>1485.01401457047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V17"/>
  <sheetViews>
    <sheetView tabSelected="1" topLeftCell="B1" workbookViewId="0">
      <selection activeCell="W20" sqref="W20"/>
    </sheetView>
  </sheetViews>
  <sheetFormatPr defaultColWidth="8.85546875" defaultRowHeight="15"/>
  <sheetData>
    <row r="2" spans="2:22">
      <c r="D2">
        <v>1.26</v>
      </c>
    </row>
    <row r="3" spans="2:22">
      <c r="B3" s="1" t="s">
        <v>50</v>
      </c>
    </row>
    <row r="4" spans="2:22">
      <c r="B4" t="s">
        <v>51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 t="s">
        <v>52</v>
      </c>
    </row>
    <row r="5" spans="2:22">
      <c r="B5" t="s">
        <v>22</v>
      </c>
      <c r="C5">
        <v>1</v>
      </c>
      <c r="D5" s="2">
        <v>1.1975469748209759</v>
      </c>
      <c r="E5" s="2">
        <v>1.4884495809905174</v>
      </c>
      <c r="F5" s="2">
        <v>1.8429647949781942</v>
      </c>
      <c r="G5" s="2">
        <v>2.2705677261756723</v>
      </c>
      <c r="H5" s="2">
        <v>2.7790461132799056</v>
      </c>
      <c r="I5" s="2">
        <v>3.3716225342669044</v>
      </c>
      <c r="J5" s="2">
        <v>4.04189514481192</v>
      </c>
      <c r="K5" s="2">
        <v>4.7651879161904471</v>
      </c>
      <c r="L5" s="2">
        <v>5.4840390046742726</v>
      </c>
      <c r="M5" s="2">
        <v>6.0841817193961383</v>
      </c>
      <c r="N5" s="2">
        <v>6.35517664466746</v>
      </c>
      <c r="O5" s="2">
        <v>5.9263486565713972</v>
      </c>
      <c r="P5" s="2">
        <v>4.1631283163313872</v>
      </c>
      <c r="Q5" s="2">
        <v>0</v>
      </c>
      <c r="R5">
        <v>32</v>
      </c>
    </row>
    <row r="7" spans="2:22">
      <c r="B7" t="s">
        <v>53</v>
      </c>
      <c r="C7" s="3">
        <f>C5*1+D5</f>
        <v>2.1975469748209759</v>
      </c>
      <c r="D7" s="3">
        <f>D5*1+E5</f>
        <v>2.6859965558114931</v>
      </c>
      <c r="E7" s="3">
        <f>E5*1+F5</f>
        <v>3.3314143759687118</v>
      </c>
      <c r="F7" s="3">
        <f t="shared" ref="E7:Q7" si="0">F5*1+G5</f>
        <v>4.113532521153866</v>
      </c>
      <c r="G7" s="3">
        <f t="shared" si="0"/>
        <v>5.0496138394555778</v>
      </c>
      <c r="H7" s="3">
        <f t="shared" si="0"/>
        <v>6.1506686475468104</v>
      </c>
      <c r="I7" s="3">
        <f t="shared" si="0"/>
        <v>7.413517679078824</v>
      </c>
      <c r="J7" s="3">
        <f t="shared" si="0"/>
        <v>8.8070830610023663</v>
      </c>
      <c r="K7" s="3">
        <f t="shared" si="0"/>
        <v>10.24922692086472</v>
      </c>
      <c r="L7" s="3">
        <f t="shared" si="0"/>
        <v>11.568220724070411</v>
      </c>
      <c r="M7" s="3">
        <f t="shared" si="0"/>
        <v>12.439358364063597</v>
      </c>
      <c r="N7" s="3">
        <f t="shared" si="0"/>
        <v>12.281525301238858</v>
      </c>
      <c r="O7" s="3">
        <f>O5*1+P5</f>
        <v>10.089476972902784</v>
      </c>
      <c r="P7" s="3">
        <f t="shared" si="0"/>
        <v>4.1631283163313872</v>
      </c>
      <c r="Q7" s="3">
        <f t="shared" si="0"/>
        <v>32</v>
      </c>
      <c r="S7" s="4" t="s">
        <v>18</v>
      </c>
      <c r="T7" s="17">
        <f>SUM(C7:Q7)</f>
        <v>132.54031025431038</v>
      </c>
      <c r="V7" s="5" t="s">
        <v>54</v>
      </c>
    </row>
    <row r="8" spans="2:22">
      <c r="B8" t="s">
        <v>55</v>
      </c>
      <c r="C8" s="3">
        <f>1+D5/C5</f>
        <v>2.1975469748209759</v>
      </c>
      <c r="D8" s="3">
        <f>1+E5/D5</f>
        <v>2.2429154031415171</v>
      </c>
      <c r="E8" s="3">
        <f>1+F5/E5</f>
        <v>2.2381775093461735</v>
      </c>
      <c r="F8" s="3">
        <f>1+G5/F5</f>
        <v>2.2320190447276218</v>
      </c>
      <c r="G8" s="3">
        <f t="shared" ref="G8:P8" si="1">1+H5/G5</f>
        <v>2.2239432813398903</v>
      </c>
      <c r="H8" s="3">
        <f t="shared" si="1"/>
        <v>2.2132301505021177</v>
      </c>
      <c r="I8" s="3">
        <f t="shared" si="1"/>
        <v>2.1987982354883489</v>
      </c>
      <c r="J8" s="3">
        <f t="shared" si="1"/>
        <v>2.1789489201141023</v>
      </c>
      <c r="K8" s="3">
        <f t="shared" si="1"/>
        <v>2.1508547199243537</v>
      </c>
      <c r="L8" s="3">
        <f t="shared" si="1"/>
        <v>2.1094344358620241</v>
      </c>
      <c r="M8" s="3">
        <f t="shared" si="1"/>
        <v>2.0445408992975014</v>
      </c>
      <c r="N8" s="3">
        <f t="shared" si="1"/>
        <v>1.9325230419116852</v>
      </c>
      <c r="O8" s="3">
        <f t="shared" si="1"/>
        <v>1.7024777915681906</v>
      </c>
      <c r="P8" s="3">
        <f t="shared" si="1"/>
        <v>1</v>
      </c>
      <c r="Q8" s="3" t="e">
        <f>1+R5/Q5</f>
        <v>#DIV/0!</v>
      </c>
      <c r="S8" s="6" t="s">
        <v>33</v>
      </c>
      <c r="T8" s="7" t="e">
        <f>SUM(C8:Q8)</f>
        <v>#DIV/0!</v>
      </c>
      <c r="V8" s="8" t="s">
        <v>56</v>
      </c>
    </row>
    <row r="9" spans="2:22"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V9" s="9" t="s">
        <v>57</v>
      </c>
    </row>
    <row r="10" spans="2:22">
      <c r="B10" t="s">
        <v>58</v>
      </c>
      <c r="C10" s="3">
        <f>D5/C5</f>
        <v>1.1975469748209759</v>
      </c>
      <c r="D10" s="3">
        <f>(4)*E5/D5</f>
        <v>4.9716616125660682</v>
      </c>
      <c r="E10" s="3">
        <f>(4/3)*F5/E5</f>
        <v>1.6509033457948978</v>
      </c>
      <c r="F10" s="3">
        <f>G5/F5</f>
        <v>1.2320190447276218</v>
      </c>
      <c r="G10" s="3">
        <f>4*H5/G5</f>
        <v>4.8957731253595611</v>
      </c>
      <c r="H10" s="3">
        <f>(4/3)*I5/H5</f>
        <v>1.6176402006694899</v>
      </c>
      <c r="I10" s="3">
        <f t="shared" ref="I10" si="2">J5/I5</f>
        <v>1.1987982354883489</v>
      </c>
      <c r="J10" s="3">
        <f>(4/3)*K5/J5</f>
        <v>1.57193189348547</v>
      </c>
      <c r="K10" s="3">
        <f t="shared" ref="K10:M10" si="3">L5/K5</f>
        <v>1.150854719924354</v>
      </c>
      <c r="L10" s="3">
        <f>(5/3)*M5/L5</f>
        <v>1.8490573931033738</v>
      </c>
      <c r="M10" s="3">
        <f t="shared" si="3"/>
        <v>1.0445408992975014</v>
      </c>
      <c r="N10" s="3">
        <f>(5/3)*O5/N5</f>
        <v>1.5542050698528089</v>
      </c>
      <c r="O10" s="3">
        <f t="shared" ref="O10" si="4">P5/O5</f>
        <v>0.70247779156819046</v>
      </c>
      <c r="P10" s="3">
        <f>(5/3)*Q5/P5</f>
        <v>0</v>
      </c>
      <c r="Q10" s="3" t="e">
        <f>R5/Q5</f>
        <v>#DIV/0!</v>
      </c>
      <c r="S10" t="s">
        <v>59</v>
      </c>
      <c r="T10">
        <v>1602.7</v>
      </c>
    </row>
    <row r="11" spans="2:22">
      <c r="B11" t="s">
        <v>60</v>
      </c>
      <c r="S11" t="s">
        <v>61</v>
      </c>
      <c r="T11">
        <v>23.5</v>
      </c>
    </row>
    <row r="16" spans="2:22">
      <c r="C16">
        <v>1</v>
      </c>
      <c r="D16">
        <v>1.78</v>
      </c>
      <c r="E16">
        <v>0.79</v>
      </c>
      <c r="F16">
        <v>1.05</v>
      </c>
      <c r="G16">
        <v>1.88</v>
      </c>
      <c r="H16">
        <v>0.83</v>
      </c>
      <c r="I16">
        <v>1.1100000000000001</v>
      </c>
      <c r="J16">
        <v>1.98</v>
      </c>
      <c r="K16">
        <v>2.64</v>
      </c>
      <c r="L16">
        <v>4.6900000000000004</v>
      </c>
      <c r="M16">
        <v>5</v>
      </c>
      <c r="N16">
        <v>8.9</v>
      </c>
      <c r="O16">
        <v>9.49</v>
      </c>
      <c r="P16">
        <v>16.87</v>
      </c>
      <c r="Q16">
        <v>18</v>
      </c>
      <c r="R16">
        <v>32</v>
      </c>
    </row>
    <row r="17" spans="3:21">
      <c r="C17" s="18">
        <f>C16+D16</f>
        <v>2.7800000000000002</v>
      </c>
      <c r="D17">
        <f>D16+E16</f>
        <v>2.5700000000000003</v>
      </c>
      <c r="E17" s="18">
        <f t="shared" ref="E17:R17" si="5">E16+F16</f>
        <v>1.84</v>
      </c>
      <c r="F17">
        <f t="shared" si="5"/>
        <v>2.9299999999999997</v>
      </c>
      <c r="G17" s="18">
        <f t="shared" si="5"/>
        <v>2.71</v>
      </c>
      <c r="H17">
        <f t="shared" si="5"/>
        <v>1.94</v>
      </c>
      <c r="I17" s="18">
        <f t="shared" si="5"/>
        <v>3.09</v>
      </c>
      <c r="J17">
        <f t="shared" si="5"/>
        <v>4.62</v>
      </c>
      <c r="K17" s="18">
        <f t="shared" si="5"/>
        <v>7.33</v>
      </c>
      <c r="L17">
        <f t="shared" si="5"/>
        <v>9.6900000000000013</v>
      </c>
      <c r="M17" s="18">
        <f t="shared" si="5"/>
        <v>13.9</v>
      </c>
      <c r="N17">
        <f t="shared" si="5"/>
        <v>18.39</v>
      </c>
      <c r="O17" s="18">
        <f t="shared" si="5"/>
        <v>26.36</v>
      </c>
      <c r="P17">
        <f t="shared" si="5"/>
        <v>34.870000000000005</v>
      </c>
      <c r="Q17" s="18">
        <f t="shared" si="5"/>
        <v>50</v>
      </c>
      <c r="T17" s="18" t="s">
        <v>18</v>
      </c>
      <c r="U17">
        <f>SUM(C17:Q17)</f>
        <v>183.01999999999998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Answer Report 1</vt:lpstr>
      <vt:lpstr>Sensitivity Report 1</vt:lpstr>
      <vt:lpstr>Limits Report 1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Dejan</dc:creator>
  <cp:lastModifiedBy>李 承洺</cp:lastModifiedBy>
  <dcterms:created xsi:type="dcterms:W3CDTF">2012-04-09T20:46:00Z</dcterms:created>
  <dcterms:modified xsi:type="dcterms:W3CDTF">2022-08-10T21:35:22Z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4E5062BAD8F7486A9012D7E882BA0102</vt:lpwstr>
  </property>
  <property fmtid="{D5CDD505-2E9C-101B-9397-08002B2CF9AE}" pid="3" name="KSOProductBuildVer">
    <vt:lpwstr>2052-11.1.0.11339</vt:lpwstr>
  </property>
</Properties>
</file>