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Steven\Dokumen Produk\4. PM 9000\5. LKP\"/>
    </mc:Choice>
  </mc:AlternateContent>
  <bookViews>
    <workbookView xWindow="120" yWindow="0" windowWidth="23775" windowHeight="19395"/>
  </bookViews>
  <sheets>
    <sheet name="PM PRO 1" sheetId="3" r:id="rId1"/>
  </sheets>
  <definedNames>
    <definedName name="_xlnm.Print_Area" localSheetId="0">'PM PRO 1'!$A$1:$W$94</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V41" i="3" l="1"/>
  <c r="V51" i="3"/>
  <c r="V42" i="3"/>
  <c r="V43" i="3"/>
  <c r="V44" i="3"/>
  <c r="V45" i="3"/>
  <c r="V46" i="3"/>
  <c r="V47" i="3"/>
  <c r="V48" i="3"/>
  <c r="V49" i="3"/>
  <c r="V50" i="3"/>
  <c r="D99" i="3"/>
  <c r="Y57" i="3"/>
  <c r="J84" i="3"/>
  <c r="L84" i="3"/>
  <c r="N84" i="3"/>
  <c r="P84" i="3"/>
  <c r="S84" i="3"/>
  <c r="J83" i="3"/>
  <c r="L83" i="3"/>
  <c r="N83" i="3"/>
  <c r="P83" i="3"/>
  <c r="S83" i="3"/>
  <c r="J82" i="3"/>
  <c r="L82" i="3"/>
  <c r="N82" i="3"/>
  <c r="P82" i="3"/>
  <c r="S82" i="3"/>
  <c r="L91" i="3"/>
  <c r="N91" i="3"/>
  <c r="P91" i="3"/>
  <c r="R91" i="3"/>
  <c r="T91" i="3"/>
  <c r="L90" i="3"/>
  <c r="N90" i="3"/>
  <c r="P90" i="3"/>
  <c r="R90" i="3"/>
  <c r="T90" i="3"/>
  <c r="L89" i="3"/>
  <c r="N89" i="3"/>
  <c r="P89" i="3"/>
  <c r="R89" i="3"/>
  <c r="T89" i="3"/>
  <c r="L66" i="3"/>
  <c r="N66" i="3"/>
  <c r="P66" i="3"/>
  <c r="R66" i="3"/>
  <c r="T66" i="3"/>
  <c r="L67" i="3"/>
  <c r="N67" i="3"/>
  <c r="P67" i="3"/>
  <c r="R67" i="3"/>
  <c r="T67" i="3"/>
  <c r="L68" i="3"/>
  <c r="N68" i="3"/>
  <c r="P68" i="3"/>
  <c r="R68" i="3"/>
  <c r="T68" i="3"/>
  <c r="L69" i="3"/>
  <c r="N69" i="3"/>
  <c r="P69" i="3"/>
  <c r="R69" i="3"/>
  <c r="T69" i="3"/>
  <c r="L70" i="3"/>
  <c r="N70" i="3"/>
  <c r="P70" i="3"/>
  <c r="R70" i="3"/>
  <c r="T70" i="3"/>
  <c r="L71" i="3"/>
  <c r="N71" i="3"/>
  <c r="P71" i="3"/>
  <c r="R71" i="3"/>
  <c r="T71" i="3"/>
  <c r="Y67" i="3"/>
  <c r="J76" i="3"/>
  <c r="L76" i="3"/>
  <c r="N76" i="3"/>
  <c r="P76" i="3"/>
  <c r="S76" i="3"/>
  <c r="J77" i="3"/>
  <c r="L77" i="3"/>
  <c r="N77" i="3"/>
  <c r="P77" i="3"/>
  <c r="S77" i="3"/>
  <c r="J78" i="3"/>
  <c r="L78" i="3"/>
  <c r="N78" i="3"/>
  <c r="P78" i="3"/>
  <c r="S78" i="3"/>
  <c r="J79" i="3"/>
  <c r="L79" i="3"/>
  <c r="N79" i="3"/>
  <c r="P79" i="3"/>
  <c r="S79" i="3"/>
  <c r="J80" i="3"/>
  <c r="L80" i="3"/>
  <c r="N80" i="3"/>
  <c r="P80" i="3"/>
  <c r="S80" i="3"/>
  <c r="J81" i="3"/>
  <c r="L81" i="3"/>
  <c r="N81" i="3"/>
  <c r="P81" i="3"/>
  <c r="S81" i="3"/>
  <c r="Y77" i="3"/>
  <c r="Y89" i="3"/>
  <c r="L56" i="3"/>
  <c r="N56" i="3"/>
  <c r="P56" i="3"/>
  <c r="R56" i="3"/>
  <c r="T56" i="3"/>
  <c r="L57" i="3"/>
  <c r="N57" i="3"/>
  <c r="P57" i="3"/>
  <c r="R57" i="3"/>
  <c r="T57" i="3"/>
  <c r="L58" i="3"/>
  <c r="N58" i="3"/>
  <c r="P58" i="3"/>
  <c r="R58" i="3"/>
  <c r="T58" i="3"/>
  <c r="L59" i="3"/>
  <c r="N59" i="3"/>
  <c r="P59" i="3"/>
  <c r="R59" i="3"/>
  <c r="T59" i="3"/>
  <c r="L60" i="3"/>
  <c r="N60" i="3"/>
  <c r="P60" i="3"/>
  <c r="R60" i="3"/>
  <c r="T60" i="3"/>
  <c r="L61" i="3"/>
  <c r="N61" i="3"/>
  <c r="P61" i="3"/>
  <c r="R61" i="3"/>
  <c r="T61" i="3"/>
  <c r="D97" i="3"/>
  <c r="S30" i="3"/>
  <c r="S31" i="3"/>
  <c r="S32" i="3"/>
  <c r="S33" i="3"/>
  <c r="S34" i="3"/>
  <c r="S29" i="3"/>
  <c r="S35" i="3"/>
  <c r="S36" i="3"/>
  <c r="S37" i="3"/>
  <c r="S27" i="3"/>
  <c r="S25" i="3"/>
  <c r="S28" i="3"/>
  <c r="S26" i="3"/>
  <c r="V96" i="3"/>
</calcChain>
</file>

<file path=xl/sharedStrings.xml><?xml version="1.0" encoding="utf-8"?>
<sst xmlns="http://schemas.openxmlformats.org/spreadsheetml/2006/main" count="241" uniqueCount="162">
  <si>
    <t>PT. SINKO PRIMA ALLOY</t>
  </si>
  <si>
    <t>No. Dokumen</t>
  </si>
  <si>
    <t>disetujui oleh:</t>
  </si>
  <si>
    <t>Tgl.Terbit</t>
  </si>
  <si>
    <t>A.</t>
  </si>
  <si>
    <t>Data Administrasi</t>
  </si>
  <si>
    <t>:</t>
  </si>
  <si>
    <t>PT. Sinko Prima Alloy</t>
  </si>
  <si>
    <t>Metode Kerja</t>
  </si>
  <si>
    <t>Data Alat   - Nama</t>
  </si>
  <si>
    <t>-</t>
  </si>
  <si>
    <t xml:space="preserve">               - Merk </t>
  </si>
  <si>
    <t>Elitech</t>
  </si>
  <si>
    <t>B.</t>
  </si>
  <si>
    <t>Daftar Alat Ukur</t>
  </si>
  <si>
    <t>No</t>
  </si>
  <si>
    <t>Nama Alat</t>
  </si>
  <si>
    <t>Merk</t>
  </si>
  <si>
    <t>Type</t>
  </si>
  <si>
    <t>No. Seri</t>
  </si>
  <si>
    <t>Thermohygrometer</t>
  </si>
  <si>
    <t>Pengukuran Kondisi Lingkungan</t>
  </si>
  <si>
    <t>Terukur</t>
  </si>
  <si>
    <t>Awal</t>
  </si>
  <si>
    <t>Akhir</t>
  </si>
  <si>
    <t>Bagian Alat</t>
  </si>
  <si>
    <t>Keterangan</t>
  </si>
  <si>
    <t>%</t>
  </si>
  <si>
    <t>Fisik</t>
  </si>
  <si>
    <t>Fungsi</t>
  </si>
  <si>
    <t>Kontrol/Indikator</t>
  </si>
  <si>
    <t>I</t>
  </si>
  <si>
    <t>II</t>
  </si>
  <si>
    <t>III</t>
  </si>
  <si>
    <t>IV</t>
  </si>
  <si>
    <t>V</t>
  </si>
  <si>
    <t>No.</t>
  </si>
  <si>
    <t xml:space="preserve">Setting </t>
  </si>
  <si>
    <t>VI</t>
  </si>
  <si>
    <t>Telaah Teknis Pengujian</t>
  </si>
  <si>
    <t>Pengukuran</t>
  </si>
  <si>
    <t>Kategori</t>
  </si>
  <si>
    <t>Kinerja</t>
  </si>
  <si>
    <t>Saran</t>
  </si>
  <si>
    <t>Dilarang keras mengutip/memperbanyak dan/atau mempublikasikan seluruh atau sebagain isi dari lembaran kerja  ini tanpa ijin tertulis dari PT.Sinko Prima Alloy.Sertifikat ini sah bila dibubuhi cap PT.Sinko Prima Alloy dan ditandatangani oleh pejabat yang berwenang.</t>
  </si>
  <si>
    <t>diuji oleh :</t>
  </si>
  <si>
    <t>note : kolom no. dokumen jangan di rubah</t>
  </si>
  <si>
    <t>LEMBAR KERJA PENGUJIAN</t>
  </si>
  <si>
    <t xml:space="preserve">Revisi </t>
  </si>
  <si>
    <t>Tempat Pengujian</t>
  </si>
  <si>
    <t>Ruangan Pengujian</t>
  </si>
  <si>
    <t xml:space="preserve">QC </t>
  </si>
  <si>
    <t>Tanggal Pengujian</t>
  </si>
  <si>
    <t xml:space="preserve"> </t>
  </si>
  <si>
    <t>Fluke Biomedical</t>
  </si>
  <si>
    <t>KT</t>
  </si>
  <si>
    <t>903</t>
  </si>
  <si>
    <t>SPO2 Simulator</t>
  </si>
  <si>
    <t>Spot Light</t>
  </si>
  <si>
    <t>NIBP Simulator</t>
  </si>
  <si>
    <t>Contec</t>
  </si>
  <si>
    <t>MS200</t>
  </si>
  <si>
    <t>JS 1209100013</t>
  </si>
  <si>
    <t>NO</t>
  </si>
  <si>
    <t>Paremeter</t>
  </si>
  <si>
    <t>Hasil Pemeriksaan</t>
  </si>
  <si>
    <t>Temperature</t>
  </si>
  <si>
    <r>
      <t xml:space="preserve"> </t>
    </r>
    <r>
      <rPr>
        <sz val="10"/>
        <color theme="1"/>
        <rFont val="Calibri"/>
        <family val="2"/>
      </rPr>
      <t>°</t>
    </r>
    <r>
      <rPr>
        <sz val="10"/>
        <color theme="1"/>
        <rFont val="Arial"/>
        <family val="2"/>
      </rPr>
      <t>C</t>
    </r>
  </si>
  <si>
    <t>°C</t>
  </si>
  <si>
    <t>Kelembapan</t>
  </si>
  <si>
    <t>Rata Rata</t>
  </si>
  <si>
    <t>Hasil Uji</t>
  </si>
  <si>
    <t>Standart Toleransi</t>
  </si>
  <si>
    <t xml:space="preserve">Parameter </t>
  </si>
  <si>
    <t xml:space="preserve">Hasil Pembacaan </t>
  </si>
  <si>
    <t>SPO2 (%)</t>
  </si>
  <si>
    <t>I.</t>
  </si>
  <si>
    <t>Pengukuran Non Invasive Blood Pressure</t>
  </si>
  <si>
    <t>NIBP</t>
  </si>
  <si>
    <t>Hasil Pembacaan</t>
  </si>
  <si>
    <t>Systole 60</t>
  </si>
  <si>
    <t>MAP 40</t>
  </si>
  <si>
    <t>Diastolic 30</t>
  </si>
  <si>
    <t>Systole 120</t>
  </si>
  <si>
    <t>MAP 93</t>
  </si>
  <si>
    <t>Diastolic 80</t>
  </si>
  <si>
    <t xml:space="preserve">Kesimpulan Telaah Teknis Pengujian </t>
  </si>
  <si>
    <t xml:space="preserve">Pemeriksaan Kondisi Fisik dan Fungsi </t>
  </si>
  <si>
    <t xml:space="preserve">± 2 BPM </t>
  </si>
  <si>
    <t xml:space="preserve">No. Seri :   </t>
  </si>
  <si>
    <t>± 2%</t>
  </si>
  <si>
    <t>Systole 150</t>
  </si>
  <si>
    <t>Diastolic 100</t>
  </si>
  <si>
    <t xml:space="preserve">Power Cable </t>
  </si>
  <si>
    <t>PATIENT MONITOR</t>
  </si>
  <si>
    <t>Pengujian Patien Monitor</t>
  </si>
  <si>
    <t xml:space="preserve">Patien Simulator </t>
  </si>
  <si>
    <t>MS400</t>
  </si>
  <si>
    <t>JS 1504100007</t>
  </si>
  <si>
    <t>E.</t>
  </si>
  <si>
    <t>Pengukuran Keselamatan Listrik (Kuantitatif)</t>
  </si>
  <si>
    <t>Parameter</t>
  </si>
  <si>
    <t>Ambang Batas</t>
  </si>
  <si>
    <t>Arus bocor pada kabel pembumian polaritas normal</t>
  </si>
  <si>
    <t>≤ 500</t>
  </si>
  <si>
    <t>µA</t>
  </si>
  <si>
    <t>Arus bocor pada kabel pembumian polaritas terbalik</t>
  </si>
  <si>
    <t>Arus bocor pada selungkup polaritas normal dengan pembumian</t>
  </si>
  <si>
    <t>Arus bocor pada selungkup polaritas terbalik dengan pembumian</t>
  </si>
  <si>
    <t>Arus bocor pada selungkup polaritas normal tanpa pembumian</t>
  </si>
  <si>
    <t>Arus bocor pada selungkup polaritas terbalik  tanpa pembumian</t>
  </si>
  <si>
    <t>Arus bocor pada electrode/paddle polariats normal dengan pembumian</t>
  </si>
  <si>
    <t>Arus bocor pada electrode/paddle polaritas normal tanpa pembumian</t>
  </si>
  <si>
    <t>Arus bocor pada electrode/paddle polaritas terbalik dengan pembumian</t>
  </si>
  <si>
    <t>Arus bocor pada electrode/paddle polaritas terbalik tanpa pembumian</t>
  </si>
  <si>
    <t>Nilai resistansi Kawat Pembumian</t>
  </si>
  <si>
    <t>≤ 0.2</t>
  </si>
  <si>
    <t>Ω</t>
  </si>
  <si>
    <t>C.</t>
  </si>
  <si>
    <t>D.</t>
  </si>
  <si>
    <t>F.</t>
  </si>
  <si>
    <t>G.</t>
  </si>
  <si>
    <t>H.</t>
  </si>
  <si>
    <t>Keselamatan listrik</t>
  </si>
  <si>
    <t>Berdasarkan hasil Pengujianan meliputi pengukuran keselamatan listrik dan pengukuran kinerja, alat kesehatan tersebut dinyatakan :</t>
  </si>
  <si>
    <t>MAP 116</t>
  </si>
  <si>
    <t>Patient Monitor</t>
  </si>
  <si>
    <t xml:space="preserve">Power Adaptor </t>
  </si>
  <si>
    <t>Cuff Dewasa (Adult)</t>
  </si>
  <si>
    <t>Extention Cable SPO2</t>
  </si>
  <si>
    <t>Extention NIBP (NIBP Tube)</t>
  </si>
  <si>
    <t xml:space="preserve">ECG Cable </t>
  </si>
  <si>
    <t xml:space="preserve">Baterai Charger </t>
  </si>
  <si>
    <t>J.</t>
  </si>
  <si>
    <t>K.</t>
  </si>
  <si>
    <r>
      <rPr>
        <sz val="10"/>
        <color theme="1"/>
        <rFont val="Calibri"/>
        <family val="2"/>
      </rPr>
      <t>≤</t>
    </r>
    <r>
      <rPr>
        <sz val="10"/>
        <color theme="1"/>
        <rFont val="Arial"/>
        <family val="2"/>
      </rPr>
      <t>10</t>
    </r>
  </si>
  <si>
    <r>
      <rPr>
        <sz val="10"/>
        <color theme="1"/>
        <rFont val="Calibri"/>
        <family val="2"/>
      </rPr>
      <t>≤</t>
    </r>
    <r>
      <rPr>
        <sz val="10"/>
        <color theme="1"/>
        <rFont val="Arial"/>
        <family val="2"/>
      </rPr>
      <t>50</t>
    </r>
  </si>
  <si>
    <t>SPA/LKP/PMPRO100</t>
  </si>
  <si>
    <t>:  01</t>
  </si>
  <si>
    <t>: 18 Desember 2019</t>
  </si>
  <si>
    <t xml:space="preserve">Pengukuran Heart Rate (BPM) dan Respirasi (ECG) </t>
  </si>
  <si>
    <t>Pengukuran Suhu</t>
  </si>
  <si>
    <t>Respiration</t>
  </si>
  <si>
    <t xml:space="preserve">HR (bpm) </t>
  </si>
  <si>
    <t>Suhu</t>
  </si>
  <si>
    <t>±1ºC</t>
  </si>
  <si>
    <t>± 5 mmHg</t>
  </si>
  <si>
    <t>L.</t>
  </si>
  <si>
    <t>Pengukuran Pulse Rate (BPM) dan Saturasi Oksigen (SpO2)</t>
  </si>
  <si>
    <t>PR</t>
  </si>
  <si>
    <t>Field Metrology Well</t>
  </si>
  <si>
    <t>FMW9143</t>
  </si>
  <si>
    <t>B94809</t>
  </si>
  <si>
    <t>:  SPA-LKP/QC-46a</t>
  </si>
  <si>
    <t>Tipe       : PM 9000</t>
  </si>
  <si>
    <t>±2%</t>
  </si>
  <si>
    <t>±2 rpm</t>
  </si>
  <si>
    <t>Cuff Dewasa (Ped)</t>
  </si>
  <si>
    <t>Cuff Dewasa (Neonate)</t>
  </si>
  <si>
    <t xml:space="preserve">SpO2 Dewasa (Adult) </t>
  </si>
  <si>
    <t xml:space="preserve">SpO2 Dewasa (Ped) </t>
  </si>
  <si>
    <t xml:space="preserve">SpO2 Dewasa (Neonate)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</si>
</sst>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18" x14ac:knownFonts="1">
    <font>
      <sz val="11"/>
      <color theme="1"/>
      <name val="Calibri"/>
      <family val="2"/>
      <scheme val="minor"/>
    </font>
    <font>
      <b/>
      <sz val="10"/>
      <color theme="1"/>
      <name val="Arial"/>
      <family val="2"/>
    </font>
    <font>
      <sz val="10"/>
      <color theme="1"/>
      <name val="Arial"/>
      <family val="2"/>
    </font>
    <font>
      <sz val="9"/>
      <color theme="1"/>
      <name val="Arial"/>
      <family val="2"/>
    </font>
    <font>
      <sz val="10"/>
      <color rgb="FF000000"/>
      <name val="Arial"/>
      <family val="2"/>
    </font>
    <font>
      <sz val="10"/>
      <name val="Arial"/>
      <family val="2"/>
    </font>
    <font>
      <sz val="10"/>
      <color theme="1"/>
      <name val="Calibri"/>
      <family val="2"/>
    </font>
    <font>
      <sz val="11"/>
      <color theme="1"/>
      <name val="Times New Roman"/>
      <family val="1"/>
    </font>
    <font>
      <sz val="10"/>
      <color theme="1"/>
      <name val="Wingdings"/>
      <charset val="2"/>
    </font>
    <font>
      <i/>
      <sz val="10"/>
      <color theme="1"/>
      <name val="Arial"/>
      <family val="2"/>
    </font>
    <font>
      <b/>
      <i/>
      <u/>
      <sz val="10"/>
      <color rgb="FFFF0000"/>
      <name val="Arial"/>
      <family val="2"/>
    </font>
    <font>
      <sz val="11"/>
      <name val="Times New Roman"/>
      <family val="1"/>
    </font>
    <font>
      <b/>
      <sz val="20"/>
      <color theme="1"/>
      <name val="Arial"/>
      <family val="2"/>
    </font>
    <font>
      <u/>
      <sz val="11"/>
      <color theme="10"/>
      <name val="Calibri"/>
      <family val="2"/>
      <scheme val="minor"/>
    </font>
    <font>
      <u/>
      <sz val="11"/>
      <color theme="11"/>
      <name val="Calibri"/>
      <family val="2"/>
      <scheme val="minor"/>
    </font>
    <font>
      <b/>
      <sz val="11"/>
      <color theme="1"/>
      <name val="Arial"/>
    </font>
    <font>
      <sz val="11"/>
      <color theme="1"/>
      <name val="Arial"/>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93">
    <xf numFmtId="0" fontId="0" fillId="0" borderId="0" xfId="0"/>
    <xf numFmtId="0" fontId="2" fillId="0" borderId="0" xfId="0" applyFont="1" applyBorder="1" applyAlignment="1">
      <alignment horizontal="center" vertical="center"/>
    </xf>
    <xf numFmtId="0" fontId="5" fillId="0" borderId="0" xfId="0" applyFont="1" applyBorder="1" applyAlignment="1">
      <alignment vertical="center"/>
    </xf>
    <xf numFmtId="0" fontId="2" fillId="0" borderId="0" xfId="0" applyFont="1" applyBorder="1" applyAlignment="1">
      <alignment vertical="center" wrapText="1"/>
    </xf>
    <xf numFmtId="0" fontId="2"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3" borderId="2" xfId="0" applyFont="1" applyFill="1" applyBorder="1" applyAlignment="1">
      <alignment horizontal="center" vertical="center"/>
    </xf>
    <xf numFmtId="0" fontId="9" fillId="0" borderId="0" xfId="0" applyFont="1" applyAlignment="1">
      <alignment vertical="center" wrapText="1"/>
    </xf>
    <xf numFmtId="0" fontId="10" fillId="0" borderId="0" xfId="0" applyFont="1" applyFill="1" applyBorder="1" applyAlignment="1">
      <alignment horizontal="left" vertical="center"/>
    </xf>
    <xf numFmtId="0" fontId="2" fillId="0" borderId="4"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0" xfId="0" applyFont="1" applyAlignment="1">
      <alignment horizontal="center" vertical="center"/>
    </xf>
    <xf numFmtId="14" fontId="2" fillId="2" borderId="0" xfId="0" applyNumberFormat="1" applyFont="1" applyFill="1" applyAlignment="1">
      <alignment horizontal="center" vertical="center"/>
    </xf>
    <xf numFmtId="0" fontId="4" fillId="0" borderId="0" xfId="0" applyFont="1" applyBorder="1" applyAlignment="1">
      <alignment horizontal="center" vertical="center"/>
    </xf>
    <xf numFmtId="0" fontId="7" fillId="0" borderId="0" xfId="0" applyFont="1" applyBorder="1" applyAlignment="1">
      <alignment horizontal="center" vertical="center"/>
    </xf>
    <xf numFmtId="0" fontId="2" fillId="0" borderId="0" xfId="0" applyFont="1" applyBorder="1" applyAlignment="1">
      <alignment horizontal="left" vertical="center"/>
    </xf>
    <xf numFmtId="0" fontId="4" fillId="0" borderId="0" xfId="0" applyFont="1" applyAlignment="1">
      <alignment horizontal="center" vertical="center"/>
    </xf>
    <xf numFmtId="0" fontId="8" fillId="0" borderId="0" xfId="0" applyFont="1" applyBorder="1" applyAlignment="1">
      <alignment horizontal="center" vertical="center"/>
    </xf>
    <xf numFmtId="0" fontId="2" fillId="0" borderId="0" xfId="0" applyNumberFormat="1" applyFont="1" applyAlignment="1">
      <alignment horizontal="center" vertical="center" wrapText="1"/>
    </xf>
    <xf numFmtId="0" fontId="2" fillId="3" borderId="0" xfId="0" applyFont="1" applyFill="1" applyAlignment="1">
      <alignment horizontal="center" vertical="center"/>
    </xf>
    <xf numFmtId="0" fontId="2" fillId="3" borderId="0" xfId="0" applyFont="1" applyFill="1" applyBorder="1" applyAlignment="1">
      <alignment horizontal="center" vertical="center" wrapText="1"/>
    </xf>
    <xf numFmtId="0" fontId="2" fillId="3" borderId="0" xfId="0" applyFont="1" applyFill="1" applyBorder="1" applyAlignment="1">
      <alignment horizontal="center" vertical="center"/>
    </xf>
    <xf numFmtId="0" fontId="2" fillId="0" borderId="9" xfId="0" applyFont="1" applyBorder="1" applyAlignment="1">
      <alignment horizontal="center" vertical="center" wrapText="1"/>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right" vertical="center"/>
    </xf>
    <xf numFmtId="0" fontId="2" fillId="0" borderId="0" xfId="0" applyFont="1" applyBorder="1" applyAlignment="1">
      <alignment horizontal="center" vertical="center" wrapText="1"/>
    </xf>
    <xf numFmtId="0" fontId="2" fillId="0" borderId="0" xfId="0" applyFont="1" applyBorder="1" applyAlignment="1">
      <alignment vertical="center"/>
    </xf>
    <xf numFmtId="0" fontId="2"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6" xfId="0" applyFont="1" applyBorder="1" applyAlignment="1">
      <alignment horizontal="center" vertical="center"/>
    </xf>
    <xf numFmtId="0" fontId="2" fillId="0" borderId="0" xfId="0" applyFont="1" applyAlignment="1">
      <alignment vertical="center"/>
    </xf>
    <xf numFmtId="0" fontId="2" fillId="2" borderId="0" xfId="0" applyFont="1" applyFill="1" applyAlignment="1">
      <alignment vertical="center"/>
    </xf>
    <xf numFmtId="14" fontId="2" fillId="2" borderId="0" xfId="0" applyNumberFormat="1" applyFont="1" applyFill="1" applyAlignment="1">
      <alignment vertical="center"/>
    </xf>
    <xf numFmtId="0" fontId="2" fillId="0" borderId="0" xfId="0" applyFont="1" applyAlignment="1">
      <alignment vertical="center"/>
    </xf>
    <xf numFmtId="0" fontId="2" fillId="3" borderId="0" xfId="0" applyFont="1" applyFill="1" applyAlignment="1">
      <alignment horizontal="left" vertical="center"/>
    </xf>
    <xf numFmtId="0" fontId="2" fillId="2" borderId="0" xfId="0" applyFont="1" applyFill="1" applyAlignment="1">
      <alignment horizontal="left" vertical="center"/>
    </xf>
    <xf numFmtId="0" fontId="2" fillId="0" borderId="9" xfId="0" applyFont="1" applyBorder="1" applyAlignment="1">
      <alignment vertical="center"/>
    </xf>
    <xf numFmtId="0" fontId="2" fillId="0" borderId="14" xfId="0" applyFont="1" applyBorder="1" applyAlignment="1">
      <alignment vertical="center"/>
    </xf>
    <xf numFmtId="0" fontId="2" fillId="0" borderId="14" xfId="0" applyFont="1" applyBorder="1" applyAlignment="1">
      <alignment horizontal="right" vertical="center"/>
    </xf>
    <xf numFmtId="0" fontId="2" fillId="0" borderId="8" xfId="0" applyFont="1" applyBorder="1" applyAlignment="1">
      <alignment vertical="center"/>
    </xf>
    <xf numFmtId="0" fontId="2" fillId="0" borderId="8" xfId="0" applyFont="1" applyBorder="1" applyAlignment="1">
      <alignment horizontal="right" vertical="center"/>
    </xf>
    <xf numFmtId="0" fontId="4" fillId="0" borderId="7" xfId="0" applyFont="1" applyBorder="1" applyAlignment="1">
      <alignment vertical="center"/>
    </xf>
    <xf numFmtId="0" fontId="4" fillId="0" borderId="0" xfId="0" applyFont="1" applyAlignment="1">
      <alignment vertical="center"/>
    </xf>
    <xf numFmtId="0" fontId="8" fillId="0" borderId="0" xfId="0" applyFont="1" applyBorder="1" applyAlignment="1">
      <alignment vertical="center"/>
    </xf>
    <xf numFmtId="0" fontId="2" fillId="0" borderId="0" xfId="0" applyNumberFormat="1" applyFont="1" applyAlignment="1">
      <alignment vertical="center" wrapText="1"/>
    </xf>
    <xf numFmtId="0" fontId="2" fillId="0" borderId="2" xfId="0" applyFont="1" applyBorder="1" applyAlignment="1">
      <alignment vertical="center"/>
    </xf>
    <xf numFmtId="0" fontId="2" fillId="3" borderId="0" xfId="0" applyFont="1" applyFill="1" applyBorder="1" applyAlignment="1">
      <alignment vertical="center"/>
    </xf>
    <xf numFmtId="0" fontId="2" fillId="0" borderId="9" xfId="0" applyFont="1" applyBorder="1" applyAlignment="1">
      <alignment horizontal="center" vertical="center"/>
    </xf>
    <xf numFmtId="0" fontId="2" fillId="2" borderId="10" xfId="0" applyFont="1" applyFill="1" applyBorder="1" applyAlignment="1">
      <alignment horizontal="center" vertical="center"/>
    </xf>
    <xf numFmtId="0" fontId="2" fillId="2" borderId="14" xfId="0" applyFont="1" applyFill="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right" vertical="center"/>
    </xf>
    <xf numFmtId="0" fontId="2" fillId="0" borderId="0" xfId="0" applyFont="1" applyAlignment="1">
      <alignment vertical="center"/>
    </xf>
    <xf numFmtId="0" fontId="7" fillId="5" borderId="10" xfId="0" applyFont="1" applyFill="1" applyBorder="1" applyAlignment="1">
      <alignment horizontal="center" vertical="center"/>
    </xf>
    <xf numFmtId="0" fontId="7" fillId="5" borderId="14"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4" xfId="0" applyFont="1" applyFill="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4" xfId="0" applyFont="1" applyBorder="1" applyAlignment="1">
      <alignment horizontal="center"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3" xfId="0" applyFont="1" applyBorder="1" applyAlignment="1">
      <alignment horizontal="center" vertical="center" wrapText="1"/>
    </xf>
    <xf numFmtId="1" fontId="5" fillId="0" borderId="10" xfId="0" applyNumberFormat="1" applyFont="1" applyBorder="1" applyAlignment="1">
      <alignment horizontal="center" vertical="center" wrapText="1"/>
    </xf>
    <xf numFmtId="1" fontId="5" fillId="0" borderId="14" xfId="0" applyNumberFormat="1" applyFont="1" applyBorder="1" applyAlignment="1">
      <alignment horizontal="center" vertical="center" wrapText="1"/>
    </xf>
    <xf numFmtId="0" fontId="5" fillId="2" borderId="10"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11" fillId="2" borderId="10" xfId="0" applyFont="1" applyFill="1" applyBorder="1" applyAlignment="1">
      <alignment horizontal="center" vertical="center"/>
    </xf>
    <xf numFmtId="0" fontId="11" fillId="2" borderId="14"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14"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0" borderId="10" xfId="0" applyFont="1" applyBorder="1" applyAlignment="1">
      <alignment horizontal="center" vertical="center" wrapText="1"/>
    </xf>
    <xf numFmtId="0" fontId="5"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5" fillId="0" borderId="10" xfId="0" applyFont="1" applyBorder="1" applyAlignment="1">
      <alignment horizontal="center" vertical="center"/>
    </xf>
    <xf numFmtId="0" fontId="5" fillId="0" borderId="14" xfId="0" applyFont="1" applyBorder="1" applyAlignment="1">
      <alignment horizontal="center" vertic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2" fillId="0" borderId="0" xfId="0" applyFont="1" applyBorder="1" applyAlignment="1">
      <alignment horizontal="center" vertical="center" wrapText="1"/>
    </xf>
    <xf numFmtId="0" fontId="2" fillId="0" borderId="0" xfId="0" applyFont="1" applyBorder="1" applyAlignment="1">
      <alignment vertical="center"/>
    </xf>
    <xf numFmtId="0" fontId="2" fillId="0" borderId="5" xfId="0" applyFont="1" applyBorder="1" applyAlignment="1">
      <alignment vertical="center"/>
    </xf>
    <xf numFmtId="0" fontId="3" fillId="0" borderId="4" xfId="0" applyFont="1" applyBorder="1" applyAlignment="1">
      <alignment vertical="center"/>
    </xf>
    <xf numFmtId="0" fontId="3" fillId="0" borderId="0" xfId="0" applyFont="1" applyBorder="1" applyAlignment="1">
      <alignment vertical="center"/>
    </xf>
    <xf numFmtId="0" fontId="3" fillId="0" borderId="5" xfId="0" applyFont="1" applyBorder="1" applyAlignment="1">
      <alignment vertical="center"/>
    </xf>
    <xf numFmtId="164" fontId="2" fillId="0" borderId="0" xfId="0" applyNumberFormat="1" applyFont="1" applyBorder="1" applyAlignment="1">
      <alignment horizontal="center" vertical="center"/>
    </xf>
    <xf numFmtId="0" fontId="2" fillId="0" borderId="9"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5" fontId="2" fillId="0" borderId="7" xfId="0" applyNumberFormat="1" applyFont="1" applyBorder="1" applyAlignment="1">
      <alignment vertical="center"/>
    </xf>
    <xf numFmtId="15" fontId="2" fillId="0" borderId="8" xfId="0" applyNumberFormat="1" applyFont="1" applyBorder="1" applyAlignment="1">
      <alignment vertical="center"/>
    </xf>
    <xf numFmtId="0" fontId="3" fillId="2" borderId="7" xfId="0" applyFont="1" applyFill="1" applyBorder="1" applyAlignment="1">
      <alignment vertical="center"/>
    </xf>
    <xf numFmtId="0" fontId="3" fillId="2" borderId="8" xfId="0" applyFont="1" applyFill="1" applyBorder="1" applyAlignment="1">
      <alignment vertical="center"/>
    </xf>
    <xf numFmtId="0" fontId="3" fillId="2" borderId="6" xfId="0" applyFont="1" applyFill="1" applyBorder="1" applyAlignment="1">
      <alignment vertical="center"/>
    </xf>
    <xf numFmtId="0" fontId="2" fillId="0" borderId="0" xfId="0" applyFont="1" applyAlignment="1">
      <alignment vertical="center"/>
    </xf>
    <xf numFmtId="0" fontId="2" fillId="0" borderId="9" xfId="0" applyFont="1" applyBorder="1" applyAlignment="1">
      <alignment horizontal="left" vertical="center"/>
    </xf>
    <xf numFmtId="0" fontId="2" fillId="0" borderId="9" xfId="0" quotePrefix="1" applyFont="1" applyBorder="1" applyAlignment="1">
      <alignment horizontal="center"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4" xfId="0" applyFont="1" applyBorder="1" applyAlignment="1">
      <alignment horizontal="left" vertical="center"/>
    </xf>
    <xf numFmtId="0" fontId="2" fillId="0" borderId="10" xfId="0" quotePrefix="1" applyFont="1" applyBorder="1" applyAlignment="1">
      <alignment horizontal="center" vertical="center"/>
    </xf>
    <xf numFmtId="0" fontId="2" fillId="0" borderId="11" xfId="0" quotePrefix="1" applyFont="1" applyBorder="1" applyAlignment="1">
      <alignment horizontal="center" vertical="center"/>
    </xf>
    <xf numFmtId="0" fontId="2" fillId="0" borderId="14" xfId="0" quotePrefix="1"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9" xfId="0" applyFont="1" applyBorder="1" applyAlignment="1">
      <alignment horizontal="center" vertical="center" wrapText="1"/>
    </xf>
    <xf numFmtId="0" fontId="2" fillId="2" borderId="9" xfId="0" applyFont="1" applyFill="1" applyBorder="1" applyAlignment="1">
      <alignment horizontal="center" vertical="center"/>
    </xf>
    <xf numFmtId="0" fontId="2" fillId="0" borderId="0" xfId="0" applyFont="1" applyBorder="1" applyAlignment="1">
      <alignment horizontal="right" vertical="center"/>
    </xf>
    <xf numFmtId="0" fontId="2" fillId="2" borderId="10" xfId="0" applyFont="1" applyFill="1" applyBorder="1" applyAlignment="1">
      <alignment horizontal="center" vertical="center"/>
    </xf>
    <xf numFmtId="0" fontId="2" fillId="2" borderId="14" xfId="0" applyFont="1" applyFill="1" applyBorder="1" applyAlignment="1">
      <alignment horizontal="center" vertical="center"/>
    </xf>
    <xf numFmtId="0" fontId="3" fillId="0" borderId="9" xfId="0" applyFont="1" applyBorder="1" applyAlignment="1">
      <alignment horizontal="left" vertical="center"/>
    </xf>
    <xf numFmtId="0" fontId="2" fillId="2" borderId="9" xfId="0" applyFont="1" applyFill="1" applyBorder="1" applyAlignment="1">
      <alignment horizontal="right" vertical="center"/>
    </xf>
    <xf numFmtId="0" fontId="5" fillId="0" borderId="7" xfId="0" applyFont="1" applyBorder="1" applyAlignment="1">
      <alignment horizontal="left"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xf>
    <xf numFmtId="0" fontId="2" fillId="0" borderId="7" xfId="0" applyFont="1" applyBorder="1" applyAlignment="1">
      <alignment horizontal="left" vertical="center"/>
    </xf>
    <xf numFmtId="0" fontId="2" fillId="2" borderId="11" xfId="0" applyFont="1" applyFill="1" applyBorder="1" applyAlignment="1">
      <alignment horizontal="center" vertical="center"/>
    </xf>
    <xf numFmtId="9" fontId="5" fillId="0" borderId="10" xfId="0" applyNumberFormat="1" applyFont="1" applyBorder="1" applyAlignment="1">
      <alignment horizontal="center" vertical="center" wrapText="1"/>
    </xf>
    <xf numFmtId="9" fontId="5" fillId="0" borderId="14" xfId="0" applyNumberFormat="1" applyFont="1" applyBorder="1" applyAlignment="1">
      <alignment horizontal="center" vertical="center" wrapText="1"/>
    </xf>
    <xf numFmtId="0" fontId="5" fillId="5" borderId="10"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11" fillId="5" borderId="10" xfId="0" applyFont="1" applyFill="1" applyBorder="1" applyAlignment="1">
      <alignment horizontal="center" vertical="center"/>
    </xf>
    <xf numFmtId="0" fontId="11" fillId="5" borderId="14"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4" xfId="0" applyFont="1" applyFill="1" applyBorder="1" applyAlignment="1">
      <alignment horizontal="center" vertical="center"/>
    </xf>
    <xf numFmtId="0" fontId="7" fillId="0" borderId="10"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horizontal="center" vertical="center" wrapText="1"/>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4" xfId="0" applyFont="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7" fillId="2" borderId="10" xfId="0" applyFont="1" applyFill="1" applyBorder="1" applyAlignment="1">
      <alignment horizontal="center" vertical="center"/>
    </xf>
    <xf numFmtId="0" fontId="7" fillId="2" borderId="14" xfId="0" applyFont="1" applyFill="1" applyBorder="1" applyAlignment="1">
      <alignment horizontal="center" vertical="center"/>
    </xf>
    <xf numFmtId="0" fontId="2" fillId="0" borderId="15" xfId="0" applyFont="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4" xfId="0" applyFont="1" applyBorder="1" applyAlignment="1">
      <alignment horizontal="left" vertical="center"/>
    </xf>
    <xf numFmtId="0" fontId="3" fillId="0" borderId="9" xfId="0" applyFont="1" applyBorder="1" applyAlignment="1">
      <alignment horizontal="left" vertical="center" wrapText="1"/>
    </xf>
    <xf numFmtId="0" fontId="2" fillId="3" borderId="0" xfId="0" applyFont="1" applyFill="1" applyBorder="1" applyAlignment="1">
      <alignment horizontal="right" vertical="center"/>
    </xf>
    <xf numFmtId="0" fontId="2" fillId="0" borderId="0" xfId="0" applyFont="1" applyAlignment="1">
      <alignment horizontal="left" vertical="center"/>
    </xf>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G156"/>
  <sheetViews>
    <sheetView tabSelected="1" topLeftCell="A76" zoomScale="91" zoomScaleNormal="91" zoomScaleSheetLayoutView="53" zoomScalePageLayoutView="125" workbookViewId="0">
      <selection activeCell="S82" sqref="S82:U84"/>
    </sheetView>
  </sheetViews>
  <sheetFormatPr defaultColWidth="9.140625" defaultRowHeight="12.75" x14ac:dyDescent="0.25"/>
  <cols>
    <col min="1" max="1" width="2.7109375" style="12" customWidth="1"/>
    <col min="2" max="2" width="3.7109375" style="33" customWidth="1"/>
    <col min="3" max="3" width="14.7109375" style="33" customWidth="1"/>
    <col min="4" max="4" width="1.7109375" style="33" customWidth="1"/>
    <col min="5" max="5" width="6" style="33" customWidth="1"/>
    <col min="6" max="6" width="3" style="12" customWidth="1"/>
    <col min="7" max="7" width="3.85546875" style="12" customWidth="1"/>
    <col min="8" max="8" width="3.7109375" style="12" customWidth="1"/>
    <col min="9" max="9" width="4.140625" style="12" customWidth="1"/>
    <col min="10" max="11" width="3.7109375" style="12" customWidth="1"/>
    <col min="12" max="12" width="4" style="12" customWidth="1"/>
    <col min="13" max="13" width="4.42578125" style="12" customWidth="1"/>
    <col min="14" max="14" width="7.7109375" style="12" customWidth="1"/>
    <col min="15" max="15" width="3.42578125" style="33" customWidth="1"/>
    <col min="16" max="17" width="3.7109375" style="33" customWidth="1"/>
    <col min="18" max="18" width="5.140625" style="33" customWidth="1"/>
    <col min="19" max="19" width="2.42578125" style="33" customWidth="1"/>
    <col min="20" max="20" width="2.85546875" style="33" customWidth="1"/>
    <col min="21" max="22" width="3.42578125" style="33" customWidth="1"/>
    <col min="23" max="23" width="9.28515625" style="33" customWidth="1"/>
    <col min="24" max="24" width="7" style="33" customWidth="1"/>
    <col min="25" max="25" width="4.42578125" style="33" customWidth="1"/>
    <col min="26" max="26" width="12.42578125" style="33" customWidth="1"/>
    <col min="27" max="16384" width="9.140625" style="33"/>
  </cols>
  <sheetData>
    <row r="2" spans="1:33" x14ac:dyDescent="0.25">
      <c r="A2" s="99" t="s">
        <v>0</v>
      </c>
      <c r="B2" s="100"/>
      <c r="C2" s="100"/>
      <c r="D2" s="100"/>
      <c r="E2" s="100"/>
      <c r="F2" s="101"/>
      <c r="G2" s="102" t="s">
        <v>1</v>
      </c>
      <c r="H2" s="103"/>
      <c r="I2" s="103"/>
      <c r="J2" s="104" t="s">
        <v>153</v>
      </c>
      <c r="K2" s="104"/>
      <c r="L2" s="104"/>
      <c r="M2" s="104"/>
      <c r="N2" s="105"/>
      <c r="O2" s="106" t="s">
        <v>45</v>
      </c>
      <c r="P2" s="104"/>
      <c r="Q2" s="104"/>
      <c r="R2" s="104"/>
      <c r="S2" s="104"/>
      <c r="T2" s="105"/>
      <c r="U2" s="106" t="s">
        <v>2</v>
      </c>
      <c r="V2" s="104"/>
      <c r="W2" s="105"/>
      <c r="X2" s="29"/>
      <c r="Y2" s="8" t="s">
        <v>46</v>
      </c>
      <c r="Z2" s="29"/>
      <c r="AA2" s="29"/>
      <c r="AB2" s="29"/>
      <c r="AC2" s="29"/>
      <c r="AD2" s="29"/>
      <c r="AE2" s="29"/>
    </row>
    <row r="3" spans="1:33" ht="15" customHeight="1" x14ac:dyDescent="0.25">
      <c r="A3" s="70" t="s">
        <v>47</v>
      </c>
      <c r="B3" s="107"/>
      <c r="C3" s="107"/>
      <c r="D3" s="107"/>
      <c r="E3" s="107"/>
      <c r="F3" s="71"/>
      <c r="G3" s="9" t="s">
        <v>48</v>
      </c>
      <c r="H3" s="29"/>
      <c r="I3" s="29"/>
      <c r="J3" s="108" t="s">
        <v>138</v>
      </c>
      <c r="K3" s="108"/>
      <c r="L3" s="108"/>
      <c r="M3" s="108"/>
      <c r="N3" s="109"/>
      <c r="O3" s="110"/>
      <c r="P3" s="111"/>
      <c r="Q3" s="111"/>
      <c r="R3" s="111"/>
      <c r="S3" s="111"/>
      <c r="T3" s="112"/>
      <c r="U3" s="110"/>
      <c r="V3" s="111"/>
      <c r="W3" s="112"/>
      <c r="X3" s="29"/>
      <c r="Y3" s="29"/>
    </row>
    <row r="4" spans="1:33" ht="15" customHeight="1" x14ac:dyDescent="0.25">
      <c r="A4" s="115" t="s">
        <v>94</v>
      </c>
      <c r="B4" s="116"/>
      <c r="C4" s="116"/>
      <c r="D4" s="116"/>
      <c r="E4" s="116"/>
      <c r="F4" s="117"/>
      <c r="G4" s="10" t="s">
        <v>3</v>
      </c>
      <c r="H4" s="11"/>
      <c r="I4" s="11"/>
      <c r="J4" s="118" t="s">
        <v>139</v>
      </c>
      <c r="K4" s="118"/>
      <c r="L4" s="118"/>
      <c r="M4" s="118"/>
      <c r="N4" s="119"/>
      <c r="O4" s="120"/>
      <c r="P4" s="120"/>
      <c r="Q4" s="120"/>
      <c r="R4" s="120"/>
      <c r="S4" s="120"/>
      <c r="T4" s="121"/>
      <c r="U4" s="122"/>
      <c r="V4" s="120"/>
      <c r="W4" s="121"/>
      <c r="X4" s="29"/>
      <c r="Y4" s="29"/>
    </row>
    <row r="6" spans="1:33" x14ac:dyDescent="0.25">
      <c r="A6" s="12" t="s">
        <v>4</v>
      </c>
      <c r="B6" s="33" t="s">
        <v>5</v>
      </c>
      <c r="D6" s="33" t="s">
        <v>6</v>
      </c>
      <c r="E6" s="34" t="s">
        <v>137</v>
      </c>
      <c r="W6" s="29"/>
    </row>
    <row r="7" spans="1:33" x14ac:dyDescent="0.25">
      <c r="B7" s="33" t="s">
        <v>49</v>
      </c>
      <c r="D7" s="33" t="s">
        <v>6</v>
      </c>
      <c r="E7" s="33" t="s">
        <v>7</v>
      </c>
      <c r="U7" s="29"/>
      <c r="V7" s="29"/>
      <c r="W7" s="29"/>
    </row>
    <row r="8" spans="1:33" x14ac:dyDescent="0.25">
      <c r="B8" s="33" t="s">
        <v>50</v>
      </c>
      <c r="D8" s="33" t="s">
        <v>6</v>
      </c>
      <c r="E8" s="33" t="s">
        <v>51</v>
      </c>
      <c r="Q8" s="29"/>
      <c r="R8" s="29"/>
      <c r="S8" s="29"/>
      <c r="T8" s="29"/>
      <c r="U8" s="29"/>
      <c r="V8" s="29"/>
      <c r="W8" s="29"/>
    </row>
    <row r="9" spans="1:33" x14ac:dyDescent="0.25">
      <c r="B9" s="33" t="s">
        <v>52</v>
      </c>
      <c r="D9" s="33" t="s">
        <v>6</v>
      </c>
      <c r="E9" s="35"/>
      <c r="F9" s="13"/>
      <c r="G9" s="13"/>
      <c r="H9" s="13"/>
      <c r="I9" s="13"/>
      <c r="J9" s="13"/>
      <c r="U9" s="29"/>
      <c r="V9" s="29"/>
      <c r="W9" s="29"/>
    </row>
    <row r="10" spans="1:33" x14ac:dyDescent="0.25">
      <c r="B10" s="33" t="s">
        <v>8</v>
      </c>
      <c r="D10" s="33" t="s">
        <v>6</v>
      </c>
      <c r="E10" s="33" t="s">
        <v>95</v>
      </c>
      <c r="T10" s="29"/>
      <c r="U10" s="1"/>
      <c r="V10" s="113"/>
      <c r="W10" s="113"/>
      <c r="AG10" s="29"/>
    </row>
    <row r="11" spans="1:33" x14ac:dyDescent="0.25">
      <c r="B11" s="123" t="s">
        <v>9</v>
      </c>
      <c r="C11" s="123"/>
      <c r="D11" s="33" t="s">
        <v>6</v>
      </c>
      <c r="E11" s="33" t="s">
        <v>126</v>
      </c>
      <c r="J11" s="12" t="s">
        <v>10</v>
      </c>
      <c r="K11" s="37" t="s">
        <v>154</v>
      </c>
      <c r="L11" s="37"/>
      <c r="M11" s="37"/>
      <c r="N11" s="37"/>
      <c r="O11" s="37"/>
      <c r="P11" s="37"/>
      <c r="Q11" s="37"/>
      <c r="R11" s="37"/>
      <c r="S11" s="37"/>
      <c r="T11" s="29"/>
      <c r="U11" s="1"/>
      <c r="V11" s="113"/>
      <c r="W11" s="113"/>
      <c r="AG11" s="29"/>
    </row>
    <row r="12" spans="1:33" x14ac:dyDescent="0.25">
      <c r="B12" s="55" t="s">
        <v>11</v>
      </c>
      <c r="C12" s="192"/>
      <c r="D12" s="33" t="s">
        <v>6</v>
      </c>
      <c r="E12" s="33" t="s">
        <v>12</v>
      </c>
      <c r="J12" s="12" t="s">
        <v>10</v>
      </c>
      <c r="K12" s="38" t="s">
        <v>89</v>
      </c>
      <c r="L12" s="38"/>
      <c r="M12" s="38"/>
      <c r="N12" s="38"/>
      <c r="O12" s="38"/>
      <c r="P12" s="38"/>
      <c r="Q12" s="38"/>
      <c r="R12" s="38"/>
      <c r="S12" s="38"/>
      <c r="T12" s="29"/>
      <c r="U12" s="1"/>
      <c r="V12" s="113"/>
      <c r="W12" s="113"/>
      <c r="AG12" s="29"/>
    </row>
    <row r="14" spans="1:33" x14ac:dyDescent="0.25">
      <c r="A14" s="12" t="s">
        <v>13</v>
      </c>
      <c r="B14" s="33" t="s">
        <v>14</v>
      </c>
      <c r="F14" s="26"/>
      <c r="G14" s="26"/>
      <c r="H14" s="26"/>
      <c r="I14" s="26"/>
      <c r="J14" s="26"/>
      <c r="K14" s="1"/>
      <c r="L14" s="1"/>
      <c r="M14" s="1"/>
      <c r="N14" s="1"/>
      <c r="O14" s="29"/>
      <c r="P14" s="29"/>
      <c r="Q14" s="29"/>
      <c r="R14" s="29"/>
      <c r="S14" s="29"/>
    </row>
    <row r="15" spans="1:33" ht="15" customHeight="1" x14ac:dyDescent="0.25">
      <c r="B15" s="24" t="s">
        <v>15</v>
      </c>
      <c r="C15" s="114" t="s">
        <v>16</v>
      </c>
      <c r="D15" s="114"/>
      <c r="E15" s="114"/>
      <c r="F15" s="114"/>
      <c r="G15" s="62" t="s">
        <v>17</v>
      </c>
      <c r="H15" s="63"/>
      <c r="I15" s="63"/>
      <c r="J15" s="63"/>
      <c r="K15" s="114" t="s">
        <v>18</v>
      </c>
      <c r="L15" s="114"/>
      <c r="M15" s="114"/>
      <c r="N15" s="114" t="s">
        <v>19</v>
      </c>
      <c r="O15" s="114"/>
      <c r="P15" s="114"/>
      <c r="Q15" s="114"/>
      <c r="R15" s="114"/>
      <c r="S15" s="114"/>
      <c r="T15" s="29" t="s">
        <v>53</v>
      </c>
      <c r="U15" s="29"/>
      <c r="V15" s="29"/>
    </row>
    <row r="16" spans="1:33" x14ac:dyDescent="0.25">
      <c r="B16" s="24">
        <v>1</v>
      </c>
      <c r="C16" s="124" t="s">
        <v>20</v>
      </c>
      <c r="D16" s="124"/>
      <c r="E16" s="124"/>
      <c r="F16" s="124"/>
      <c r="G16" s="62" t="s">
        <v>55</v>
      </c>
      <c r="H16" s="63"/>
      <c r="I16" s="63"/>
      <c r="J16" s="63"/>
      <c r="K16" s="125" t="s">
        <v>56</v>
      </c>
      <c r="L16" s="114"/>
      <c r="M16" s="114"/>
      <c r="N16" s="125" t="s">
        <v>10</v>
      </c>
      <c r="O16" s="114"/>
      <c r="P16" s="114"/>
      <c r="Q16" s="114"/>
      <c r="R16" s="114"/>
      <c r="S16" s="114"/>
      <c r="T16" s="29"/>
      <c r="U16" s="29"/>
      <c r="V16" s="29"/>
    </row>
    <row r="17" spans="1:24" x14ac:dyDescent="0.25">
      <c r="B17" s="24">
        <v>2</v>
      </c>
      <c r="C17" s="126" t="s">
        <v>57</v>
      </c>
      <c r="D17" s="127"/>
      <c r="E17" s="127"/>
      <c r="F17" s="128"/>
      <c r="G17" s="62" t="s">
        <v>54</v>
      </c>
      <c r="H17" s="63"/>
      <c r="I17" s="63"/>
      <c r="J17" s="63"/>
      <c r="K17" s="129" t="s">
        <v>58</v>
      </c>
      <c r="L17" s="130"/>
      <c r="M17" s="131"/>
      <c r="N17" s="129">
        <v>2597028</v>
      </c>
      <c r="O17" s="130"/>
      <c r="P17" s="130"/>
      <c r="Q17" s="130"/>
      <c r="R17" s="130"/>
      <c r="S17" s="131"/>
      <c r="T17" s="29"/>
      <c r="U17" s="29"/>
      <c r="V17" s="29"/>
    </row>
    <row r="18" spans="1:24" x14ac:dyDescent="0.25">
      <c r="B18" s="24">
        <v>3</v>
      </c>
      <c r="C18" s="126" t="s">
        <v>59</v>
      </c>
      <c r="D18" s="127"/>
      <c r="E18" s="127"/>
      <c r="F18" s="128"/>
      <c r="G18" s="62" t="s">
        <v>60</v>
      </c>
      <c r="H18" s="63"/>
      <c r="I18" s="63"/>
      <c r="J18" s="64"/>
      <c r="K18" s="129" t="s">
        <v>61</v>
      </c>
      <c r="L18" s="130"/>
      <c r="M18" s="131"/>
      <c r="N18" s="129" t="s">
        <v>62</v>
      </c>
      <c r="O18" s="130"/>
      <c r="P18" s="130"/>
      <c r="Q18" s="130"/>
      <c r="R18" s="130"/>
      <c r="S18" s="131"/>
      <c r="T18" s="29"/>
      <c r="U18" s="29"/>
      <c r="V18" s="29"/>
    </row>
    <row r="19" spans="1:24" x14ac:dyDescent="0.25">
      <c r="B19" s="24">
        <v>4</v>
      </c>
      <c r="C19" s="126" t="s">
        <v>96</v>
      </c>
      <c r="D19" s="127"/>
      <c r="E19" s="127"/>
      <c r="F19" s="128"/>
      <c r="G19" s="62" t="s">
        <v>60</v>
      </c>
      <c r="H19" s="63"/>
      <c r="I19" s="63"/>
      <c r="J19" s="64"/>
      <c r="K19" s="129" t="s">
        <v>97</v>
      </c>
      <c r="L19" s="130"/>
      <c r="M19" s="131"/>
      <c r="N19" s="129" t="s">
        <v>98</v>
      </c>
      <c r="O19" s="130"/>
      <c r="P19" s="130"/>
      <c r="Q19" s="130"/>
      <c r="R19" s="130"/>
      <c r="S19" s="131"/>
      <c r="T19" s="29"/>
      <c r="U19" s="29"/>
      <c r="V19" s="29"/>
    </row>
    <row r="20" spans="1:24" x14ac:dyDescent="0.25">
      <c r="B20" s="50">
        <v>5</v>
      </c>
      <c r="C20" s="126" t="s">
        <v>150</v>
      </c>
      <c r="D20" s="127"/>
      <c r="E20" s="127"/>
      <c r="F20" s="128"/>
      <c r="G20" s="62" t="s">
        <v>54</v>
      </c>
      <c r="H20" s="63"/>
      <c r="I20" s="63"/>
      <c r="J20" s="64"/>
      <c r="K20" s="129" t="s">
        <v>151</v>
      </c>
      <c r="L20" s="130"/>
      <c r="M20" s="131"/>
      <c r="N20" s="129" t="s">
        <v>152</v>
      </c>
      <c r="O20" s="130"/>
      <c r="P20" s="130"/>
      <c r="Q20" s="130"/>
      <c r="R20" s="130"/>
      <c r="S20" s="131"/>
      <c r="T20" s="29"/>
      <c r="U20" s="29"/>
      <c r="V20" s="29"/>
    </row>
    <row r="21" spans="1:24" x14ac:dyDescent="0.25">
      <c r="G21" s="1"/>
      <c r="H21" s="1"/>
      <c r="I21" s="1"/>
      <c r="U21" s="29"/>
    </row>
    <row r="22" spans="1:24" x14ac:dyDescent="0.25">
      <c r="A22" s="12" t="s">
        <v>118</v>
      </c>
      <c r="B22" s="33" t="s">
        <v>21</v>
      </c>
      <c r="I22" s="12" t="s">
        <v>119</v>
      </c>
      <c r="J22" s="33" t="s">
        <v>87</v>
      </c>
      <c r="K22" s="33"/>
      <c r="L22" s="33"/>
      <c r="M22" s="33"/>
      <c r="N22" s="33"/>
    </row>
    <row r="23" spans="1:24" ht="25.5" customHeight="1" x14ac:dyDescent="0.25">
      <c r="B23" s="132" t="s">
        <v>63</v>
      </c>
      <c r="C23" s="132" t="s">
        <v>64</v>
      </c>
      <c r="D23" s="114" t="s">
        <v>22</v>
      </c>
      <c r="E23" s="114"/>
      <c r="F23" s="114"/>
      <c r="G23" s="114"/>
      <c r="I23" s="33"/>
      <c r="J23" s="114" t="s">
        <v>15</v>
      </c>
      <c r="K23" s="114" t="s">
        <v>25</v>
      </c>
      <c r="L23" s="114"/>
      <c r="M23" s="114"/>
      <c r="N23" s="114"/>
      <c r="O23" s="134" t="s">
        <v>65</v>
      </c>
      <c r="P23" s="134"/>
      <c r="Q23" s="134"/>
      <c r="R23" s="134"/>
      <c r="S23" s="134" t="s">
        <v>26</v>
      </c>
      <c r="T23" s="134"/>
      <c r="U23" s="134"/>
      <c r="V23" s="134"/>
      <c r="W23" s="12"/>
    </row>
    <row r="24" spans="1:24" x14ac:dyDescent="0.25">
      <c r="B24" s="133"/>
      <c r="C24" s="133"/>
      <c r="D24" s="114" t="s">
        <v>23</v>
      </c>
      <c r="E24" s="114"/>
      <c r="F24" s="114" t="s">
        <v>24</v>
      </c>
      <c r="G24" s="114"/>
      <c r="I24" s="33"/>
      <c r="J24" s="114"/>
      <c r="K24" s="114"/>
      <c r="L24" s="114"/>
      <c r="M24" s="114"/>
      <c r="N24" s="114"/>
      <c r="O24" s="62" t="s">
        <v>28</v>
      </c>
      <c r="P24" s="64"/>
      <c r="Q24" s="114" t="s">
        <v>29</v>
      </c>
      <c r="R24" s="114"/>
      <c r="S24" s="134"/>
      <c r="T24" s="134"/>
      <c r="U24" s="134"/>
      <c r="V24" s="134"/>
      <c r="W24" s="12"/>
      <c r="X24" s="29"/>
    </row>
    <row r="25" spans="1:24" x14ac:dyDescent="0.25">
      <c r="B25" s="24">
        <v>1</v>
      </c>
      <c r="C25" s="39" t="s">
        <v>66</v>
      </c>
      <c r="D25" s="140" t="s">
        <v>67</v>
      </c>
      <c r="E25" s="140"/>
      <c r="F25" s="140" t="s">
        <v>68</v>
      </c>
      <c r="G25" s="140"/>
      <c r="I25" s="33"/>
      <c r="J25" s="24">
        <v>1</v>
      </c>
      <c r="K25" s="139" t="s">
        <v>30</v>
      </c>
      <c r="L25" s="139"/>
      <c r="M25" s="139"/>
      <c r="N25" s="139"/>
      <c r="O25" s="137"/>
      <c r="P25" s="138"/>
      <c r="Q25" s="135"/>
      <c r="R25" s="135"/>
      <c r="S25" s="114" t="str">
        <f>IF(AND(O25="v",Q25="v"),"OK","NOT OK")</f>
        <v>NOT OK</v>
      </c>
      <c r="T25" s="114"/>
      <c r="U25" s="114"/>
      <c r="V25" s="114"/>
      <c r="W25" s="12"/>
    </row>
    <row r="26" spans="1:24" x14ac:dyDescent="0.25">
      <c r="B26" s="24">
        <v>2</v>
      </c>
      <c r="C26" s="39" t="s">
        <v>69</v>
      </c>
      <c r="D26" s="140" t="s">
        <v>27</v>
      </c>
      <c r="E26" s="140"/>
      <c r="F26" s="140" t="s">
        <v>27</v>
      </c>
      <c r="G26" s="140"/>
      <c r="I26" s="33"/>
      <c r="J26" s="24">
        <v>2</v>
      </c>
      <c r="K26" s="139" t="s">
        <v>127</v>
      </c>
      <c r="L26" s="139"/>
      <c r="M26" s="139"/>
      <c r="N26" s="139"/>
      <c r="O26" s="137"/>
      <c r="P26" s="138"/>
      <c r="Q26" s="137"/>
      <c r="R26" s="138"/>
      <c r="S26" s="114" t="str">
        <f>IF(AND(O26="v",Q26="v"),"OK","NOT OK")</f>
        <v>NOT OK</v>
      </c>
      <c r="T26" s="114"/>
      <c r="U26" s="114"/>
      <c r="V26" s="114"/>
      <c r="W26" s="12"/>
    </row>
    <row r="27" spans="1:24" ht="15" customHeight="1" x14ac:dyDescent="0.25">
      <c r="B27" s="1"/>
      <c r="C27" s="29"/>
      <c r="D27" s="191"/>
      <c r="E27" s="191"/>
      <c r="F27" s="191"/>
      <c r="G27" s="191"/>
      <c r="I27" s="33"/>
      <c r="J27" s="24">
        <v>3</v>
      </c>
      <c r="K27" s="187" t="s">
        <v>93</v>
      </c>
      <c r="L27" s="188"/>
      <c r="M27" s="188"/>
      <c r="N27" s="189"/>
      <c r="O27" s="137"/>
      <c r="P27" s="138"/>
      <c r="Q27" s="137"/>
      <c r="R27" s="138"/>
      <c r="S27" s="114" t="str">
        <f>IF(AND(O27="v",Q27="v"),"OK","NOT OK")</f>
        <v>NOT OK</v>
      </c>
      <c r="T27" s="114"/>
      <c r="U27" s="114"/>
      <c r="V27" s="114"/>
      <c r="W27" s="12"/>
    </row>
    <row r="28" spans="1:24" x14ac:dyDescent="0.25">
      <c r="B28" s="1"/>
      <c r="C28" s="29"/>
      <c r="D28" s="191"/>
      <c r="E28" s="191"/>
      <c r="F28" s="191"/>
      <c r="G28" s="191"/>
      <c r="I28" s="33"/>
      <c r="J28" s="24">
        <v>4</v>
      </c>
      <c r="K28" s="187" t="s">
        <v>132</v>
      </c>
      <c r="L28" s="188"/>
      <c r="M28" s="188"/>
      <c r="N28" s="189"/>
      <c r="O28" s="137"/>
      <c r="P28" s="138"/>
      <c r="Q28" s="137"/>
      <c r="R28" s="138"/>
      <c r="S28" s="62" t="str">
        <f>IF(AND(O28="v",Q28="v"),"OK","NOT OK")</f>
        <v>NOT OK</v>
      </c>
      <c r="T28" s="63"/>
      <c r="U28" s="63"/>
      <c r="V28" s="64"/>
      <c r="W28" s="12"/>
    </row>
    <row r="29" spans="1:24" ht="23.25" customHeight="1" x14ac:dyDescent="0.25">
      <c r="A29" s="1"/>
      <c r="B29" s="1"/>
      <c r="C29" s="2"/>
      <c r="D29" s="27"/>
      <c r="E29" s="136"/>
      <c r="F29" s="136"/>
      <c r="G29" s="136"/>
      <c r="I29" s="33"/>
      <c r="J29" s="24">
        <v>5</v>
      </c>
      <c r="K29" s="190" t="s">
        <v>130</v>
      </c>
      <c r="L29" s="190"/>
      <c r="M29" s="190"/>
      <c r="N29" s="190"/>
      <c r="O29" s="137"/>
      <c r="P29" s="138"/>
      <c r="Q29" s="137"/>
      <c r="R29" s="138"/>
      <c r="S29" s="62" t="str">
        <f t="shared" ref="S29:S37" si="0">IF(AND(O29="v",Q29="v"),"OK","NOT OK")</f>
        <v>NOT OK</v>
      </c>
      <c r="T29" s="63"/>
      <c r="U29" s="63"/>
      <c r="V29" s="64"/>
      <c r="W29" s="12"/>
    </row>
    <row r="30" spans="1:24" s="55" customFormat="1" ht="17.25" customHeight="1" x14ac:dyDescent="0.25">
      <c r="A30" s="1"/>
      <c r="B30" s="1"/>
      <c r="C30" s="2"/>
      <c r="D30" s="54"/>
      <c r="E30" s="54"/>
      <c r="F30" s="54"/>
      <c r="G30" s="54"/>
      <c r="H30" s="12"/>
      <c r="J30" s="53">
        <v>6</v>
      </c>
      <c r="K30" s="139" t="s">
        <v>128</v>
      </c>
      <c r="L30" s="139"/>
      <c r="M30" s="139"/>
      <c r="N30" s="139"/>
      <c r="O30" s="137"/>
      <c r="P30" s="138"/>
      <c r="Q30" s="137"/>
      <c r="R30" s="138"/>
      <c r="S30" s="62" t="str">
        <f t="shared" ref="S30:S34" si="1">IF(AND(O30="v",Q30="v"),"OK","NOT OK")</f>
        <v>NOT OK</v>
      </c>
      <c r="T30" s="63"/>
      <c r="U30" s="63"/>
      <c r="V30" s="64"/>
      <c r="W30" s="12"/>
    </row>
    <row r="31" spans="1:24" s="55" customFormat="1" ht="17.25" customHeight="1" x14ac:dyDescent="0.25">
      <c r="A31" s="1"/>
      <c r="B31" s="1"/>
      <c r="C31" s="2"/>
      <c r="D31" s="54"/>
      <c r="E31" s="54"/>
      <c r="F31" s="54"/>
      <c r="G31" s="54"/>
      <c r="H31" s="12"/>
      <c r="J31" s="53">
        <v>7</v>
      </c>
      <c r="K31" s="139" t="s">
        <v>157</v>
      </c>
      <c r="L31" s="139"/>
      <c r="M31" s="139"/>
      <c r="N31" s="139"/>
      <c r="O31" s="137"/>
      <c r="P31" s="138"/>
      <c r="Q31" s="137"/>
      <c r="R31" s="138"/>
      <c r="S31" s="62" t="str">
        <f t="shared" si="1"/>
        <v>NOT OK</v>
      </c>
      <c r="T31" s="63"/>
      <c r="U31" s="63"/>
      <c r="V31" s="64"/>
      <c r="W31" s="12"/>
    </row>
    <row r="32" spans="1:24" s="55" customFormat="1" ht="15" customHeight="1" x14ac:dyDescent="0.25">
      <c r="A32" s="1"/>
      <c r="B32" s="1"/>
      <c r="C32" s="2"/>
      <c r="D32" s="54"/>
      <c r="E32" s="54"/>
      <c r="F32" s="54"/>
      <c r="G32" s="54"/>
      <c r="H32" s="12"/>
      <c r="J32" s="53">
        <v>8</v>
      </c>
      <c r="K32" s="139" t="s">
        <v>158</v>
      </c>
      <c r="L32" s="139"/>
      <c r="M32" s="139"/>
      <c r="N32" s="139"/>
      <c r="O32" s="137"/>
      <c r="P32" s="138"/>
      <c r="Q32" s="137"/>
      <c r="R32" s="138"/>
      <c r="S32" s="62" t="str">
        <f t="shared" si="1"/>
        <v>NOT OK</v>
      </c>
      <c r="T32" s="63"/>
      <c r="U32" s="63"/>
      <c r="V32" s="64"/>
      <c r="W32" s="12"/>
    </row>
    <row r="33" spans="1:23" x14ac:dyDescent="0.25">
      <c r="A33" s="1"/>
      <c r="B33" s="1"/>
      <c r="C33" s="2"/>
      <c r="D33" s="27"/>
      <c r="E33" s="27"/>
      <c r="F33" s="27"/>
      <c r="G33" s="27"/>
      <c r="I33" s="33"/>
      <c r="J33" s="24">
        <v>6</v>
      </c>
      <c r="K33" s="139" t="s">
        <v>159</v>
      </c>
      <c r="L33" s="139"/>
      <c r="M33" s="139"/>
      <c r="N33" s="139"/>
      <c r="O33" s="137"/>
      <c r="P33" s="138"/>
      <c r="Q33" s="137"/>
      <c r="R33" s="138"/>
      <c r="S33" s="62" t="str">
        <f t="shared" si="1"/>
        <v>NOT OK</v>
      </c>
      <c r="T33" s="63"/>
      <c r="U33" s="63"/>
      <c r="V33" s="64"/>
      <c r="W33" s="12"/>
    </row>
    <row r="34" spans="1:23" s="55" customFormat="1" x14ac:dyDescent="0.25">
      <c r="A34" s="1"/>
      <c r="B34" s="1"/>
      <c r="C34" s="2"/>
      <c r="D34" s="54"/>
      <c r="E34" s="54"/>
      <c r="F34" s="54"/>
      <c r="G34" s="54"/>
      <c r="H34" s="12"/>
      <c r="J34" s="53"/>
      <c r="K34" s="139" t="s">
        <v>160</v>
      </c>
      <c r="L34" s="139"/>
      <c r="M34" s="139"/>
      <c r="N34" s="139"/>
      <c r="O34" s="137"/>
      <c r="P34" s="138"/>
      <c r="Q34" s="51"/>
      <c r="R34" s="52"/>
      <c r="S34" s="62" t="str">
        <f t="shared" si="1"/>
        <v>NOT OK</v>
      </c>
      <c r="T34" s="63"/>
      <c r="U34" s="63"/>
      <c r="V34" s="64"/>
      <c r="W34" s="12"/>
    </row>
    <row r="35" spans="1:23" x14ac:dyDescent="0.25">
      <c r="A35" s="1"/>
      <c r="B35" s="1"/>
      <c r="C35" s="2"/>
      <c r="D35" s="27"/>
      <c r="E35" s="27"/>
      <c r="F35" s="27"/>
      <c r="G35" s="27"/>
      <c r="I35" s="33"/>
      <c r="J35" s="24">
        <v>7</v>
      </c>
      <c r="K35" s="139" t="s">
        <v>161</v>
      </c>
      <c r="L35" s="139"/>
      <c r="M35" s="139"/>
      <c r="N35" s="139"/>
      <c r="O35" s="137"/>
      <c r="P35" s="138"/>
      <c r="Q35" s="137"/>
      <c r="R35" s="138"/>
      <c r="S35" s="62" t="str">
        <f t="shared" si="0"/>
        <v>NOT OK</v>
      </c>
      <c r="T35" s="63"/>
      <c r="U35" s="63"/>
      <c r="V35" s="64"/>
      <c r="W35" s="12"/>
    </row>
    <row r="36" spans="1:23" x14ac:dyDescent="0.25">
      <c r="A36" s="1"/>
      <c r="B36" s="1"/>
      <c r="C36" s="2"/>
      <c r="D36" s="27"/>
      <c r="E36" s="27"/>
      <c r="F36" s="27"/>
      <c r="G36" s="27"/>
      <c r="I36" s="33"/>
      <c r="J36" s="24">
        <v>8</v>
      </c>
      <c r="K36" s="139" t="s">
        <v>129</v>
      </c>
      <c r="L36" s="139"/>
      <c r="M36" s="139"/>
      <c r="N36" s="139"/>
      <c r="O36" s="137"/>
      <c r="P36" s="138"/>
      <c r="Q36" s="137"/>
      <c r="R36" s="138"/>
      <c r="S36" s="62" t="str">
        <f t="shared" si="0"/>
        <v>NOT OK</v>
      </c>
      <c r="T36" s="63"/>
      <c r="U36" s="63"/>
      <c r="V36" s="64"/>
      <c r="W36" s="12"/>
    </row>
    <row r="37" spans="1:23" x14ac:dyDescent="0.25">
      <c r="A37" s="1"/>
      <c r="B37" s="1"/>
      <c r="C37" s="2"/>
      <c r="D37" s="27"/>
      <c r="E37" s="27"/>
      <c r="F37" s="27"/>
      <c r="G37" s="27"/>
      <c r="J37" s="24">
        <v>9</v>
      </c>
      <c r="K37" s="139" t="s">
        <v>131</v>
      </c>
      <c r="L37" s="139"/>
      <c r="M37" s="139"/>
      <c r="N37" s="139"/>
      <c r="O37" s="137"/>
      <c r="P37" s="138"/>
      <c r="Q37" s="137"/>
      <c r="R37" s="138"/>
      <c r="S37" s="62" t="str">
        <f t="shared" si="0"/>
        <v>NOT OK</v>
      </c>
      <c r="T37" s="63"/>
      <c r="U37" s="63"/>
      <c r="V37" s="64"/>
      <c r="W37" s="12"/>
    </row>
    <row r="38" spans="1:23" ht="12.75" customHeight="1" x14ac:dyDescent="0.25">
      <c r="H38" s="1"/>
      <c r="J38" s="6"/>
      <c r="K38" s="6"/>
      <c r="L38" s="6"/>
      <c r="M38" s="6"/>
      <c r="N38" s="6"/>
      <c r="O38" s="6"/>
      <c r="P38" s="6"/>
      <c r="Q38" s="6"/>
      <c r="R38" s="6"/>
      <c r="S38" s="1"/>
      <c r="T38" s="1"/>
      <c r="U38" s="1"/>
      <c r="V38" s="1"/>
      <c r="W38" s="12"/>
    </row>
    <row r="39" spans="1:23" ht="15" customHeight="1" x14ac:dyDescent="0.25">
      <c r="A39" s="33" t="s">
        <v>99</v>
      </c>
      <c r="B39" s="150" t="s">
        <v>100</v>
      </c>
      <c r="C39" s="150"/>
      <c r="D39" s="150"/>
      <c r="E39" s="150"/>
      <c r="F39" s="150"/>
      <c r="G39" s="150"/>
      <c r="H39" s="150"/>
      <c r="I39" s="150"/>
      <c r="J39" s="150"/>
      <c r="K39" s="150"/>
      <c r="L39" s="150"/>
      <c r="M39" s="33"/>
      <c r="N39" s="33"/>
      <c r="Q39" s="1"/>
      <c r="R39" s="1"/>
      <c r="S39" s="29"/>
    </row>
    <row r="40" spans="1:23" ht="31.5" customHeight="1" x14ac:dyDescent="0.25">
      <c r="A40" s="33"/>
      <c r="B40" s="24" t="s">
        <v>15</v>
      </c>
      <c r="C40" s="62" t="s">
        <v>101</v>
      </c>
      <c r="D40" s="63"/>
      <c r="E40" s="63"/>
      <c r="F40" s="63"/>
      <c r="G40" s="63"/>
      <c r="H40" s="63"/>
      <c r="I40" s="63"/>
      <c r="J40" s="63"/>
      <c r="K40" s="63"/>
      <c r="L40" s="63"/>
      <c r="M40" s="63"/>
      <c r="N40" s="63"/>
      <c r="O40" s="64"/>
      <c r="P40" s="134" t="s">
        <v>102</v>
      </c>
      <c r="Q40" s="134"/>
      <c r="R40" s="134"/>
      <c r="S40" s="114" t="s">
        <v>22</v>
      </c>
      <c r="T40" s="114"/>
      <c r="U40" s="114"/>
      <c r="V40" s="134" t="s">
        <v>26</v>
      </c>
      <c r="W40" s="134"/>
    </row>
    <row r="41" spans="1:23" ht="14.25" customHeight="1" x14ac:dyDescent="0.25">
      <c r="A41" s="33"/>
      <c r="B41" s="24">
        <v>1</v>
      </c>
      <c r="C41" s="187" t="s">
        <v>103</v>
      </c>
      <c r="D41" s="188"/>
      <c r="E41" s="188"/>
      <c r="F41" s="188"/>
      <c r="G41" s="188"/>
      <c r="H41" s="188"/>
      <c r="I41" s="188"/>
      <c r="J41" s="188"/>
      <c r="K41" s="188"/>
      <c r="L41" s="188"/>
      <c r="M41" s="188"/>
      <c r="N41" s="188"/>
      <c r="O41" s="189"/>
      <c r="P41" s="62" t="s">
        <v>104</v>
      </c>
      <c r="Q41" s="63"/>
      <c r="R41" s="40" t="s">
        <v>105</v>
      </c>
      <c r="S41" s="137"/>
      <c r="T41" s="151"/>
      <c r="U41" s="41" t="s">
        <v>105</v>
      </c>
      <c r="V41" s="62" t="str">
        <f>IF(AND(S41&lt;=500,S41 &gt;=-500),"OK","Tidak OK")</f>
        <v>OK</v>
      </c>
      <c r="W41" s="64"/>
    </row>
    <row r="42" spans="1:23" ht="15" customHeight="1" x14ac:dyDescent="0.25">
      <c r="A42" s="33"/>
      <c r="B42" s="24">
        <v>2</v>
      </c>
      <c r="C42" s="187" t="s">
        <v>106</v>
      </c>
      <c r="D42" s="188"/>
      <c r="E42" s="188"/>
      <c r="F42" s="188"/>
      <c r="G42" s="188"/>
      <c r="H42" s="188"/>
      <c r="I42" s="188"/>
      <c r="J42" s="188"/>
      <c r="K42" s="188"/>
      <c r="L42" s="188"/>
      <c r="M42" s="188"/>
      <c r="N42" s="188"/>
      <c r="O42" s="189"/>
      <c r="P42" s="62" t="s">
        <v>104</v>
      </c>
      <c r="Q42" s="63"/>
      <c r="R42" s="42" t="s">
        <v>105</v>
      </c>
      <c r="S42" s="177"/>
      <c r="T42" s="178"/>
      <c r="U42" s="43" t="s">
        <v>105</v>
      </c>
      <c r="V42" s="62" t="str">
        <f t="shared" ref="V41:V46" si="2">IF(AND(S42 &lt;=500,S42 &gt;=-500),"OK","Tidak OK")</f>
        <v>OK</v>
      </c>
      <c r="W42" s="64"/>
    </row>
    <row r="43" spans="1:23" x14ac:dyDescent="0.25">
      <c r="A43" s="29"/>
      <c r="B43" s="24">
        <v>3</v>
      </c>
      <c r="C43" s="187" t="s">
        <v>107</v>
      </c>
      <c r="D43" s="188"/>
      <c r="E43" s="188"/>
      <c r="F43" s="188"/>
      <c r="G43" s="188"/>
      <c r="H43" s="188"/>
      <c r="I43" s="188"/>
      <c r="J43" s="188"/>
      <c r="K43" s="188"/>
      <c r="L43" s="188"/>
      <c r="M43" s="188"/>
      <c r="N43" s="188"/>
      <c r="O43" s="189"/>
      <c r="P43" s="62" t="s">
        <v>104</v>
      </c>
      <c r="Q43" s="63"/>
      <c r="R43" s="42" t="s">
        <v>105</v>
      </c>
      <c r="S43" s="177"/>
      <c r="T43" s="178"/>
      <c r="U43" s="43" t="s">
        <v>105</v>
      </c>
      <c r="V43" s="62" t="str">
        <f t="shared" si="2"/>
        <v>OK</v>
      </c>
      <c r="W43" s="64"/>
    </row>
    <row r="44" spans="1:23" x14ac:dyDescent="0.25">
      <c r="A44" s="29"/>
      <c r="B44" s="24">
        <v>4</v>
      </c>
      <c r="C44" s="187" t="s">
        <v>108</v>
      </c>
      <c r="D44" s="188"/>
      <c r="E44" s="188"/>
      <c r="F44" s="188"/>
      <c r="G44" s="188"/>
      <c r="H44" s="188"/>
      <c r="I44" s="188"/>
      <c r="J44" s="188"/>
      <c r="K44" s="188"/>
      <c r="L44" s="188"/>
      <c r="M44" s="188"/>
      <c r="N44" s="188"/>
      <c r="O44" s="189"/>
      <c r="P44" s="62" t="s">
        <v>104</v>
      </c>
      <c r="Q44" s="63"/>
      <c r="R44" s="42" t="s">
        <v>105</v>
      </c>
      <c r="S44" s="177"/>
      <c r="T44" s="178"/>
      <c r="U44" s="43" t="s">
        <v>105</v>
      </c>
      <c r="V44" s="62" t="str">
        <f t="shared" si="2"/>
        <v>OK</v>
      </c>
      <c r="W44" s="64"/>
    </row>
    <row r="45" spans="1:23" x14ac:dyDescent="0.25">
      <c r="A45" s="29"/>
      <c r="B45" s="24">
        <v>5</v>
      </c>
      <c r="C45" s="187" t="s">
        <v>109</v>
      </c>
      <c r="D45" s="188"/>
      <c r="E45" s="188"/>
      <c r="F45" s="188"/>
      <c r="G45" s="188"/>
      <c r="H45" s="188"/>
      <c r="I45" s="188"/>
      <c r="J45" s="188"/>
      <c r="K45" s="188"/>
      <c r="L45" s="188"/>
      <c r="M45" s="188"/>
      <c r="N45" s="188"/>
      <c r="O45" s="189"/>
      <c r="P45" s="62" t="s">
        <v>104</v>
      </c>
      <c r="Q45" s="63"/>
      <c r="R45" s="42" t="s">
        <v>105</v>
      </c>
      <c r="S45" s="177"/>
      <c r="T45" s="178"/>
      <c r="U45" s="43" t="s">
        <v>105</v>
      </c>
      <c r="V45" s="62" t="str">
        <f t="shared" si="2"/>
        <v>OK</v>
      </c>
      <c r="W45" s="64"/>
    </row>
    <row r="46" spans="1:23" x14ac:dyDescent="0.25">
      <c r="A46" s="29"/>
      <c r="B46" s="24">
        <v>6</v>
      </c>
      <c r="C46" s="187" t="s">
        <v>110</v>
      </c>
      <c r="D46" s="188"/>
      <c r="E46" s="188"/>
      <c r="F46" s="188"/>
      <c r="G46" s="188"/>
      <c r="H46" s="188"/>
      <c r="I46" s="188"/>
      <c r="J46" s="188"/>
      <c r="K46" s="188"/>
      <c r="L46" s="188"/>
      <c r="M46" s="188"/>
      <c r="N46" s="188"/>
      <c r="O46" s="189"/>
      <c r="P46" s="62" t="s">
        <v>104</v>
      </c>
      <c r="Q46" s="63"/>
      <c r="R46" s="42" t="s">
        <v>105</v>
      </c>
      <c r="S46" s="177"/>
      <c r="T46" s="178"/>
      <c r="U46" s="43" t="s">
        <v>105</v>
      </c>
      <c r="V46" s="62" t="str">
        <f t="shared" si="2"/>
        <v>OK</v>
      </c>
      <c r="W46" s="64"/>
    </row>
    <row r="47" spans="1:23" ht="15" customHeight="1" x14ac:dyDescent="0.25">
      <c r="A47" s="29"/>
      <c r="B47" s="24">
        <v>7</v>
      </c>
      <c r="C47" s="187" t="s">
        <v>111</v>
      </c>
      <c r="D47" s="188"/>
      <c r="E47" s="188"/>
      <c r="F47" s="188"/>
      <c r="G47" s="188"/>
      <c r="H47" s="188"/>
      <c r="I47" s="188"/>
      <c r="J47" s="188"/>
      <c r="K47" s="188"/>
      <c r="L47" s="188"/>
      <c r="M47" s="188"/>
      <c r="N47" s="188"/>
      <c r="O47" s="189"/>
      <c r="P47" s="62" t="s">
        <v>135</v>
      </c>
      <c r="Q47" s="63"/>
      <c r="R47" s="42" t="s">
        <v>105</v>
      </c>
      <c r="S47" s="177"/>
      <c r="T47" s="178"/>
      <c r="U47" s="43" t="s">
        <v>105</v>
      </c>
      <c r="V47" s="62" t="str">
        <f>IF(AND(S47 &lt;=10,S47 &gt;=-10),"OK","Tidak OK")</f>
        <v>OK</v>
      </c>
      <c r="W47" s="64"/>
    </row>
    <row r="48" spans="1:23" ht="15" customHeight="1" x14ac:dyDescent="0.25">
      <c r="A48" s="29"/>
      <c r="B48" s="24">
        <v>8</v>
      </c>
      <c r="C48" s="187" t="s">
        <v>112</v>
      </c>
      <c r="D48" s="188"/>
      <c r="E48" s="188"/>
      <c r="F48" s="188"/>
      <c r="G48" s="188"/>
      <c r="H48" s="188"/>
      <c r="I48" s="188"/>
      <c r="J48" s="188"/>
      <c r="K48" s="188"/>
      <c r="L48" s="188"/>
      <c r="M48" s="188"/>
      <c r="N48" s="188"/>
      <c r="O48" s="189"/>
      <c r="P48" s="62" t="s">
        <v>135</v>
      </c>
      <c r="Q48" s="63"/>
      <c r="R48" s="42" t="s">
        <v>105</v>
      </c>
      <c r="S48" s="177"/>
      <c r="T48" s="178"/>
      <c r="U48" s="43" t="s">
        <v>105</v>
      </c>
      <c r="V48" s="62" t="str">
        <f>IF(AND(S48 &lt;=10,S48 &gt;=-10),"OK","Tidak OK")</f>
        <v>OK</v>
      </c>
      <c r="W48" s="64"/>
    </row>
    <row r="49" spans="1:25" ht="15" customHeight="1" x14ac:dyDescent="0.25">
      <c r="A49" s="29"/>
      <c r="B49" s="24">
        <v>9</v>
      </c>
      <c r="C49" s="187" t="s">
        <v>113</v>
      </c>
      <c r="D49" s="188"/>
      <c r="E49" s="188"/>
      <c r="F49" s="188"/>
      <c r="G49" s="188"/>
      <c r="H49" s="188"/>
      <c r="I49" s="188"/>
      <c r="J49" s="188"/>
      <c r="K49" s="188"/>
      <c r="L49" s="188"/>
      <c r="M49" s="188"/>
      <c r="N49" s="188"/>
      <c r="O49" s="189"/>
      <c r="P49" s="62" t="s">
        <v>136</v>
      </c>
      <c r="Q49" s="63"/>
      <c r="R49" s="42" t="s">
        <v>105</v>
      </c>
      <c r="S49" s="177"/>
      <c r="T49" s="178"/>
      <c r="U49" s="43" t="s">
        <v>105</v>
      </c>
      <c r="V49" s="62" t="str">
        <f>IF(AND(S49 &lt;=50,S49 &gt;=-50),"OK","Tidak OK")</f>
        <v>OK</v>
      </c>
      <c r="W49" s="64"/>
    </row>
    <row r="50" spans="1:25" ht="15" customHeight="1" x14ac:dyDescent="0.25">
      <c r="A50" s="29"/>
      <c r="B50" s="24">
        <v>10</v>
      </c>
      <c r="C50" s="187" t="s">
        <v>114</v>
      </c>
      <c r="D50" s="188"/>
      <c r="E50" s="188"/>
      <c r="F50" s="188"/>
      <c r="G50" s="188"/>
      <c r="H50" s="188"/>
      <c r="I50" s="188"/>
      <c r="J50" s="188"/>
      <c r="K50" s="188"/>
      <c r="L50" s="188"/>
      <c r="M50" s="188"/>
      <c r="N50" s="188"/>
      <c r="O50" s="189"/>
      <c r="P50" s="62" t="s">
        <v>136</v>
      </c>
      <c r="Q50" s="63"/>
      <c r="R50" s="42" t="s">
        <v>105</v>
      </c>
      <c r="S50" s="137"/>
      <c r="T50" s="151"/>
      <c r="U50" s="41" t="s">
        <v>105</v>
      </c>
      <c r="V50" s="62" t="str">
        <f>IF(AND(S50 &lt;=10,S50 &gt;=-10),"OK","Tidak OK")</f>
        <v>OK</v>
      </c>
      <c r="W50" s="64"/>
    </row>
    <row r="51" spans="1:25" ht="15" customHeight="1" x14ac:dyDescent="0.25">
      <c r="A51" s="29"/>
      <c r="B51" s="30">
        <v>11</v>
      </c>
      <c r="C51" s="187" t="s">
        <v>115</v>
      </c>
      <c r="D51" s="188"/>
      <c r="E51" s="188"/>
      <c r="F51" s="188"/>
      <c r="G51" s="188"/>
      <c r="H51" s="188"/>
      <c r="I51" s="188"/>
      <c r="J51" s="188"/>
      <c r="K51" s="188"/>
      <c r="L51" s="188"/>
      <c r="M51" s="188"/>
      <c r="N51" s="188"/>
      <c r="O51" s="189"/>
      <c r="P51" s="62" t="s">
        <v>116</v>
      </c>
      <c r="Q51" s="63"/>
      <c r="R51" s="42" t="s">
        <v>117</v>
      </c>
      <c r="S51" s="177"/>
      <c r="T51" s="178"/>
      <c r="U51" s="43" t="s">
        <v>117</v>
      </c>
      <c r="V51" s="62" t="str">
        <f>IF(AND(S51&lt;=0.2,S51&gt;=-0.2),"OK","Tidak OK")</f>
        <v>OK</v>
      </c>
      <c r="W51" s="64"/>
    </row>
    <row r="52" spans="1:25" ht="15" customHeight="1" x14ac:dyDescent="0.25">
      <c r="A52" s="29"/>
      <c r="J52" s="33"/>
      <c r="K52" s="33"/>
      <c r="L52" s="33"/>
      <c r="M52" s="33"/>
      <c r="N52" s="33"/>
      <c r="W52" s="12"/>
    </row>
    <row r="53" spans="1:25" ht="17.100000000000001" customHeight="1" x14ac:dyDescent="0.25">
      <c r="A53" s="1" t="s">
        <v>120</v>
      </c>
      <c r="B53" s="141" t="s">
        <v>140</v>
      </c>
      <c r="C53" s="141"/>
      <c r="D53" s="141"/>
      <c r="E53" s="141"/>
      <c r="F53" s="141"/>
      <c r="G53" s="141"/>
      <c r="H53" s="141"/>
      <c r="I53" s="141"/>
      <c r="J53" s="141"/>
      <c r="K53" s="141"/>
      <c r="L53" s="141"/>
      <c r="M53" s="141"/>
      <c r="N53" s="141"/>
      <c r="O53" s="141"/>
      <c r="P53" s="141"/>
      <c r="Q53" s="141"/>
      <c r="R53" s="28"/>
      <c r="S53" s="28"/>
      <c r="T53" s="29"/>
      <c r="U53" s="29"/>
      <c r="V53" s="29"/>
      <c r="W53" s="29"/>
    </row>
    <row r="54" spans="1:25" s="29" customFormat="1" ht="15" customHeight="1" x14ac:dyDescent="0.25">
      <c r="B54" s="93" t="s">
        <v>36</v>
      </c>
      <c r="C54" s="96" t="s">
        <v>73</v>
      </c>
      <c r="D54" s="142" t="s">
        <v>37</v>
      </c>
      <c r="E54" s="143"/>
      <c r="F54" s="87" t="s">
        <v>74</v>
      </c>
      <c r="G54" s="146"/>
      <c r="H54" s="146"/>
      <c r="I54" s="146"/>
      <c r="J54" s="146"/>
      <c r="K54" s="146"/>
      <c r="L54" s="146"/>
      <c r="M54" s="146"/>
      <c r="N54" s="146"/>
      <c r="O54" s="146"/>
      <c r="P54" s="146"/>
      <c r="Q54" s="88"/>
      <c r="R54" s="68" t="s">
        <v>70</v>
      </c>
      <c r="S54" s="147"/>
      <c r="T54" s="102" t="s">
        <v>71</v>
      </c>
      <c r="U54" s="103"/>
      <c r="V54" s="149"/>
      <c r="W54" s="74" t="s">
        <v>72</v>
      </c>
    </row>
    <row r="55" spans="1:25" s="29" customFormat="1" ht="15" customHeight="1" x14ac:dyDescent="0.25">
      <c r="A55" s="1"/>
      <c r="B55" s="95"/>
      <c r="C55" s="98"/>
      <c r="D55" s="144"/>
      <c r="E55" s="145"/>
      <c r="F55" s="87" t="s">
        <v>31</v>
      </c>
      <c r="G55" s="88"/>
      <c r="H55" s="87" t="s">
        <v>32</v>
      </c>
      <c r="I55" s="88"/>
      <c r="J55" s="89" t="s">
        <v>33</v>
      </c>
      <c r="K55" s="90"/>
      <c r="L55" s="89" t="s">
        <v>34</v>
      </c>
      <c r="M55" s="90"/>
      <c r="N55" s="91" t="s">
        <v>35</v>
      </c>
      <c r="O55" s="92"/>
      <c r="P55" s="62" t="s">
        <v>38</v>
      </c>
      <c r="Q55" s="64"/>
      <c r="R55" s="72"/>
      <c r="S55" s="148"/>
      <c r="T55" s="115"/>
      <c r="U55" s="116"/>
      <c r="V55" s="117"/>
      <c r="W55" s="76"/>
    </row>
    <row r="56" spans="1:25" s="29" customFormat="1" ht="15" customHeight="1" x14ac:dyDescent="0.25">
      <c r="A56" s="1"/>
      <c r="B56" s="93">
        <v>1</v>
      </c>
      <c r="C56" s="96" t="s">
        <v>143</v>
      </c>
      <c r="D56" s="77">
        <v>60</v>
      </c>
      <c r="E56" s="78"/>
      <c r="F56" s="79"/>
      <c r="G56" s="80"/>
      <c r="H56" s="79"/>
      <c r="I56" s="80"/>
      <c r="J56" s="81"/>
      <c r="K56" s="82"/>
      <c r="L56" s="83">
        <f t="shared" ref="L56:L58" si="3">F56</f>
        <v>0</v>
      </c>
      <c r="M56" s="84"/>
      <c r="N56" s="85">
        <f t="shared" ref="N56:N58" si="4">H56</f>
        <v>0</v>
      </c>
      <c r="O56" s="86"/>
      <c r="P56" s="60">
        <f t="shared" ref="P56:P58" si="5">J56</f>
        <v>0</v>
      </c>
      <c r="Q56" s="61"/>
      <c r="R56" s="62">
        <f t="shared" ref="R56:R58" si="6">AVERAGE(F56:Q56)</f>
        <v>0</v>
      </c>
      <c r="S56" s="63"/>
      <c r="T56" s="65" t="str">
        <f>IF(AND(R56&gt;=58,R56&lt;=62),"OK","NOTOK")</f>
        <v>NOTOK</v>
      </c>
      <c r="U56" s="66"/>
      <c r="V56" s="67"/>
      <c r="W56" s="74" t="s">
        <v>155</v>
      </c>
    </row>
    <row r="57" spans="1:25" s="29" customFormat="1" ht="15" customHeight="1" x14ac:dyDescent="0.25">
      <c r="A57" s="1"/>
      <c r="B57" s="94"/>
      <c r="C57" s="97"/>
      <c r="D57" s="77">
        <v>120</v>
      </c>
      <c r="E57" s="78"/>
      <c r="F57" s="79"/>
      <c r="G57" s="80"/>
      <c r="H57" s="79"/>
      <c r="I57" s="80"/>
      <c r="J57" s="81"/>
      <c r="K57" s="82"/>
      <c r="L57" s="83">
        <f t="shared" si="3"/>
        <v>0</v>
      </c>
      <c r="M57" s="84"/>
      <c r="N57" s="85">
        <f t="shared" si="4"/>
        <v>0</v>
      </c>
      <c r="O57" s="86"/>
      <c r="P57" s="60">
        <f t="shared" si="5"/>
        <v>0</v>
      </c>
      <c r="Q57" s="61"/>
      <c r="R57" s="62">
        <f t="shared" si="6"/>
        <v>0</v>
      </c>
      <c r="S57" s="63"/>
      <c r="T57" s="65" t="str">
        <f>IF(AND(R57&gt;=118,R57&lt;=122),"OK","NOTOK")</f>
        <v>NOTOK</v>
      </c>
      <c r="U57" s="66"/>
      <c r="V57" s="67"/>
      <c r="W57" s="75"/>
      <c r="Y57" s="33" t="str">
        <f>IF(AND(T56="OK",T57="OK",T58="OK",T59="OK",T60="OK",T61="OK"),"OK","Tidak OK")</f>
        <v>Tidak OK</v>
      </c>
    </row>
    <row r="58" spans="1:25" s="29" customFormat="1" ht="15" customHeight="1" x14ac:dyDescent="0.25">
      <c r="A58" s="1"/>
      <c r="B58" s="95"/>
      <c r="C58" s="98"/>
      <c r="D58" s="77">
        <v>240</v>
      </c>
      <c r="E58" s="78"/>
      <c r="F58" s="79"/>
      <c r="G58" s="80"/>
      <c r="H58" s="79"/>
      <c r="I58" s="80"/>
      <c r="J58" s="81"/>
      <c r="K58" s="82"/>
      <c r="L58" s="83">
        <f t="shared" si="3"/>
        <v>0</v>
      </c>
      <c r="M58" s="84"/>
      <c r="N58" s="85">
        <f t="shared" si="4"/>
        <v>0</v>
      </c>
      <c r="O58" s="86"/>
      <c r="P58" s="60">
        <f t="shared" si="5"/>
        <v>0</v>
      </c>
      <c r="Q58" s="61"/>
      <c r="R58" s="62">
        <f t="shared" si="6"/>
        <v>0</v>
      </c>
      <c r="S58" s="63"/>
      <c r="T58" s="65" t="str">
        <f>IF(AND(R58&gt;=238,R58&lt;=242),"OK","NOTOK")</f>
        <v>NOTOK</v>
      </c>
      <c r="U58" s="66"/>
      <c r="V58" s="67"/>
      <c r="W58" s="76"/>
    </row>
    <row r="59" spans="1:25" s="29" customFormat="1" ht="15" customHeight="1" x14ac:dyDescent="0.25">
      <c r="A59" s="1"/>
      <c r="B59" s="93">
        <v>2</v>
      </c>
      <c r="C59" s="96" t="s">
        <v>142</v>
      </c>
      <c r="D59" s="77">
        <v>20</v>
      </c>
      <c r="E59" s="78"/>
      <c r="F59" s="79"/>
      <c r="G59" s="80"/>
      <c r="H59" s="79"/>
      <c r="I59" s="80"/>
      <c r="J59" s="81"/>
      <c r="K59" s="82"/>
      <c r="L59" s="83">
        <f t="shared" ref="L59:L61" si="7">F59</f>
        <v>0</v>
      </c>
      <c r="M59" s="84"/>
      <c r="N59" s="85">
        <f t="shared" ref="N59:N61" si="8">H59</f>
        <v>0</v>
      </c>
      <c r="O59" s="86"/>
      <c r="P59" s="60">
        <f t="shared" ref="P59:P61" si="9">J59</f>
        <v>0</v>
      </c>
      <c r="Q59" s="61"/>
      <c r="R59" s="62">
        <f t="shared" ref="R59:R61" si="10">AVERAGE(F59:Q59)</f>
        <v>0</v>
      </c>
      <c r="S59" s="63"/>
      <c r="T59" s="65" t="str">
        <f>IF(AND(R59&gt;=18,R59&lt;=22),"OK","NOTOK")</f>
        <v>NOTOK</v>
      </c>
      <c r="U59" s="66"/>
      <c r="V59" s="67"/>
      <c r="W59" s="74" t="s">
        <v>156</v>
      </c>
    </row>
    <row r="60" spans="1:25" s="29" customFormat="1" ht="15" customHeight="1" x14ac:dyDescent="0.25">
      <c r="A60" s="1"/>
      <c r="B60" s="94"/>
      <c r="C60" s="97"/>
      <c r="D60" s="77">
        <v>40</v>
      </c>
      <c r="E60" s="78"/>
      <c r="F60" s="79"/>
      <c r="G60" s="80"/>
      <c r="H60" s="79"/>
      <c r="I60" s="80"/>
      <c r="J60" s="81"/>
      <c r="K60" s="82"/>
      <c r="L60" s="83">
        <f t="shared" si="7"/>
        <v>0</v>
      </c>
      <c r="M60" s="84"/>
      <c r="N60" s="85">
        <f t="shared" si="8"/>
        <v>0</v>
      </c>
      <c r="O60" s="86"/>
      <c r="P60" s="60">
        <f t="shared" si="9"/>
        <v>0</v>
      </c>
      <c r="Q60" s="61"/>
      <c r="R60" s="62">
        <f t="shared" si="10"/>
        <v>0</v>
      </c>
      <c r="S60" s="63"/>
      <c r="T60" s="65" t="str">
        <f>IF(AND(R60&gt;=38,R60&lt;=42),"OK","NOTOK")</f>
        <v>NOTOK</v>
      </c>
      <c r="U60" s="66"/>
      <c r="V60" s="67"/>
      <c r="W60" s="75"/>
    </row>
    <row r="61" spans="1:25" s="29" customFormat="1" ht="15" customHeight="1" x14ac:dyDescent="0.25">
      <c r="A61" s="1"/>
      <c r="B61" s="95"/>
      <c r="C61" s="98"/>
      <c r="D61" s="77">
        <v>100</v>
      </c>
      <c r="E61" s="78"/>
      <c r="F61" s="79"/>
      <c r="G61" s="80"/>
      <c r="H61" s="79"/>
      <c r="I61" s="80"/>
      <c r="J61" s="81"/>
      <c r="K61" s="82"/>
      <c r="L61" s="83">
        <f t="shared" si="7"/>
        <v>0</v>
      </c>
      <c r="M61" s="84"/>
      <c r="N61" s="85">
        <f t="shared" si="8"/>
        <v>0</v>
      </c>
      <c r="O61" s="86"/>
      <c r="P61" s="60">
        <f t="shared" si="9"/>
        <v>0</v>
      </c>
      <c r="Q61" s="61"/>
      <c r="R61" s="62">
        <f t="shared" si="10"/>
        <v>0</v>
      </c>
      <c r="S61" s="63"/>
      <c r="T61" s="65" t="str">
        <f>IF(AND(R61&gt;=98,R61&lt;=102),"OK","NOTOK")</f>
        <v>NOTOK</v>
      </c>
      <c r="U61" s="66"/>
      <c r="V61" s="67"/>
      <c r="W61" s="76"/>
    </row>
    <row r="62" spans="1:25" s="29" customFormat="1" ht="15" customHeight="1" x14ac:dyDescent="0.25">
      <c r="A62" s="1"/>
      <c r="B62" s="33"/>
      <c r="C62" s="33"/>
      <c r="D62" s="33"/>
      <c r="E62" s="33"/>
      <c r="F62" s="12"/>
      <c r="G62" s="12"/>
      <c r="H62" s="12"/>
      <c r="I62" s="12"/>
      <c r="J62" s="33"/>
      <c r="K62" s="33"/>
      <c r="L62" s="33"/>
      <c r="M62" s="33"/>
      <c r="N62" s="33"/>
      <c r="O62" s="33"/>
      <c r="P62" s="33"/>
      <c r="Q62" s="33"/>
      <c r="R62" s="33"/>
      <c r="S62" s="33"/>
      <c r="T62" s="33"/>
      <c r="U62" s="33"/>
      <c r="V62" s="33"/>
      <c r="W62" s="12"/>
    </row>
    <row r="63" spans="1:25" ht="12.95" customHeight="1" x14ac:dyDescent="0.25">
      <c r="A63" s="1" t="s">
        <v>121</v>
      </c>
      <c r="B63" s="141" t="s">
        <v>148</v>
      </c>
      <c r="C63" s="141"/>
      <c r="D63" s="141"/>
      <c r="E63" s="141"/>
      <c r="F63" s="141"/>
      <c r="G63" s="141"/>
      <c r="H63" s="141"/>
      <c r="I63" s="141"/>
      <c r="J63" s="141"/>
      <c r="K63" s="141"/>
      <c r="L63" s="141"/>
      <c r="M63" s="141"/>
      <c r="N63" s="141"/>
      <c r="O63" s="141"/>
      <c r="P63" s="141"/>
      <c r="Q63" s="141"/>
      <c r="R63" s="28"/>
      <c r="S63" s="28"/>
      <c r="T63" s="29"/>
      <c r="U63" s="29"/>
      <c r="V63" s="29"/>
      <c r="W63" s="29"/>
    </row>
    <row r="64" spans="1:25" s="29" customFormat="1" ht="15" customHeight="1" x14ac:dyDescent="0.25">
      <c r="B64" s="93" t="s">
        <v>36</v>
      </c>
      <c r="C64" s="96" t="s">
        <v>73</v>
      </c>
      <c r="D64" s="142" t="s">
        <v>37</v>
      </c>
      <c r="E64" s="143"/>
      <c r="F64" s="87" t="s">
        <v>74</v>
      </c>
      <c r="G64" s="146"/>
      <c r="H64" s="146"/>
      <c r="I64" s="146"/>
      <c r="J64" s="146"/>
      <c r="K64" s="146"/>
      <c r="L64" s="146"/>
      <c r="M64" s="146"/>
      <c r="N64" s="146"/>
      <c r="O64" s="146"/>
      <c r="P64" s="146"/>
      <c r="Q64" s="88"/>
      <c r="R64" s="68" t="s">
        <v>70</v>
      </c>
      <c r="S64" s="147"/>
      <c r="T64" s="102" t="s">
        <v>71</v>
      </c>
      <c r="U64" s="103"/>
      <c r="V64" s="149"/>
      <c r="W64" s="74" t="s">
        <v>72</v>
      </c>
    </row>
    <row r="65" spans="1:30" s="29" customFormat="1" ht="15" customHeight="1" x14ac:dyDescent="0.25">
      <c r="A65" s="1"/>
      <c r="B65" s="95"/>
      <c r="C65" s="98"/>
      <c r="D65" s="144"/>
      <c r="E65" s="145"/>
      <c r="F65" s="87" t="s">
        <v>31</v>
      </c>
      <c r="G65" s="88"/>
      <c r="H65" s="87" t="s">
        <v>32</v>
      </c>
      <c r="I65" s="88"/>
      <c r="J65" s="89" t="s">
        <v>33</v>
      </c>
      <c r="K65" s="90"/>
      <c r="L65" s="89" t="s">
        <v>34</v>
      </c>
      <c r="M65" s="90"/>
      <c r="N65" s="91" t="s">
        <v>35</v>
      </c>
      <c r="O65" s="92"/>
      <c r="P65" s="62" t="s">
        <v>38</v>
      </c>
      <c r="Q65" s="64"/>
      <c r="R65" s="72"/>
      <c r="S65" s="148"/>
      <c r="T65" s="115"/>
      <c r="U65" s="116"/>
      <c r="V65" s="117"/>
      <c r="W65" s="76"/>
    </row>
    <row r="66" spans="1:30" s="29" customFormat="1" ht="16.5" customHeight="1" x14ac:dyDescent="0.25">
      <c r="A66" s="1"/>
      <c r="B66" s="93">
        <v>1</v>
      </c>
      <c r="C66" s="96" t="s">
        <v>75</v>
      </c>
      <c r="D66" s="152">
        <v>0.8</v>
      </c>
      <c r="E66" s="153"/>
      <c r="F66" s="79"/>
      <c r="G66" s="80"/>
      <c r="H66" s="79"/>
      <c r="I66" s="80"/>
      <c r="J66" s="79"/>
      <c r="K66" s="80"/>
      <c r="L66" s="83">
        <f t="shared" ref="L66:L71" si="11">F66</f>
        <v>0</v>
      </c>
      <c r="M66" s="84"/>
      <c r="N66" s="85">
        <f t="shared" ref="N66:N71" si="12">H66</f>
        <v>0</v>
      </c>
      <c r="O66" s="86"/>
      <c r="P66" s="60">
        <f t="shared" ref="P66:P71" si="13">J66</f>
        <v>0</v>
      </c>
      <c r="Q66" s="61"/>
      <c r="R66" s="62">
        <f t="shared" ref="R66:R71" si="14">AVERAGE(F66:Q66)</f>
        <v>0</v>
      </c>
      <c r="S66" s="64"/>
      <c r="T66" s="65" t="str">
        <f>IF(AND(R66&gt;=78,R66&lt;=82),"OK","NOTOK")</f>
        <v>NOTOK</v>
      </c>
      <c r="U66" s="66"/>
      <c r="V66" s="67"/>
      <c r="W66" s="74" t="s">
        <v>90</v>
      </c>
    </row>
    <row r="67" spans="1:30" s="29" customFormat="1" ht="15" customHeight="1" x14ac:dyDescent="0.25">
      <c r="A67" s="1"/>
      <c r="B67" s="94"/>
      <c r="C67" s="97"/>
      <c r="D67" s="152">
        <v>0.9</v>
      </c>
      <c r="E67" s="153"/>
      <c r="F67" s="79"/>
      <c r="G67" s="80"/>
      <c r="H67" s="79"/>
      <c r="I67" s="80"/>
      <c r="J67" s="79"/>
      <c r="K67" s="80"/>
      <c r="L67" s="83">
        <f t="shared" si="11"/>
        <v>0</v>
      </c>
      <c r="M67" s="84"/>
      <c r="N67" s="85">
        <f t="shared" si="12"/>
        <v>0</v>
      </c>
      <c r="O67" s="86"/>
      <c r="P67" s="60">
        <f t="shared" si="13"/>
        <v>0</v>
      </c>
      <c r="Q67" s="61"/>
      <c r="R67" s="62">
        <f t="shared" si="14"/>
        <v>0</v>
      </c>
      <c r="S67" s="64"/>
      <c r="T67" s="65" t="str">
        <f>IF(AND(R67&gt;=88,R67&lt;=92),"OK","NOTOK")</f>
        <v>NOTOK</v>
      </c>
      <c r="U67" s="66"/>
      <c r="V67" s="67"/>
      <c r="W67" s="75"/>
      <c r="Y67" s="33" t="str">
        <f>IF(AND(T66="OK",T67="OK",T68="OK",T69="OK",T70="OK",T71="OK"),"OK","Tidak OK")</f>
        <v>Tidak OK</v>
      </c>
    </row>
    <row r="68" spans="1:30" s="29" customFormat="1" ht="15" customHeight="1" x14ac:dyDescent="0.25">
      <c r="A68" s="1"/>
      <c r="B68" s="95"/>
      <c r="C68" s="98"/>
      <c r="D68" s="152">
        <v>1</v>
      </c>
      <c r="E68" s="153"/>
      <c r="F68" s="79"/>
      <c r="G68" s="80"/>
      <c r="H68" s="79"/>
      <c r="I68" s="80"/>
      <c r="J68" s="79"/>
      <c r="K68" s="80"/>
      <c r="L68" s="83">
        <f t="shared" si="11"/>
        <v>0</v>
      </c>
      <c r="M68" s="84"/>
      <c r="N68" s="85">
        <f t="shared" si="12"/>
        <v>0</v>
      </c>
      <c r="O68" s="86"/>
      <c r="P68" s="60">
        <f t="shared" si="13"/>
        <v>0</v>
      </c>
      <c r="Q68" s="61"/>
      <c r="R68" s="62">
        <f t="shared" si="14"/>
        <v>0</v>
      </c>
      <c r="S68" s="64"/>
      <c r="T68" s="65" t="str">
        <f>IF(AND(R68&gt;=98,R68&lt;=102),"OK","NOTOK")</f>
        <v>NOTOK</v>
      </c>
      <c r="U68" s="66"/>
      <c r="V68" s="67"/>
      <c r="W68" s="76"/>
    </row>
    <row r="69" spans="1:30" s="29" customFormat="1" ht="15" customHeight="1" x14ac:dyDescent="0.25">
      <c r="A69" s="1"/>
      <c r="B69" s="93">
        <v>2</v>
      </c>
      <c r="C69" s="96" t="s">
        <v>149</v>
      </c>
      <c r="D69" s="87">
        <v>60</v>
      </c>
      <c r="E69" s="88"/>
      <c r="F69" s="154"/>
      <c r="G69" s="155"/>
      <c r="H69" s="154"/>
      <c r="I69" s="155"/>
      <c r="J69" s="154"/>
      <c r="K69" s="155"/>
      <c r="L69" s="83">
        <f t="shared" si="11"/>
        <v>0</v>
      </c>
      <c r="M69" s="84"/>
      <c r="N69" s="85">
        <f t="shared" si="12"/>
        <v>0</v>
      </c>
      <c r="O69" s="86"/>
      <c r="P69" s="60">
        <f t="shared" si="13"/>
        <v>0</v>
      </c>
      <c r="Q69" s="61"/>
      <c r="R69" s="62">
        <f t="shared" si="14"/>
        <v>0</v>
      </c>
      <c r="S69" s="64"/>
      <c r="T69" s="65" t="str">
        <f>IF(AND(R69&gt;=58,R69&lt;=62),"OK","NOTOK")</f>
        <v>NOTOK</v>
      </c>
      <c r="U69" s="66"/>
      <c r="V69" s="67"/>
      <c r="W69" s="132" t="s">
        <v>88</v>
      </c>
    </row>
    <row r="70" spans="1:30" s="29" customFormat="1" ht="15" customHeight="1" x14ac:dyDescent="0.25">
      <c r="A70" s="1"/>
      <c r="B70" s="94"/>
      <c r="C70" s="97"/>
      <c r="D70" s="87">
        <v>120</v>
      </c>
      <c r="E70" s="88"/>
      <c r="F70" s="154"/>
      <c r="G70" s="155"/>
      <c r="H70" s="154"/>
      <c r="I70" s="155"/>
      <c r="J70" s="154"/>
      <c r="K70" s="155"/>
      <c r="L70" s="83">
        <f t="shared" si="11"/>
        <v>0</v>
      </c>
      <c r="M70" s="84"/>
      <c r="N70" s="85">
        <f t="shared" si="12"/>
        <v>0</v>
      </c>
      <c r="O70" s="86"/>
      <c r="P70" s="60">
        <f t="shared" si="13"/>
        <v>0</v>
      </c>
      <c r="Q70" s="61"/>
      <c r="R70" s="62">
        <f t="shared" si="14"/>
        <v>0</v>
      </c>
      <c r="S70" s="64"/>
      <c r="T70" s="65" t="str">
        <f>IF(AND(R70&gt;=118,R70&lt;=122),"OK","NO OK")</f>
        <v>NO OK</v>
      </c>
      <c r="U70" s="66"/>
      <c r="V70" s="67"/>
      <c r="W70" s="176"/>
    </row>
    <row r="71" spans="1:30" s="29" customFormat="1" ht="15" customHeight="1" x14ac:dyDescent="0.25">
      <c r="A71" s="1"/>
      <c r="B71" s="95"/>
      <c r="C71" s="98"/>
      <c r="D71" s="91">
        <v>240</v>
      </c>
      <c r="E71" s="92"/>
      <c r="F71" s="156"/>
      <c r="G71" s="157"/>
      <c r="H71" s="156"/>
      <c r="I71" s="157"/>
      <c r="J71" s="156"/>
      <c r="K71" s="157"/>
      <c r="L71" s="83">
        <f t="shared" si="11"/>
        <v>0</v>
      </c>
      <c r="M71" s="84"/>
      <c r="N71" s="85">
        <f t="shared" si="12"/>
        <v>0</v>
      </c>
      <c r="O71" s="86"/>
      <c r="P71" s="60">
        <f t="shared" si="13"/>
        <v>0</v>
      </c>
      <c r="Q71" s="61"/>
      <c r="R71" s="62">
        <f t="shared" si="14"/>
        <v>0</v>
      </c>
      <c r="S71" s="64"/>
      <c r="T71" s="65" t="str">
        <f>IF(AND(R71&gt;=238,R71&lt;=242),"OK","NOTOK")</f>
        <v>NOTOK</v>
      </c>
      <c r="U71" s="66"/>
      <c r="V71" s="67"/>
      <c r="W71" s="133"/>
    </row>
    <row r="72" spans="1:30" s="29" customFormat="1" ht="15" customHeight="1" x14ac:dyDescent="0.25">
      <c r="A72" s="1"/>
      <c r="B72" s="1"/>
      <c r="C72" s="28"/>
      <c r="D72" s="15"/>
      <c r="E72" s="15"/>
      <c r="F72" s="15"/>
      <c r="G72" s="15"/>
      <c r="H72" s="15"/>
      <c r="I72" s="15"/>
      <c r="J72" s="15"/>
      <c r="K72" s="15"/>
      <c r="L72" s="15"/>
      <c r="M72" s="1"/>
      <c r="N72" s="1"/>
      <c r="Q72" s="28"/>
      <c r="R72" s="28"/>
      <c r="S72" s="28"/>
      <c r="T72" s="3"/>
      <c r="U72" s="3"/>
      <c r="V72" s="3"/>
      <c r="W72" s="33"/>
    </row>
    <row r="73" spans="1:30" ht="14.1" customHeight="1" x14ac:dyDescent="0.25">
      <c r="A73" s="1" t="s">
        <v>122</v>
      </c>
      <c r="B73" s="16" t="s">
        <v>77</v>
      </c>
      <c r="C73" s="28"/>
      <c r="D73" s="15"/>
      <c r="E73" s="15"/>
      <c r="F73" s="15"/>
      <c r="G73" s="15"/>
      <c r="H73" s="15"/>
      <c r="I73" s="15"/>
      <c r="J73" s="15"/>
      <c r="K73" s="15"/>
      <c r="L73" s="15"/>
      <c r="M73" s="1"/>
      <c r="N73" s="1"/>
      <c r="O73" s="29"/>
      <c r="P73" s="29"/>
      <c r="Q73" s="28"/>
      <c r="R73" s="28"/>
      <c r="S73" s="28"/>
      <c r="T73" s="3"/>
      <c r="U73" s="3"/>
      <c r="V73" s="3"/>
      <c r="X73" s="29"/>
      <c r="AA73" s="29"/>
      <c r="AB73" s="29"/>
      <c r="AC73" s="29"/>
      <c r="AD73" s="29"/>
    </row>
    <row r="74" spans="1:30" x14ac:dyDescent="0.25">
      <c r="B74" s="132" t="s">
        <v>15</v>
      </c>
      <c r="C74" s="74" t="s">
        <v>78</v>
      </c>
      <c r="D74" s="62" t="s">
        <v>79</v>
      </c>
      <c r="E74" s="63"/>
      <c r="F74" s="63"/>
      <c r="G74" s="63"/>
      <c r="H74" s="63"/>
      <c r="I74" s="63"/>
      <c r="J74" s="63"/>
      <c r="K74" s="63"/>
      <c r="L74" s="63"/>
      <c r="M74" s="63"/>
      <c r="N74" s="63"/>
      <c r="O74" s="64"/>
      <c r="P74" s="68" t="s">
        <v>70</v>
      </c>
      <c r="Q74" s="147"/>
      <c r="R74" s="69"/>
      <c r="S74" s="68" t="s">
        <v>71</v>
      </c>
      <c r="T74" s="147"/>
      <c r="U74" s="69"/>
      <c r="V74" s="68" t="s">
        <v>72</v>
      </c>
      <c r="W74" s="69"/>
      <c r="X74" s="29"/>
      <c r="AA74" s="29"/>
      <c r="AB74" s="29"/>
      <c r="AC74" s="29"/>
      <c r="AD74" s="29"/>
    </row>
    <row r="75" spans="1:30" ht="15" customHeight="1" x14ac:dyDescent="0.25">
      <c r="A75" s="1"/>
      <c r="B75" s="133"/>
      <c r="C75" s="76"/>
      <c r="D75" s="62" t="s">
        <v>31</v>
      </c>
      <c r="E75" s="64"/>
      <c r="F75" s="160" t="s">
        <v>32</v>
      </c>
      <c r="G75" s="161"/>
      <c r="H75" s="160" t="s">
        <v>33</v>
      </c>
      <c r="I75" s="161"/>
      <c r="J75" s="160" t="s">
        <v>34</v>
      </c>
      <c r="K75" s="161"/>
      <c r="L75" s="160" t="s">
        <v>35</v>
      </c>
      <c r="M75" s="161"/>
      <c r="N75" s="62" t="s">
        <v>38</v>
      </c>
      <c r="O75" s="64"/>
      <c r="P75" s="72"/>
      <c r="Q75" s="148"/>
      <c r="R75" s="73"/>
      <c r="S75" s="72"/>
      <c r="T75" s="148"/>
      <c r="U75" s="73"/>
      <c r="V75" s="72"/>
      <c r="W75" s="73"/>
      <c r="X75" s="29"/>
      <c r="AA75" s="29"/>
      <c r="AB75" s="29"/>
      <c r="AC75" s="29"/>
      <c r="AD75" s="29"/>
    </row>
    <row r="76" spans="1:30" ht="15" customHeight="1" x14ac:dyDescent="0.25">
      <c r="A76" s="1"/>
      <c r="B76" s="132">
        <v>1</v>
      </c>
      <c r="C76" s="23" t="s">
        <v>80</v>
      </c>
      <c r="D76" s="158"/>
      <c r="E76" s="159"/>
      <c r="F76" s="158"/>
      <c r="G76" s="159"/>
      <c r="H76" s="158"/>
      <c r="I76" s="159"/>
      <c r="J76" s="58">
        <f t="shared" ref="J76:J84" si="15">D76</f>
        <v>0</v>
      </c>
      <c r="K76" s="59"/>
      <c r="L76" s="58">
        <f t="shared" ref="L76:L84" si="16">F76</f>
        <v>0</v>
      </c>
      <c r="M76" s="59"/>
      <c r="N76" s="60">
        <f t="shared" ref="N76:N84" si="17">H76</f>
        <v>0</v>
      </c>
      <c r="O76" s="61"/>
      <c r="P76" s="62">
        <f t="shared" ref="P76:P84" si="18">AVERAGE(D76:O76)</f>
        <v>0</v>
      </c>
      <c r="Q76" s="63"/>
      <c r="R76" s="64"/>
      <c r="S76" s="65" t="str">
        <f>IF(AND(P76&gt;=55,P76&lt;=65),"OK","NOTOK")</f>
        <v>NOTOK</v>
      </c>
      <c r="T76" s="66"/>
      <c r="U76" s="67"/>
      <c r="V76" s="68" t="s">
        <v>146</v>
      </c>
      <c r="W76" s="69"/>
      <c r="X76" s="29"/>
      <c r="AA76" s="29"/>
      <c r="AB76" s="29"/>
      <c r="AC76" s="29"/>
      <c r="AD76" s="29"/>
    </row>
    <row r="77" spans="1:30" ht="15" customHeight="1" x14ac:dyDescent="0.25">
      <c r="A77" s="1"/>
      <c r="B77" s="176"/>
      <c r="C77" s="23" t="s">
        <v>81</v>
      </c>
      <c r="D77" s="158"/>
      <c r="E77" s="159"/>
      <c r="F77" s="158"/>
      <c r="G77" s="159"/>
      <c r="H77" s="158"/>
      <c r="I77" s="159"/>
      <c r="J77" s="58">
        <f t="shared" si="15"/>
        <v>0</v>
      </c>
      <c r="K77" s="59"/>
      <c r="L77" s="58">
        <f t="shared" si="16"/>
        <v>0</v>
      </c>
      <c r="M77" s="59"/>
      <c r="N77" s="60">
        <f t="shared" si="17"/>
        <v>0</v>
      </c>
      <c r="O77" s="61"/>
      <c r="P77" s="62">
        <f t="shared" si="18"/>
        <v>0</v>
      </c>
      <c r="Q77" s="63"/>
      <c r="R77" s="64"/>
      <c r="S77" s="65" t="str">
        <f>IF(AND(P77&gt;=35,P77&lt;=45),"OK","NOTOK")</f>
        <v>NOTOK</v>
      </c>
      <c r="T77" s="66"/>
      <c r="U77" s="67"/>
      <c r="V77" s="70"/>
      <c r="W77" s="71"/>
      <c r="X77" s="29"/>
      <c r="Y77" s="33" t="str">
        <f>IF(AND(S76="OK",S77="OK",S78="OK",S79="OK",S80="OK",S81="OK",S82="OK",S83="OK",S84="OK"),"OK","Tidak OK")</f>
        <v>Tidak OK</v>
      </c>
      <c r="AA77" s="29"/>
      <c r="AB77" s="29"/>
      <c r="AC77" s="29"/>
      <c r="AD77" s="29"/>
    </row>
    <row r="78" spans="1:30" ht="12.95" customHeight="1" x14ac:dyDescent="0.25">
      <c r="A78" s="1"/>
      <c r="B78" s="133"/>
      <c r="C78" s="23" t="s">
        <v>82</v>
      </c>
      <c r="D78" s="158"/>
      <c r="E78" s="159"/>
      <c r="F78" s="158"/>
      <c r="G78" s="159"/>
      <c r="H78" s="158"/>
      <c r="I78" s="159"/>
      <c r="J78" s="58">
        <f t="shared" si="15"/>
        <v>0</v>
      </c>
      <c r="K78" s="59"/>
      <c r="L78" s="58">
        <f t="shared" si="16"/>
        <v>0</v>
      </c>
      <c r="M78" s="59"/>
      <c r="N78" s="60">
        <f t="shared" si="17"/>
        <v>0</v>
      </c>
      <c r="O78" s="61"/>
      <c r="P78" s="62">
        <f t="shared" si="18"/>
        <v>0</v>
      </c>
      <c r="Q78" s="63"/>
      <c r="R78" s="64"/>
      <c r="S78" s="65" t="str">
        <f>IF(AND(P78&gt;=25,P78&lt;=35),"OK","NOTOK")</f>
        <v>NOTOK</v>
      </c>
      <c r="T78" s="66"/>
      <c r="U78" s="67"/>
      <c r="V78" s="70"/>
      <c r="W78" s="71"/>
      <c r="X78" s="29"/>
      <c r="AA78" s="29"/>
      <c r="AB78" s="29"/>
      <c r="AC78" s="29"/>
      <c r="AD78" s="29"/>
    </row>
    <row r="79" spans="1:30" ht="12.95" customHeight="1" x14ac:dyDescent="0.25">
      <c r="A79" s="1"/>
      <c r="B79" s="132">
        <v>2</v>
      </c>
      <c r="C79" s="23" t="s">
        <v>83</v>
      </c>
      <c r="D79" s="174"/>
      <c r="E79" s="175"/>
      <c r="F79" s="174"/>
      <c r="G79" s="175"/>
      <c r="H79" s="174"/>
      <c r="I79" s="175"/>
      <c r="J79" s="58">
        <f t="shared" si="15"/>
        <v>0</v>
      </c>
      <c r="K79" s="59"/>
      <c r="L79" s="58">
        <f t="shared" si="16"/>
        <v>0</v>
      </c>
      <c r="M79" s="59"/>
      <c r="N79" s="60">
        <f t="shared" si="17"/>
        <v>0</v>
      </c>
      <c r="O79" s="61"/>
      <c r="P79" s="62">
        <f t="shared" si="18"/>
        <v>0</v>
      </c>
      <c r="Q79" s="63"/>
      <c r="R79" s="64"/>
      <c r="S79" s="65" t="str">
        <f>IF(AND(P79&gt;=115,P79&lt;=125),"OK","NOTOK")</f>
        <v>NOTOK</v>
      </c>
      <c r="T79" s="66"/>
      <c r="U79" s="67"/>
      <c r="V79" s="70"/>
      <c r="W79" s="71"/>
      <c r="X79" s="29"/>
      <c r="AA79" s="29"/>
      <c r="AB79" s="29"/>
      <c r="AC79" s="29"/>
      <c r="AD79" s="29"/>
    </row>
    <row r="80" spans="1:30" ht="12.95" customHeight="1" x14ac:dyDescent="0.25">
      <c r="A80" s="1"/>
      <c r="B80" s="176"/>
      <c r="C80" s="23" t="s">
        <v>84</v>
      </c>
      <c r="D80" s="174"/>
      <c r="E80" s="175"/>
      <c r="F80" s="174"/>
      <c r="G80" s="175"/>
      <c r="H80" s="174"/>
      <c r="I80" s="175"/>
      <c r="J80" s="58">
        <f t="shared" si="15"/>
        <v>0</v>
      </c>
      <c r="K80" s="59"/>
      <c r="L80" s="58">
        <f t="shared" si="16"/>
        <v>0</v>
      </c>
      <c r="M80" s="59"/>
      <c r="N80" s="60">
        <f t="shared" si="17"/>
        <v>0</v>
      </c>
      <c r="O80" s="61"/>
      <c r="P80" s="62">
        <f t="shared" si="18"/>
        <v>0</v>
      </c>
      <c r="Q80" s="63"/>
      <c r="R80" s="64"/>
      <c r="S80" s="65" t="str">
        <f>IF(AND(P80&gt;=88,P80&lt;=98),"OK","NOTOK")</f>
        <v>NOTOK</v>
      </c>
      <c r="T80" s="66"/>
      <c r="U80" s="67"/>
      <c r="V80" s="70"/>
      <c r="W80" s="71"/>
      <c r="X80" s="29"/>
      <c r="AA80" s="29"/>
      <c r="AB80" s="29"/>
      <c r="AC80" s="29"/>
      <c r="AD80" s="29"/>
    </row>
    <row r="81" spans="1:30" ht="12.95" customHeight="1" x14ac:dyDescent="0.25">
      <c r="A81" s="1"/>
      <c r="B81" s="133"/>
      <c r="C81" s="23" t="s">
        <v>85</v>
      </c>
      <c r="D81" s="174"/>
      <c r="E81" s="175"/>
      <c r="F81" s="174"/>
      <c r="G81" s="175"/>
      <c r="H81" s="174"/>
      <c r="I81" s="175"/>
      <c r="J81" s="58">
        <f t="shared" si="15"/>
        <v>0</v>
      </c>
      <c r="K81" s="59"/>
      <c r="L81" s="58">
        <f t="shared" si="16"/>
        <v>0</v>
      </c>
      <c r="M81" s="59"/>
      <c r="N81" s="60">
        <f t="shared" si="17"/>
        <v>0</v>
      </c>
      <c r="O81" s="61"/>
      <c r="P81" s="62">
        <f t="shared" si="18"/>
        <v>0</v>
      </c>
      <c r="Q81" s="63"/>
      <c r="R81" s="64"/>
      <c r="S81" s="65" t="str">
        <f>IF(AND(P81&gt;=75,P81&lt;=85),"OK","NOTOK")</f>
        <v>NOTOK</v>
      </c>
      <c r="T81" s="66"/>
      <c r="U81" s="67"/>
      <c r="V81" s="70"/>
      <c r="W81" s="71"/>
      <c r="X81" s="29"/>
      <c r="AA81" s="29"/>
      <c r="AB81" s="29"/>
      <c r="AC81" s="29"/>
      <c r="AD81" s="29"/>
    </row>
    <row r="82" spans="1:30" ht="12.95" customHeight="1" x14ac:dyDescent="0.25">
      <c r="A82" s="1"/>
      <c r="B82" s="132">
        <v>3</v>
      </c>
      <c r="C82" s="23" t="s">
        <v>91</v>
      </c>
      <c r="D82" s="56"/>
      <c r="E82" s="57"/>
      <c r="F82" s="56"/>
      <c r="G82" s="57"/>
      <c r="H82" s="56"/>
      <c r="I82" s="57"/>
      <c r="J82" s="58">
        <f t="shared" si="15"/>
        <v>0</v>
      </c>
      <c r="K82" s="59"/>
      <c r="L82" s="58">
        <f t="shared" si="16"/>
        <v>0</v>
      </c>
      <c r="M82" s="59"/>
      <c r="N82" s="60">
        <f t="shared" si="17"/>
        <v>0</v>
      </c>
      <c r="O82" s="61"/>
      <c r="P82" s="62">
        <f t="shared" si="18"/>
        <v>0</v>
      </c>
      <c r="Q82" s="63"/>
      <c r="R82" s="64"/>
      <c r="S82" s="65" t="str">
        <f>IF(AND(P82&gt;=145,P82&lt;=155),"OK","NOTOK")</f>
        <v>NOTOK</v>
      </c>
      <c r="T82" s="66"/>
      <c r="U82" s="67"/>
      <c r="V82" s="70"/>
      <c r="W82" s="71"/>
      <c r="X82" s="29"/>
      <c r="AA82" s="29"/>
      <c r="AB82" s="29"/>
      <c r="AC82" s="29"/>
      <c r="AD82" s="29"/>
    </row>
    <row r="83" spans="1:30" ht="12.95" customHeight="1" x14ac:dyDescent="0.25">
      <c r="A83" s="1"/>
      <c r="B83" s="133"/>
      <c r="C83" s="23" t="s">
        <v>125</v>
      </c>
      <c r="D83" s="56"/>
      <c r="E83" s="57"/>
      <c r="F83" s="56"/>
      <c r="G83" s="57"/>
      <c r="H83" s="56"/>
      <c r="I83" s="57"/>
      <c r="J83" s="58">
        <f t="shared" si="15"/>
        <v>0</v>
      </c>
      <c r="K83" s="59"/>
      <c r="L83" s="58">
        <f t="shared" si="16"/>
        <v>0</v>
      </c>
      <c r="M83" s="59"/>
      <c r="N83" s="60">
        <f t="shared" si="17"/>
        <v>0</v>
      </c>
      <c r="O83" s="61"/>
      <c r="P83" s="62">
        <f t="shared" si="18"/>
        <v>0</v>
      </c>
      <c r="Q83" s="63"/>
      <c r="R83" s="64"/>
      <c r="S83" s="65" t="str">
        <f>IF(AND(P83&gt;=111,P83&lt;=121),"OK","NOTOK")</f>
        <v>NOTOK</v>
      </c>
      <c r="T83" s="66"/>
      <c r="U83" s="67"/>
      <c r="V83" s="70"/>
      <c r="W83" s="71"/>
      <c r="X83" s="29"/>
      <c r="AA83" s="29"/>
      <c r="AB83" s="29"/>
      <c r="AC83" s="29"/>
      <c r="AD83" s="29"/>
    </row>
    <row r="84" spans="1:30" ht="12.95" customHeight="1" x14ac:dyDescent="0.25">
      <c r="A84" s="1"/>
      <c r="B84" s="24"/>
      <c r="C84" s="23" t="s">
        <v>92</v>
      </c>
      <c r="D84" s="56"/>
      <c r="E84" s="57"/>
      <c r="F84" s="56"/>
      <c r="G84" s="57"/>
      <c r="H84" s="56"/>
      <c r="I84" s="57"/>
      <c r="J84" s="58">
        <f t="shared" si="15"/>
        <v>0</v>
      </c>
      <c r="K84" s="59"/>
      <c r="L84" s="58">
        <f t="shared" si="16"/>
        <v>0</v>
      </c>
      <c r="M84" s="59"/>
      <c r="N84" s="60">
        <f t="shared" si="17"/>
        <v>0</v>
      </c>
      <c r="O84" s="61"/>
      <c r="P84" s="62">
        <f t="shared" si="18"/>
        <v>0</v>
      </c>
      <c r="Q84" s="63"/>
      <c r="R84" s="64"/>
      <c r="S84" s="65" t="str">
        <f>IF(AND(P84&gt;=95,P84&lt;=105),"OK","NOTOK")</f>
        <v>NOTOK</v>
      </c>
      <c r="T84" s="66"/>
      <c r="U84" s="67"/>
      <c r="V84" s="72"/>
      <c r="W84" s="73"/>
      <c r="X84" s="29"/>
      <c r="AA84" s="29"/>
      <c r="AB84" s="29"/>
      <c r="AC84" s="29"/>
      <c r="AD84" s="29"/>
    </row>
    <row r="85" spans="1:30" ht="12.95" customHeight="1" x14ac:dyDescent="0.25">
      <c r="A85" s="1"/>
      <c r="B85" s="1"/>
      <c r="C85" s="28"/>
      <c r="D85" s="15"/>
      <c r="E85" s="15"/>
      <c r="F85" s="15"/>
      <c r="G85" s="15"/>
      <c r="H85" s="15"/>
      <c r="I85" s="15"/>
      <c r="J85" s="15"/>
      <c r="K85" s="15"/>
      <c r="L85" s="15"/>
      <c r="M85" s="1"/>
      <c r="N85" s="1"/>
      <c r="O85" s="29"/>
      <c r="P85" s="29"/>
      <c r="Q85" s="28"/>
      <c r="R85" s="28"/>
      <c r="S85" s="28"/>
      <c r="T85" s="3"/>
      <c r="U85" s="3"/>
      <c r="V85" s="3"/>
      <c r="X85" s="29"/>
      <c r="AA85" s="29"/>
      <c r="AB85" s="29"/>
      <c r="AC85" s="29"/>
      <c r="AD85" s="29"/>
    </row>
    <row r="86" spans="1:30" ht="15" customHeight="1" x14ac:dyDescent="0.25">
      <c r="A86" s="12" t="s">
        <v>76</v>
      </c>
      <c r="B86" s="33" t="s">
        <v>141</v>
      </c>
      <c r="X86" s="29"/>
      <c r="AA86" s="29"/>
      <c r="AB86" s="29"/>
      <c r="AC86" s="29"/>
      <c r="AD86" s="29"/>
    </row>
    <row r="87" spans="1:30" ht="15" customHeight="1" x14ac:dyDescent="0.25">
      <c r="B87" s="93" t="s">
        <v>36</v>
      </c>
      <c r="C87" s="96" t="s">
        <v>73</v>
      </c>
      <c r="D87" s="142" t="s">
        <v>37</v>
      </c>
      <c r="E87" s="143"/>
      <c r="F87" s="87" t="s">
        <v>74</v>
      </c>
      <c r="G87" s="146"/>
      <c r="H87" s="146"/>
      <c r="I87" s="146"/>
      <c r="J87" s="146"/>
      <c r="K87" s="146"/>
      <c r="L87" s="146"/>
      <c r="M87" s="146"/>
      <c r="N87" s="146"/>
      <c r="O87" s="146"/>
      <c r="P87" s="146"/>
      <c r="Q87" s="88"/>
      <c r="R87" s="68" t="s">
        <v>70</v>
      </c>
      <c r="S87" s="69"/>
      <c r="T87" s="102" t="s">
        <v>71</v>
      </c>
      <c r="U87" s="103"/>
      <c r="V87" s="149"/>
      <c r="W87" s="74" t="s">
        <v>72</v>
      </c>
      <c r="X87" s="29"/>
    </row>
    <row r="88" spans="1:30" ht="15" customHeight="1" x14ac:dyDescent="0.25">
      <c r="B88" s="95"/>
      <c r="C88" s="98"/>
      <c r="D88" s="144"/>
      <c r="E88" s="145"/>
      <c r="F88" s="87" t="s">
        <v>31</v>
      </c>
      <c r="G88" s="88"/>
      <c r="H88" s="87" t="s">
        <v>32</v>
      </c>
      <c r="I88" s="88"/>
      <c r="J88" s="89" t="s">
        <v>33</v>
      </c>
      <c r="K88" s="90"/>
      <c r="L88" s="89" t="s">
        <v>34</v>
      </c>
      <c r="M88" s="90"/>
      <c r="N88" s="91" t="s">
        <v>35</v>
      </c>
      <c r="O88" s="92"/>
      <c r="P88" s="62" t="s">
        <v>38</v>
      </c>
      <c r="Q88" s="64"/>
      <c r="R88" s="72"/>
      <c r="S88" s="73"/>
      <c r="T88" s="115"/>
      <c r="U88" s="116"/>
      <c r="V88" s="117"/>
      <c r="W88" s="76"/>
      <c r="X88" s="29"/>
    </row>
    <row r="89" spans="1:30" ht="15" customHeight="1" x14ac:dyDescent="0.25">
      <c r="B89" s="93">
        <v>1</v>
      </c>
      <c r="C89" s="96" t="s">
        <v>144</v>
      </c>
      <c r="D89" s="77">
        <v>35</v>
      </c>
      <c r="E89" s="78"/>
      <c r="F89" s="79"/>
      <c r="G89" s="80"/>
      <c r="H89" s="79"/>
      <c r="I89" s="80"/>
      <c r="J89" s="79"/>
      <c r="K89" s="80"/>
      <c r="L89" s="83">
        <f t="shared" ref="L89:L91" si="19">F89</f>
        <v>0</v>
      </c>
      <c r="M89" s="84"/>
      <c r="N89" s="85">
        <f t="shared" ref="N89:N91" si="20">H89</f>
        <v>0</v>
      </c>
      <c r="O89" s="86"/>
      <c r="P89" s="60">
        <f t="shared" ref="P89:P91" si="21">J89</f>
        <v>0</v>
      </c>
      <c r="Q89" s="61"/>
      <c r="R89" s="62">
        <f t="shared" ref="R89:R91" si="22">AVERAGE(F89:Q89)</f>
        <v>0</v>
      </c>
      <c r="S89" s="64"/>
      <c r="T89" s="65" t="str">
        <f>IF(AND(R89&gt;=34,R89&lt;=36),"OK","NOTOK")</f>
        <v>NOTOK</v>
      </c>
      <c r="U89" s="66"/>
      <c r="V89" s="67"/>
      <c r="W89" s="74" t="s">
        <v>145</v>
      </c>
      <c r="X89" s="29"/>
      <c r="Y89" s="36" t="str">
        <f>IF(AND(T89="OK",T90="OK",T91="OK"),"OK","Tidak OK")</f>
        <v>Tidak OK</v>
      </c>
    </row>
    <row r="90" spans="1:30" ht="18" customHeight="1" x14ac:dyDescent="0.25">
      <c r="B90" s="94"/>
      <c r="C90" s="97"/>
      <c r="D90" s="77">
        <v>37</v>
      </c>
      <c r="E90" s="78"/>
      <c r="F90" s="79"/>
      <c r="G90" s="80"/>
      <c r="H90" s="79"/>
      <c r="I90" s="80"/>
      <c r="J90" s="79"/>
      <c r="K90" s="80"/>
      <c r="L90" s="83">
        <f t="shared" si="19"/>
        <v>0</v>
      </c>
      <c r="M90" s="84"/>
      <c r="N90" s="85">
        <f t="shared" si="20"/>
        <v>0</v>
      </c>
      <c r="O90" s="86"/>
      <c r="P90" s="60">
        <f t="shared" si="21"/>
        <v>0</v>
      </c>
      <c r="Q90" s="61"/>
      <c r="R90" s="62">
        <f t="shared" si="22"/>
        <v>0</v>
      </c>
      <c r="S90" s="64"/>
      <c r="T90" s="65" t="str">
        <f>IF(AND(R90&gt;=36,R90&lt;=38),"OK","NOTOK")</f>
        <v>NOTOK</v>
      </c>
      <c r="U90" s="66"/>
      <c r="V90" s="67"/>
      <c r="W90" s="75"/>
    </row>
    <row r="91" spans="1:30" ht="15" customHeight="1" x14ac:dyDescent="0.25">
      <c r="A91" s="33"/>
      <c r="B91" s="95"/>
      <c r="C91" s="98"/>
      <c r="D91" s="77">
        <v>40</v>
      </c>
      <c r="E91" s="78"/>
      <c r="F91" s="79"/>
      <c r="G91" s="80"/>
      <c r="H91" s="79"/>
      <c r="I91" s="80"/>
      <c r="J91" s="79"/>
      <c r="K91" s="80"/>
      <c r="L91" s="83">
        <f t="shared" si="19"/>
        <v>0</v>
      </c>
      <c r="M91" s="84"/>
      <c r="N91" s="85">
        <f t="shared" si="20"/>
        <v>0</v>
      </c>
      <c r="O91" s="86"/>
      <c r="P91" s="60">
        <f t="shared" si="21"/>
        <v>0</v>
      </c>
      <c r="Q91" s="61"/>
      <c r="R91" s="62">
        <f t="shared" si="22"/>
        <v>0</v>
      </c>
      <c r="S91" s="64"/>
      <c r="T91" s="65" t="str">
        <f>IF(AND(R91&gt;=39,R91&lt;=41),"OK","NOTOK")</f>
        <v>NOTOK</v>
      </c>
      <c r="U91" s="66"/>
      <c r="V91" s="67"/>
      <c r="W91" s="76"/>
    </row>
    <row r="92" spans="1:30" ht="15" customHeight="1" x14ac:dyDescent="0.25">
      <c r="A92" s="33"/>
    </row>
    <row r="93" spans="1:30" ht="3" customHeight="1" x14ac:dyDescent="0.25"/>
    <row r="94" spans="1:30" ht="15" customHeight="1" x14ac:dyDescent="0.25">
      <c r="B94" s="29"/>
    </row>
    <row r="95" spans="1:30" ht="14.25" customHeight="1" x14ac:dyDescent="0.25">
      <c r="A95" s="12" t="s">
        <v>133</v>
      </c>
      <c r="B95" s="44" t="s">
        <v>39</v>
      </c>
      <c r="D95" s="45"/>
      <c r="E95" s="45"/>
      <c r="F95" s="14"/>
      <c r="H95" s="17"/>
      <c r="M95" s="12" t="s">
        <v>134</v>
      </c>
      <c r="N95" s="11" t="s">
        <v>86</v>
      </c>
      <c r="O95" s="11"/>
      <c r="P95" s="11"/>
      <c r="Q95" s="11"/>
      <c r="R95" s="11"/>
      <c r="S95" s="11"/>
      <c r="T95" s="11"/>
      <c r="U95" s="11"/>
      <c r="V95" s="11"/>
    </row>
    <row r="96" spans="1:30" ht="15" customHeight="1" x14ac:dyDescent="0.25">
      <c r="B96" s="32" t="s">
        <v>15</v>
      </c>
      <c r="C96" s="31" t="s">
        <v>40</v>
      </c>
      <c r="D96" s="163" t="s">
        <v>41</v>
      </c>
      <c r="E96" s="164"/>
      <c r="F96" s="164"/>
      <c r="G96" s="164"/>
      <c r="H96" s="164"/>
      <c r="I96" s="165"/>
      <c r="M96" s="68" t="s">
        <v>124</v>
      </c>
      <c r="N96" s="147"/>
      <c r="O96" s="147"/>
      <c r="P96" s="147"/>
      <c r="Q96" s="147"/>
      <c r="R96" s="147"/>
      <c r="S96" s="147"/>
      <c r="T96" s="147"/>
      <c r="U96" s="69"/>
      <c r="V96" s="179" t="str">
        <f>IF(AND(D97="OK",D99="OK"),"OK","Tidak OK")</f>
        <v>Tidak OK</v>
      </c>
      <c r="W96" s="180"/>
    </row>
    <row r="97" spans="1:23" ht="17.100000000000001" customHeight="1" x14ac:dyDescent="0.25">
      <c r="B97" s="166">
        <v>1</v>
      </c>
      <c r="C97" s="166" t="s">
        <v>42</v>
      </c>
      <c r="D97" s="168" t="str">
        <f>IF(AND( Y89="OK",Y57="OK",Y67="OK",Y77="OK"),"OK","Tidak OK")</f>
        <v>Tidak OK</v>
      </c>
      <c r="E97" s="169"/>
      <c r="F97" s="169"/>
      <c r="G97" s="169"/>
      <c r="H97" s="169"/>
      <c r="I97" s="170"/>
      <c r="M97" s="70"/>
      <c r="N97" s="107"/>
      <c r="O97" s="107"/>
      <c r="P97" s="107"/>
      <c r="Q97" s="107"/>
      <c r="R97" s="107"/>
      <c r="S97" s="107"/>
      <c r="T97" s="107"/>
      <c r="U97" s="71"/>
      <c r="V97" s="181"/>
      <c r="W97" s="182"/>
    </row>
    <row r="98" spans="1:23" ht="15" customHeight="1" x14ac:dyDescent="0.25">
      <c r="B98" s="167"/>
      <c r="C98" s="167"/>
      <c r="D98" s="171"/>
      <c r="E98" s="172"/>
      <c r="F98" s="172"/>
      <c r="G98" s="172"/>
      <c r="H98" s="172"/>
      <c r="I98" s="173"/>
      <c r="M98" s="70"/>
      <c r="N98" s="107"/>
      <c r="O98" s="107"/>
      <c r="P98" s="107"/>
      <c r="Q98" s="107"/>
      <c r="R98" s="107"/>
      <c r="S98" s="107"/>
      <c r="T98" s="107"/>
      <c r="U98" s="71"/>
      <c r="V98" s="181"/>
      <c r="W98" s="182"/>
    </row>
    <row r="99" spans="1:23" ht="15" customHeight="1" x14ac:dyDescent="0.25">
      <c r="B99" s="166">
        <v>2</v>
      </c>
      <c r="C99" s="185" t="s">
        <v>123</v>
      </c>
      <c r="D99" s="168" t="str">
        <f>IF(AND(V41="OK",V42="OK",V43="OK",V44="OK",V45="OK",V46="OK",V47="OK",V48="OK",V49="OK",V50="OK",V51="OK"),"OK","Tidak OK")</f>
        <v>OK</v>
      </c>
      <c r="E99" s="169"/>
      <c r="F99" s="169"/>
      <c r="G99" s="169"/>
      <c r="H99" s="169"/>
      <c r="I99" s="170"/>
      <c r="M99" s="70"/>
      <c r="N99" s="107"/>
      <c r="O99" s="107"/>
      <c r="P99" s="107"/>
      <c r="Q99" s="107"/>
      <c r="R99" s="107"/>
      <c r="S99" s="107"/>
      <c r="T99" s="107"/>
      <c r="U99" s="71"/>
      <c r="V99" s="181"/>
      <c r="W99" s="182"/>
    </row>
    <row r="100" spans="1:23" ht="15" customHeight="1" x14ac:dyDescent="0.25">
      <c r="A100" s="33"/>
      <c r="B100" s="167"/>
      <c r="C100" s="186"/>
      <c r="D100" s="171"/>
      <c r="E100" s="172"/>
      <c r="F100" s="172"/>
      <c r="G100" s="172"/>
      <c r="H100" s="172"/>
      <c r="I100" s="173"/>
      <c r="M100" s="72"/>
      <c r="N100" s="148"/>
      <c r="O100" s="148"/>
      <c r="P100" s="148"/>
      <c r="Q100" s="148"/>
      <c r="R100" s="148"/>
      <c r="S100" s="148"/>
      <c r="T100" s="148"/>
      <c r="U100" s="73"/>
      <c r="V100" s="183"/>
      <c r="W100" s="184"/>
    </row>
    <row r="101" spans="1:23" ht="15" customHeight="1" x14ac:dyDescent="0.25">
      <c r="A101" s="33"/>
      <c r="B101" s="1"/>
      <c r="C101" s="4"/>
      <c r="D101" s="46"/>
      <c r="E101" s="46"/>
      <c r="F101" s="18"/>
      <c r="G101" s="18"/>
      <c r="H101" s="18"/>
      <c r="I101" s="18"/>
      <c r="M101" s="28"/>
      <c r="N101" s="28"/>
      <c r="O101" s="28"/>
      <c r="P101" s="28"/>
      <c r="Q101" s="28"/>
      <c r="R101" s="28"/>
      <c r="S101" s="28"/>
      <c r="T101" s="28"/>
      <c r="U101" s="28"/>
      <c r="V101" s="5"/>
      <c r="W101" s="5"/>
    </row>
    <row r="102" spans="1:23" ht="12.75" customHeight="1" x14ac:dyDescent="0.25">
      <c r="A102" s="12" t="s">
        <v>147</v>
      </c>
      <c r="B102" s="33" t="s">
        <v>43</v>
      </c>
      <c r="I102" s="19"/>
      <c r="J102" s="19"/>
      <c r="K102" s="19"/>
      <c r="L102" s="19"/>
      <c r="M102" s="19"/>
      <c r="N102" s="19"/>
      <c r="O102" s="47"/>
      <c r="P102" s="47"/>
      <c r="Q102" s="47"/>
      <c r="R102" s="47"/>
      <c r="S102" s="47"/>
      <c r="T102" s="47"/>
      <c r="U102" s="47"/>
    </row>
    <row r="103" spans="1:23" ht="15" customHeight="1" x14ac:dyDescent="0.25">
      <c r="B103" s="102"/>
      <c r="C103" s="103"/>
      <c r="D103" s="103"/>
      <c r="E103" s="103"/>
      <c r="F103" s="103"/>
      <c r="G103" s="103"/>
      <c r="H103" s="103"/>
      <c r="I103" s="103"/>
      <c r="J103" s="103"/>
      <c r="K103" s="103"/>
      <c r="L103" s="103"/>
      <c r="M103" s="103"/>
      <c r="N103" s="103"/>
      <c r="O103" s="103"/>
      <c r="P103" s="103"/>
      <c r="Q103" s="103"/>
      <c r="R103" s="103"/>
      <c r="S103" s="103"/>
      <c r="T103" s="103"/>
      <c r="U103" s="103"/>
      <c r="V103" s="103"/>
      <c r="W103" s="149"/>
    </row>
    <row r="104" spans="1:23" ht="15" customHeight="1" x14ac:dyDescent="0.25">
      <c r="B104" s="115"/>
      <c r="C104" s="116"/>
      <c r="D104" s="116"/>
      <c r="E104" s="116"/>
      <c r="F104" s="116"/>
      <c r="G104" s="116"/>
      <c r="H104" s="116"/>
      <c r="I104" s="116"/>
      <c r="J104" s="116"/>
      <c r="K104" s="116"/>
      <c r="L104" s="116"/>
      <c r="M104" s="116"/>
      <c r="N104" s="116"/>
      <c r="O104" s="116"/>
      <c r="P104" s="116"/>
      <c r="Q104" s="116"/>
      <c r="R104" s="116"/>
      <c r="S104" s="116"/>
      <c r="T104" s="116"/>
      <c r="U104" s="116"/>
      <c r="V104" s="116"/>
      <c r="W104" s="117"/>
    </row>
    <row r="105" spans="1:23" ht="12.75" customHeight="1" x14ac:dyDescent="0.25">
      <c r="B105" s="48"/>
      <c r="C105" s="48"/>
      <c r="D105" s="48"/>
      <c r="E105" s="48"/>
      <c r="F105" s="25"/>
      <c r="G105" s="25"/>
      <c r="H105" s="25"/>
      <c r="I105" s="19"/>
      <c r="J105" s="19"/>
      <c r="K105" s="19"/>
      <c r="L105" s="19"/>
      <c r="M105" s="19"/>
      <c r="N105" s="19"/>
      <c r="O105" s="47"/>
      <c r="P105" s="47"/>
      <c r="Q105" s="47"/>
      <c r="R105" s="47"/>
      <c r="S105" s="47"/>
      <c r="T105" s="47"/>
      <c r="U105" s="47"/>
    </row>
    <row r="106" spans="1:23" ht="14.25" customHeight="1" x14ac:dyDescent="0.25">
      <c r="B106" s="162" t="s">
        <v>44</v>
      </c>
      <c r="C106" s="162"/>
      <c r="D106" s="162"/>
      <c r="E106" s="162"/>
      <c r="F106" s="162"/>
      <c r="G106" s="162"/>
      <c r="H106" s="162"/>
      <c r="I106" s="162"/>
      <c r="J106" s="162"/>
      <c r="K106" s="162"/>
      <c r="L106" s="162"/>
      <c r="M106" s="162"/>
      <c r="N106" s="162"/>
      <c r="O106" s="162"/>
      <c r="P106" s="162"/>
      <c r="Q106" s="162"/>
      <c r="R106" s="162"/>
      <c r="S106" s="162"/>
      <c r="T106" s="162"/>
      <c r="U106" s="162"/>
      <c r="V106" s="162"/>
      <c r="W106" s="162"/>
    </row>
    <row r="107" spans="1:23" ht="12" customHeight="1" x14ac:dyDescent="0.25">
      <c r="B107" s="162"/>
      <c r="C107" s="162"/>
      <c r="D107" s="162"/>
      <c r="E107" s="162"/>
      <c r="F107" s="162"/>
      <c r="G107" s="162"/>
      <c r="H107" s="162"/>
      <c r="I107" s="162"/>
      <c r="J107" s="162"/>
      <c r="K107" s="162"/>
      <c r="L107" s="162"/>
      <c r="M107" s="162"/>
      <c r="N107" s="162"/>
      <c r="O107" s="162"/>
      <c r="P107" s="162"/>
      <c r="Q107" s="162"/>
      <c r="R107" s="162"/>
      <c r="S107" s="162"/>
      <c r="T107" s="162"/>
      <c r="U107" s="162"/>
      <c r="V107" s="162"/>
      <c r="W107" s="162"/>
    </row>
    <row r="108" spans="1:23" ht="12" customHeight="1" x14ac:dyDescent="0.25">
      <c r="B108" s="162"/>
      <c r="C108" s="162"/>
      <c r="D108" s="162"/>
      <c r="E108" s="162"/>
      <c r="F108" s="162"/>
      <c r="G108" s="162"/>
      <c r="H108" s="162"/>
      <c r="I108" s="162"/>
      <c r="J108" s="162"/>
      <c r="K108" s="162"/>
      <c r="L108" s="162"/>
      <c r="M108" s="162"/>
      <c r="N108" s="162"/>
      <c r="O108" s="162"/>
      <c r="P108" s="162"/>
      <c r="Q108" s="162"/>
      <c r="R108" s="162"/>
      <c r="S108" s="162"/>
      <c r="T108" s="162"/>
      <c r="U108" s="162"/>
      <c r="V108" s="162"/>
      <c r="W108" s="162"/>
    </row>
    <row r="110" spans="1:23" ht="15" customHeight="1" x14ac:dyDescent="0.25"/>
    <row r="113" spans="1:1" ht="15" customHeight="1" x14ac:dyDescent="0.25"/>
    <row r="114" spans="1:1" ht="12" customHeight="1" x14ac:dyDescent="0.25"/>
    <row r="116" spans="1:1" x14ac:dyDescent="0.25">
      <c r="A116" s="20"/>
    </row>
    <row r="117" spans="1:1" x14ac:dyDescent="0.25">
      <c r="A117" s="21"/>
    </row>
    <row r="118" spans="1:1" x14ac:dyDescent="0.25">
      <c r="A118" s="21"/>
    </row>
    <row r="119" spans="1:1" x14ac:dyDescent="0.25">
      <c r="A119" s="22"/>
    </row>
    <row r="120" spans="1:1" x14ac:dyDescent="0.25">
      <c r="A120" s="22"/>
    </row>
    <row r="121" spans="1:1" x14ac:dyDescent="0.25">
      <c r="A121" s="22"/>
    </row>
    <row r="122" spans="1:1" x14ac:dyDescent="0.25">
      <c r="A122" s="22"/>
    </row>
    <row r="123" spans="1:1" x14ac:dyDescent="0.25">
      <c r="A123" s="22"/>
    </row>
    <row r="124" spans="1:1" x14ac:dyDescent="0.25">
      <c r="A124" s="22"/>
    </row>
    <row r="125" spans="1:1" x14ac:dyDescent="0.25">
      <c r="A125" s="22"/>
    </row>
    <row r="126" spans="1:1" x14ac:dyDescent="0.25">
      <c r="A126" s="22"/>
    </row>
    <row r="127" spans="1:1" x14ac:dyDescent="0.25">
      <c r="A127" s="22"/>
    </row>
    <row r="128" spans="1:1" ht="15" customHeight="1" x14ac:dyDescent="0.25">
      <c r="A128" s="22"/>
    </row>
    <row r="129" spans="1:23" x14ac:dyDescent="0.25">
      <c r="A129" s="22"/>
    </row>
    <row r="130" spans="1:23" ht="15" customHeight="1" x14ac:dyDescent="0.25">
      <c r="A130" s="22"/>
      <c r="B130" s="6"/>
      <c r="C130" s="49"/>
      <c r="D130" s="22"/>
      <c r="E130" s="22"/>
      <c r="F130" s="22"/>
      <c r="G130" s="22"/>
      <c r="H130" s="22"/>
      <c r="I130" s="22"/>
      <c r="J130" s="22"/>
      <c r="K130" s="22"/>
      <c r="L130" s="22"/>
      <c r="M130" s="22"/>
      <c r="N130" s="22"/>
      <c r="O130" s="49"/>
      <c r="P130" s="49"/>
      <c r="Q130" s="49"/>
      <c r="R130" s="49"/>
      <c r="S130" s="49"/>
      <c r="T130" s="49"/>
      <c r="U130" s="49"/>
      <c r="V130" s="49"/>
      <c r="W130" s="49"/>
    </row>
    <row r="144" spans="1:23" ht="15" customHeight="1" x14ac:dyDescent="0.25"/>
    <row r="146" spans="24:24" ht="12.75" customHeight="1" x14ac:dyDescent="0.25"/>
    <row r="147" spans="24:24" ht="15" customHeight="1" x14ac:dyDescent="0.25"/>
    <row r="150" spans="24:24" ht="15" customHeight="1" x14ac:dyDescent="0.25"/>
    <row r="151" spans="24:24" ht="15" customHeight="1" x14ac:dyDescent="0.25"/>
    <row r="152" spans="24:24" x14ac:dyDescent="0.25">
      <c r="X152" s="7"/>
    </row>
    <row r="153" spans="24:24" x14ac:dyDescent="0.25">
      <c r="X153" s="7"/>
    </row>
    <row r="154" spans="24:24" x14ac:dyDescent="0.25">
      <c r="X154" s="7"/>
    </row>
    <row r="156" spans="24:24" ht="12.75" customHeight="1" x14ac:dyDescent="0.25"/>
  </sheetData>
  <mergeCells count="447">
    <mergeCell ref="Q32:R32"/>
    <mergeCell ref="Q31:R31"/>
    <mergeCell ref="Q30:R30"/>
    <mergeCell ref="W59:W61"/>
    <mergeCell ref="N60:O60"/>
    <mergeCell ref="N61:O61"/>
    <mergeCell ref="P59:Q59"/>
    <mergeCell ref="P60:Q60"/>
    <mergeCell ref="P61:Q61"/>
    <mergeCell ref="R59:S59"/>
    <mergeCell ref="R60:S60"/>
    <mergeCell ref="R61:S61"/>
    <mergeCell ref="T59:V59"/>
    <mergeCell ref="T60:V60"/>
    <mergeCell ref="T61:V61"/>
    <mergeCell ref="V96:W100"/>
    <mergeCell ref="M96:U100"/>
    <mergeCell ref="D99:I100"/>
    <mergeCell ref="C99:C100"/>
    <mergeCell ref="B99:B100"/>
    <mergeCell ref="B63:Q63"/>
    <mergeCell ref="D61:E61"/>
    <mergeCell ref="D60:E60"/>
    <mergeCell ref="D59:E59"/>
    <mergeCell ref="C59:C61"/>
    <mergeCell ref="B59:B61"/>
    <mergeCell ref="J61:K61"/>
    <mergeCell ref="J60:K60"/>
    <mergeCell ref="J59:K59"/>
    <mergeCell ref="H59:I59"/>
    <mergeCell ref="H60:I60"/>
    <mergeCell ref="H61:I61"/>
    <mergeCell ref="F61:G61"/>
    <mergeCell ref="F60:G60"/>
    <mergeCell ref="F59:G59"/>
    <mergeCell ref="L59:M59"/>
    <mergeCell ref="L60:M60"/>
    <mergeCell ref="L61:M61"/>
    <mergeCell ref="N59:O59"/>
    <mergeCell ref="D87:E88"/>
    <mergeCell ref="C87:C88"/>
    <mergeCell ref="B87:B88"/>
    <mergeCell ref="D76:E76"/>
    <mergeCell ref="B76:B78"/>
    <mergeCell ref="H79:I79"/>
    <mergeCell ref="F79:G79"/>
    <mergeCell ref="D79:E79"/>
    <mergeCell ref="P80:R80"/>
    <mergeCell ref="N80:O80"/>
    <mergeCell ref="L80:M80"/>
    <mergeCell ref="J80:K80"/>
    <mergeCell ref="H80:I80"/>
    <mergeCell ref="F80:G80"/>
    <mergeCell ref="D80:E80"/>
    <mergeCell ref="F87:Q87"/>
    <mergeCell ref="R87:S88"/>
    <mergeCell ref="D78:E78"/>
    <mergeCell ref="F78:G78"/>
    <mergeCell ref="H78:I78"/>
    <mergeCell ref="J78:K78"/>
    <mergeCell ref="D84:E84"/>
    <mergeCell ref="F84:G84"/>
    <mergeCell ref="H84:I84"/>
    <mergeCell ref="R89:S89"/>
    <mergeCell ref="T89:V89"/>
    <mergeCell ref="W89:W91"/>
    <mergeCell ref="D90:E90"/>
    <mergeCell ref="F90:G90"/>
    <mergeCell ref="H90:I90"/>
    <mergeCell ref="J90:K90"/>
    <mergeCell ref="L90:M90"/>
    <mergeCell ref="N90:O90"/>
    <mergeCell ref="P90:Q90"/>
    <mergeCell ref="R90:S90"/>
    <mergeCell ref="T90:V90"/>
    <mergeCell ref="D91:E91"/>
    <mergeCell ref="F91:G91"/>
    <mergeCell ref="H91:I91"/>
    <mergeCell ref="J91:K91"/>
    <mergeCell ref="L91:M91"/>
    <mergeCell ref="N91:O91"/>
    <mergeCell ref="P91:Q91"/>
    <mergeCell ref="R91:S91"/>
    <mergeCell ref="T91:V91"/>
    <mergeCell ref="B89:B91"/>
    <mergeCell ref="C89:C91"/>
    <mergeCell ref="D89:E89"/>
    <mergeCell ref="F89:G89"/>
    <mergeCell ref="H89:I89"/>
    <mergeCell ref="J89:K89"/>
    <mergeCell ref="L89:M89"/>
    <mergeCell ref="N89:O89"/>
    <mergeCell ref="P89:Q89"/>
    <mergeCell ref="T87:V88"/>
    <mergeCell ref="W87:W88"/>
    <mergeCell ref="F88:G88"/>
    <mergeCell ref="H88:I88"/>
    <mergeCell ref="J88:K88"/>
    <mergeCell ref="L88:M88"/>
    <mergeCell ref="N88:O88"/>
    <mergeCell ref="P88:Q88"/>
    <mergeCell ref="C51:O51"/>
    <mergeCell ref="P51:Q51"/>
    <mergeCell ref="S51:T51"/>
    <mergeCell ref="V51:W51"/>
    <mergeCell ref="J79:K79"/>
    <mergeCell ref="L79:M79"/>
    <mergeCell ref="T70:V70"/>
    <mergeCell ref="L70:M70"/>
    <mergeCell ref="N70:O70"/>
    <mergeCell ref="S79:U79"/>
    <mergeCell ref="P74:R75"/>
    <mergeCell ref="S74:U75"/>
    <mergeCell ref="V74:W75"/>
    <mergeCell ref="L69:M69"/>
    <mergeCell ref="N69:O69"/>
    <mergeCell ref="P69:Q69"/>
    <mergeCell ref="C50:O50"/>
    <mergeCell ref="P50:Q50"/>
    <mergeCell ref="S50:T50"/>
    <mergeCell ref="V50:W50"/>
    <mergeCell ref="C48:O48"/>
    <mergeCell ref="P48:Q48"/>
    <mergeCell ref="S48:T48"/>
    <mergeCell ref="V45:W45"/>
    <mergeCell ref="C46:O46"/>
    <mergeCell ref="P46:Q46"/>
    <mergeCell ref="S46:T46"/>
    <mergeCell ref="V46:W46"/>
    <mergeCell ref="C45:O45"/>
    <mergeCell ref="P45:Q45"/>
    <mergeCell ref="S45:T45"/>
    <mergeCell ref="S49:T49"/>
    <mergeCell ref="V49:W49"/>
    <mergeCell ref="C47:O47"/>
    <mergeCell ref="P47:Q47"/>
    <mergeCell ref="S47:T47"/>
    <mergeCell ref="V47:W47"/>
    <mergeCell ref="V48:W48"/>
    <mergeCell ref="C49:O49"/>
    <mergeCell ref="P49:Q49"/>
    <mergeCell ref="C42:O42"/>
    <mergeCell ref="P42:Q42"/>
    <mergeCell ref="S42:T42"/>
    <mergeCell ref="V42:W42"/>
    <mergeCell ref="C43:O43"/>
    <mergeCell ref="P43:Q43"/>
    <mergeCell ref="S43:T43"/>
    <mergeCell ref="V43:W43"/>
    <mergeCell ref="C44:O44"/>
    <mergeCell ref="P44:Q44"/>
    <mergeCell ref="S44:T44"/>
    <mergeCell ref="V44:W44"/>
    <mergeCell ref="R69:S69"/>
    <mergeCell ref="T69:V69"/>
    <mergeCell ref="W69:W71"/>
    <mergeCell ref="T71:V71"/>
    <mergeCell ref="P78:R78"/>
    <mergeCell ref="S78:U78"/>
    <mergeCell ref="P70:Q70"/>
    <mergeCell ref="R70:S70"/>
    <mergeCell ref="L71:M71"/>
    <mergeCell ref="N71:O71"/>
    <mergeCell ref="P71:Q71"/>
    <mergeCell ref="R71:S71"/>
    <mergeCell ref="L78:M78"/>
    <mergeCell ref="N78:O78"/>
    <mergeCell ref="B103:W104"/>
    <mergeCell ref="B106:W108"/>
    <mergeCell ref="D96:I96"/>
    <mergeCell ref="B97:B98"/>
    <mergeCell ref="C97:C98"/>
    <mergeCell ref="D97:I98"/>
    <mergeCell ref="S80:U80"/>
    <mergeCell ref="D81:E81"/>
    <mergeCell ref="F81:G81"/>
    <mergeCell ref="H81:I81"/>
    <mergeCell ref="J81:K81"/>
    <mergeCell ref="L81:M81"/>
    <mergeCell ref="N81:O81"/>
    <mergeCell ref="P81:R81"/>
    <mergeCell ref="S81:U81"/>
    <mergeCell ref="B79:B81"/>
    <mergeCell ref="D82:E82"/>
    <mergeCell ref="F82:G82"/>
    <mergeCell ref="B82:B83"/>
    <mergeCell ref="H82:I82"/>
    <mergeCell ref="J82:K82"/>
    <mergeCell ref="L82:M82"/>
    <mergeCell ref="N79:O79"/>
    <mergeCell ref="P79:R79"/>
    <mergeCell ref="B74:B75"/>
    <mergeCell ref="C74:C75"/>
    <mergeCell ref="D74:O74"/>
    <mergeCell ref="D77:E77"/>
    <mergeCell ref="F77:G77"/>
    <mergeCell ref="H77:I77"/>
    <mergeCell ref="J77:K77"/>
    <mergeCell ref="L77:M77"/>
    <mergeCell ref="N77:O77"/>
    <mergeCell ref="D75:E75"/>
    <mergeCell ref="F75:G75"/>
    <mergeCell ref="H75:I75"/>
    <mergeCell ref="J75:K75"/>
    <mergeCell ref="L75:M75"/>
    <mergeCell ref="N75:O75"/>
    <mergeCell ref="F76:G76"/>
    <mergeCell ref="H76:I76"/>
    <mergeCell ref="J76:K76"/>
    <mergeCell ref="L76:M76"/>
    <mergeCell ref="N76:O76"/>
    <mergeCell ref="B69:B71"/>
    <mergeCell ref="C69:C71"/>
    <mergeCell ref="D69:E69"/>
    <mergeCell ref="F69:G69"/>
    <mergeCell ref="H69:I69"/>
    <mergeCell ref="J69:K69"/>
    <mergeCell ref="D70:E70"/>
    <mergeCell ref="F70:G70"/>
    <mergeCell ref="H70:I70"/>
    <mergeCell ref="J70:K70"/>
    <mergeCell ref="D71:E71"/>
    <mergeCell ref="F71:G71"/>
    <mergeCell ref="H71:I71"/>
    <mergeCell ref="J71:K71"/>
    <mergeCell ref="R66:S66"/>
    <mergeCell ref="T66:V66"/>
    <mergeCell ref="W66:W68"/>
    <mergeCell ref="L67:M67"/>
    <mergeCell ref="N67:O67"/>
    <mergeCell ref="P67:Q67"/>
    <mergeCell ref="R67:S67"/>
    <mergeCell ref="T67:V67"/>
    <mergeCell ref="L68:M68"/>
    <mergeCell ref="N68:O68"/>
    <mergeCell ref="P68:Q68"/>
    <mergeCell ref="R68:S68"/>
    <mergeCell ref="T68:V68"/>
    <mergeCell ref="L66:M66"/>
    <mergeCell ref="N66:O66"/>
    <mergeCell ref="P66:Q66"/>
    <mergeCell ref="B66:B68"/>
    <mergeCell ref="C66:C68"/>
    <mergeCell ref="D66:E66"/>
    <mergeCell ref="F66:G66"/>
    <mergeCell ref="H66:I66"/>
    <mergeCell ref="J66:K66"/>
    <mergeCell ref="D67:E67"/>
    <mergeCell ref="F67:G67"/>
    <mergeCell ref="H67:I67"/>
    <mergeCell ref="J67:K67"/>
    <mergeCell ref="D68:E68"/>
    <mergeCell ref="F68:G68"/>
    <mergeCell ref="H68:I68"/>
    <mergeCell ref="J68:K68"/>
    <mergeCell ref="T64:V65"/>
    <mergeCell ref="W64:W65"/>
    <mergeCell ref="F65:G65"/>
    <mergeCell ref="H65:I65"/>
    <mergeCell ref="J65:K65"/>
    <mergeCell ref="L65:M65"/>
    <mergeCell ref="N65:O65"/>
    <mergeCell ref="P65:Q65"/>
    <mergeCell ref="B64:B65"/>
    <mergeCell ref="C64:C65"/>
    <mergeCell ref="D64:E65"/>
    <mergeCell ref="F64:Q64"/>
    <mergeCell ref="R64:S65"/>
    <mergeCell ref="B53:Q53"/>
    <mergeCell ref="B54:B55"/>
    <mergeCell ref="C54:C55"/>
    <mergeCell ref="D54:E55"/>
    <mergeCell ref="F54:Q54"/>
    <mergeCell ref="R54:S55"/>
    <mergeCell ref="O36:P36"/>
    <mergeCell ref="Q36:R36"/>
    <mergeCell ref="S36:V36"/>
    <mergeCell ref="O37:P37"/>
    <mergeCell ref="Q37:R37"/>
    <mergeCell ref="S37:V37"/>
    <mergeCell ref="K36:N36"/>
    <mergeCell ref="T54:V55"/>
    <mergeCell ref="B39:L39"/>
    <mergeCell ref="C40:O40"/>
    <mergeCell ref="P40:R40"/>
    <mergeCell ref="S40:U40"/>
    <mergeCell ref="V40:W40"/>
    <mergeCell ref="C41:O41"/>
    <mergeCell ref="P41:Q41"/>
    <mergeCell ref="S41:T41"/>
    <mergeCell ref="V41:W41"/>
    <mergeCell ref="W54:W55"/>
    <mergeCell ref="O35:P35"/>
    <mergeCell ref="Q35:R35"/>
    <mergeCell ref="S35:V35"/>
    <mergeCell ref="K33:N33"/>
    <mergeCell ref="K29:N29"/>
    <mergeCell ref="K37:N37"/>
    <mergeCell ref="K28:N28"/>
    <mergeCell ref="O28:P28"/>
    <mergeCell ref="Q28:R28"/>
    <mergeCell ref="S28:V28"/>
    <mergeCell ref="K32:N32"/>
    <mergeCell ref="K31:N31"/>
    <mergeCell ref="K30:N30"/>
    <mergeCell ref="K35:N35"/>
    <mergeCell ref="S34:V34"/>
    <mergeCell ref="S31:V31"/>
    <mergeCell ref="S30:V30"/>
    <mergeCell ref="S32:V32"/>
    <mergeCell ref="O34:P34"/>
    <mergeCell ref="O30:P30"/>
    <mergeCell ref="O31:P31"/>
    <mergeCell ref="O32:P32"/>
    <mergeCell ref="Q25:R25"/>
    <mergeCell ref="E29:G29"/>
    <mergeCell ref="K26:N26"/>
    <mergeCell ref="O29:P29"/>
    <mergeCell ref="Q29:R29"/>
    <mergeCell ref="S29:V29"/>
    <mergeCell ref="K34:N34"/>
    <mergeCell ref="O33:P33"/>
    <mergeCell ref="Q33:R33"/>
    <mergeCell ref="S33:V33"/>
    <mergeCell ref="S27:V27"/>
    <mergeCell ref="Q27:R27"/>
    <mergeCell ref="O27:P27"/>
    <mergeCell ref="S25:V25"/>
    <mergeCell ref="D26:E26"/>
    <mergeCell ref="F26:G26"/>
    <mergeCell ref="K27:N27"/>
    <mergeCell ref="O26:P26"/>
    <mergeCell ref="Q26:R26"/>
    <mergeCell ref="S26:V26"/>
    <mergeCell ref="D25:E25"/>
    <mergeCell ref="F25:G25"/>
    <mergeCell ref="K25:N25"/>
    <mergeCell ref="O25:P25"/>
    <mergeCell ref="B23:B24"/>
    <mergeCell ref="C23:C24"/>
    <mergeCell ref="D23:G23"/>
    <mergeCell ref="J23:J24"/>
    <mergeCell ref="K23:N24"/>
    <mergeCell ref="O23:R23"/>
    <mergeCell ref="C19:F19"/>
    <mergeCell ref="G19:J19"/>
    <mergeCell ref="K19:M19"/>
    <mergeCell ref="N19:S19"/>
    <mergeCell ref="S23:V24"/>
    <mergeCell ref="D24:E24"/>
    <mergeCell ref="F24:G24"/>
    <mergeCell ref="O24:P24"/>
    <mergeCell ref="Q24:R24"/>
    <mergeCell ref="C20:F20"/>
    <mergeCell ref="G20:J20"/>
    <mergeCell ref="N20:S20"/>
    <mergeCell ref="K20:M20"/>
    <mergeCell ref="C16:F16"/>
    <mergeCell ref="G16:J16"/>
    <mergeCell ref="K16:M16"/>
    <mergeCell ref="N16:S16"/>
    <mergeCell ref="C17:F17"/>
    <mergeCell ref="G17:J17"/>
    <mergeCell ref="K17:M17"/>
    <mergeCell ref="N17:S17"/>
    <mergeCell ref="C18:F18"/>
    <mergeCell ref="G18:J18"/>
    <mergeCell ref="K18:M18"/>
    <mergeCell ref="N18:S18"/>
    <mergeCell ref="V12:W12"/>
    <mergeCell ref="C15:F15"/>
    <mergeCell ref="G15:J15"/>
    <mergeCell ref="K15:M15"/>
    <mergeCell ref="N15:S15"/>
    <mergeCell ref="A4:F4"/>
    <mergeCell ref="J4:N4"/>
    <mergeCell ref="O4:T4"/>
    <mergeCell ref="U4:W4"/>
    <mergeCell ref="V10:W10"/>
    <mergeCell ref="B11:C11"/>
    <mergeCell ref="V11:W11"/>
    <mergeCell ref="A2:F2"/>
    <mergeCell ref="G2:I2"/>
    <mergeCell ref="J2:N2"/>
    <mergeCell ref="O2:T2"/>
    <mergeCell ref="U2:W2"/>
    <mergeCell ref="A3:F3"/>
    <mergeCell ref="J3:N3"/>
    <mergeCell ref="O3:T3"/>
    <mergeCell ref="U3:W3"/>
    <mergeCell ref="F55:G55"/>
    <mergeCell ref="H55:I55"/>
    <mergeCell ref="J55:K55"/>
    <mergeCell ref="L55:M55"/>
    <mergeCell ref="N55:O55"/>
    <mergeCell ref="P55:Q55"/>
    <mergeCell ref="B56:B58"/>
    <mergeCell ref="C56:C58"/>
    <mergeCell ref="D56:E56"/>
    <mergeCell ref="F56:G56"/>
    <mergeCell ref="H56:I56"/>
    <mergeCell ref="J56:K56"/>
    <mergeCell ref="L56:M56"/>
    <mergeCell ref="N56:O56"/>
    <mergeCell ref="P56:Q56"/>
    <mergeCell ref="R56:S56"/>
    <mergeCell ref="T56:V56"/>
    <mergeCell ref="W56:W58"/>
    <mergeCell ref="D57:E57"/>
    <mergeCell ref="F57:G57"/>
    <mergeCell ref="H57:I57"/>
    <mergeCell ref="J57:K57"/>
    <mergeCell ref="L57:M57"/>
    <mergeCell ref="N57:O57"/>
    <mergeCell ref="P57:Q57"/>
    <mergeCell ref="R57:S57"/>
    <mergeCell ref="T57:V57"/>
    <mergeCell ref="D58:E58"/>
    <mergeCell ref="F58:G58"/>
    <mergeCell ref="H58:I58"/>
    <mergeCell ref="J58:K58"/>
    <mergeCell ref="L58:M58"/>
    <mergeCell ref="N58:O58"/>
    <mergeCell ref="P58:Q58"/>
    <mergeCell ref="R58:S58"/>
    <mergeCell ref="T58:V58"/>
    <mergeCell ref="J84:K84"/>
    <mergeCell ref="N84:O84"/>
    <mergeCell ref="L84:M84"/>
    <mergeCell ref="P84:R84"/>
    <mergeCell ref="S84:U84"/>
    <mergeCell ref="V76:W84"/>
    <mergeCell ref="N82:O82"/>
    <mergeCell ref="P82:R82"/>
    <mergeCell ref="S82:U82"/>
    <mergeCell ref="D83:E83"/>
    <mergeCell ref="F83:G83"/>
    <mergeCell ref="H83:I83"/>
    <mergeCell ref="J83:K83"/>
    <mergeCell ref="L83:M83"/>
    <mergeCell ref="N83:O83"/>
    <mergeCell ref="P83:R83"/>
    <mergeCell ref="S83:U83"/>
    <mergeCell ref="P76:R76"/>
    <mergeCell ref="S76:U76"/>
    <mergeCell ref="P77:R77"/>
    <mergeCell ref="S77:U77"/>
  </mergeCells>
  <phoneticPr fontId="17" type="noConversion"/>
  <pageMargins left="0" right="0" top="0.74803149606299213" bottom="0.74803149606299213" header="0.31496062992125984" footer="0.31496062992125984"/>
  <pageSetup paperSize="9" scale="97" fitToHeight="0" orientation="portrait" blackAndWhite="1" horizontalDpi="300" verticalDpi="300" r:id="rId1"/>
  <rowBreaks count="1" manualBreakCount="1">
    <brk id="53" max="16383" man="1"/>
  </rowBreak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PM PRO 1</vt:lpstr>
      <vt:lpstr>'PM PRO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QC-5</dc:creator>
  <cp:lastModifiedBy>COMP-IT</cp:lastModifiedBy>
  <cp:lastPrinted>2021-01-21T02:42:33Z</cp:lastPrinted>
  <dcterms:created xsi:type="dcterms:W3CDTF">2019-03-21T01:11:10Z</dcterms:created>
  <dcterms:modified xsi:type="dcterms:W3CDTF">2021-01-21T02:53:24Z</dcterms:modified>
</cp:coreProperties>
</file>