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n Verwer\Documents\04 - Study\05 - Msc Thesis Spaceflight\Thesis\lowThrustTrajectory\data\"/>
    </mc:Choice>
  </mc:AlternateContent>
  <xr:revisionPtr revIDLastSave="0" documentId="13_ncr:1_{65C772B8-FB05-4293-9E33-CEE93CF1267D}" xr6:coauthVersionLast="47" xr6:coauthVersionMax="47" xr10:uidLastSave="{00000000-0000-0000-0000-000000000000}"/>
  <bookViews>
    <workbookView xWindow="-108" yWindow="-108" windowWidth="23256" windowHeight="12456" xr2:uid="{7A97BE60-134E-494D-AD44-36F90E9AB93B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G2" i="1"/>
  <c r="G3" i="1"/>
  <c r="G7" i="1"/>
  <c r="G8" i="1"/>
  <c r="G10" i="1"/>
  <c r="C2" i="1"/>
  <c r="F4" i="1"/>
  <c r="C4" i="1"/>
  <c r="F3" i="1"/>
  <c r="C3" i="1"/>
  <c r="F10" i="1"/>
  <c r="E10" i="1"/>
  <c r="C10" i="1"/>
  <c r="F6" i="1"/>
  <c r="E6" i="1"/>
  <c r="C6" i="1"/>
  <c r="G6" i="1" s="1"/>
  <c r="F5" i="1"/>
  <c r="G5" i="1" s="1"/>
  <c r="E5" i="1"/>
  <c r="C5" i="1"/>
  <c r="F7" i="1"/>
  <c r="E7" i="1"/>
  <c r="C9" i="1"/>
  <c r="G9" i="1" s="1"/>
  <c r="C8" i="1"/>
  <c r="F9" i="1"/>
  <c r="E9" i="1"/>
</calcChain>
</file>

<file path=xl/sharedStrings.xml><?xml version="1.0" encoding="utf-8"?>
<sst xmlns="http://schemas.openxmlformats.org/spreadsheetml/2006/main" count="25" uniqueCount="20">
  <si>
    <t>Name</t>
  </si>
  <si>
    <t>Type</t>
  </si>
  <si>
    <t>Tmax</t>
  </si>
  <si>
    <t>Isp</t>
  </si>
  <si>
    <t>DryMass</t>
  </si>
  <si>
    <t>Power</t>
  </si>
  <si>
    <t>Electro Spray</t>
  </si>
  <si>
    <t>IFM Nano (2x)</t>
  </si>
  <si>
    <t>IFM Micro (1x)</t>
  </si>
  <si>
    <t>Gridded Ion</t>
  </si>
  <si>
    <t>NPT30-I2 RF (2x)</t>
  </si>
  <si>
    <t>BIT-3 RF (1x)</t>
  </si>
  <si>
    <t>Metal Plasma Thruster (2x)</t>
  </si>
  <si>
    <t>PPVA</t>
  </si>
  <si>
    <t>FPPT-1.6 (1x)</t>
  </si>
  <si>
    <t>Hall Effect</t>
  </si>
  <si>
    <t>SPT-70M (1x)</t>
  </si>
  <si>
    <t>MaSMi (1x)</t>
  </si>
  <si>
    <t>PPS-X00 (1x)</t>
  </si>
  <si>
    <t>Effective thrust [mN]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</si>
</sst>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11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9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60C230-C622-4312-ABA8-9D6694A11840}" name="tblPropulsionSystems" displayName="tblPropulsionSystems" ref="A1:G10" totalsRowShown="0" headerRowDxfId="8" dataDxfId="7">
  <autoFilter ref="A1:G10" xr:uid="{FA60C230-C622-4312-ABA8-9D6694A1184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sortState xmlns:xlrd2="http://schemas.microsoft.com/office/spreadsheetml/2017/richdata2" ref="A2:G10">
    <sortCondition descending="1" ref="G1:G10"/>
  </sortState>
  <tableColumns count="7">
    <tableColumn id="1" xr3:uid="{C8FC165C-31A2-4299-8EB9-072BA53BE036}" name="Name" dataDxfId="6"/>
    <tableColumn id="2" xr3:uid="{F17F3087-1663-4FC8-9392-6BB929A89B83}" name="Type" dataDxfId="5"/>
    <tableColumn id="3" xr3:uid="{7B060A2E-B80E-4ACD-A69A-B65D2BA7F950}" name="Tmax" dataDxfId="4">
      <calculatedColumnFormula>0.00035*2</calculatedColumnFormula>
    </tableColumn>
    <tableColumn id="4" xr3:uid="{BB360D96-F7CE-4C90-8D5B-A3BFAB625C78}" name="Isp" dataDxfId="3"/>
    <tableColumn id="5" xr3:uid="{C8EA4628-50CE-4EE1-B716-F9FAA8C5724F}" name="DryMass" dataDxfId="2">
      <calculatedColumnFormula>0.68*2</calculatedColumnFormula>
    </tableColumn>
    <tableColumn id="6" xr3:uid="{CE24243A-B759-40DD-9F65-35E13646D8DE}" name="Power" dataDxfId="1">
      <calculatedColumnFormula>40*2</calculatedColumnFormula>
    </tableColumn>
    <tableColumn id="7" xr3:uid="{63983583-F2F2-4CF5-8A58-0778CA921D5D}" name="Effective thrust [mN]" dataDxfId="0">
      <calculatedColumnFormula>tblPropulsionSystems[[#This Row],[Tmax]]*MIN(190/tblPropulsionSystems[[#This Row],[Power]],1)*1000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F15C4-8B4A-4D42-B672-5BD5CEAEED01}">
  <dimension ref="A1:H10"/>
  <sheetViews>
    <sheetView tabSelected="1" workbookViewId="0">
      <selection activeCell="C14" sqref="C14"/>
    </sheetView>
  </sheetViews>
  <sheetFormatPr defaultRowHeight="14.4" x14ac:dyDescent="0.3"/>
  <cols>
    <col min="1" max="1" width="30" style="1" customWidth="1"/>
    <col min="2" max="6" width="20.77734375" style="1" customWidth="1"/>
    <col min="7" max="7" width="18.77734375" bestFit="1" customWidth="1"/>
  </cols>
  <sheetData>
    <row r="1" spans="1:8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19</v>
      </c>
      <c r="H1" s="1"/>
    </row>
    <row r="2" spans="1:8" x14ac:dyDescent="0.3">
      <c r="A2" s="3" t="s">
        <v>18</v>
      </c>
      <c r="B2" s="3" t="s">
        <v>15</v>
      </c>
      <c r="C2" s="3">
        <f>0.043</f>
        <v>4.2999999999999997E-2</v>
      </c>
      <c r="D2" s="3">
        <v>1530</v>
      </c>
      <c r="E2" s="3">
        <v>3.2</v>
      </c>
      <c r="F2" s="3">
        <v>650</v>
      </c>
      <c r="G2" s="6">
        <f>tblPropulsionSystems[[#This Row],[Tmax]]*MIN(190/tblPropulsionSystems[[#This Row],[Power]],1)*1000</f>
        <v>12.569230769230769</v>
      </c>
      <c r="H2" s="3"/>
    </row>
    <row r="3" spans="1:8" x14ac:dyDescent="0.3">
      <c r="A3" s="2" t="s">
        <v>16</v>
      </c>
      <c r="B3" s="3" t="s">
        <v>15</v>
      </c>
      <c r="C3" s="3">
        <f>0.0413</f>
        <v>4.1300000000000003E-2</v>
      </c>
      <c r="D3" s="3">
        <v>1580</v>
      </c>
      <c r="E3" s="3">
        <v>2</v>
      </c>
      <c r="F3" s="3">
        <f>660</f>
        <v>660</v>
      </c>
      <c r="G3" s="6">
        <f>tblPropulsionSystems[[#This Row],[Tmax]]*MIN(190/tblPropulsionSystems[[#This Row],[Power]],1)*1000</f>
        <v>11.889393939393941</v>
      </c>
      <c r="H3" s="3"/>
    </row>
    <row r="4" spans="1:8" x14ac:dyDescent="0.3">
      <c r="A4" s="3" t="s">
        <v>17</v>
      </c>
      <c r="B4" s="3" t="s">
        <v>15</v>
      </c>
      <c r="C4" s="3">
        <f>0.055</f>
        <v>5.5E-2</v>
      </c>
      <c r="D4" s="3">
        <v>1920</v>
      </c>
      <c r="E4" s="3">
        <v>3.4</v>
      </c>
      <c r="F4" s="3">
        <f>1000</f>
        <v>1000</v>
      </c>
      <c r="G4" s="6">
        <f>tblPropulsionSystems[[#This Row],[Tmax]]*MIN(190/tblPropulsionSystems[[#This Row],[Power]],1)*1000</f>
        <v>10.450000000000001</v>
      </c>
      <c r="H4" s="3"/>
    </row>
    <row r="5" spans="1:8" x14ac:dyDescent="0.3">
      <c r="A5" s="3" t="s">
        <v>10</v>
      </c>
      <c r="B5" s="3" t="s">
        <v>9</v>
      </c>
      <c r="C5" s="3">
        <f>0.0011*2</f>
        <v>2.2000000000000001E-3</v>
      </c>
      <c r="D5" s="3">
        <v>2400</v>
      </c>
      <c r="E5" s="3">
        <f>1.297*2</f>
        <v>2.5939999999999999</v>
      </c>
      <c r="F5" s="3">
        <f>65*2</f>
        <v>130</v>
      </c>
      <c r="G5" s="6">
        <f>tblPropulsionSystems[[#This Row],[Tmax]]*MIN(190/tblPropulsionSystems[[#This Row],[Power]],1)*1000</f>
        <v>2.2000000000000002</v>
      </c>
      <c r="H5" s="3"/>
    </row>
    <row r="6" spans="1:8" x14ac:dyDescent="0.3">
      <c r="A6" s="2" t="s">
        <v>12</v>
      </c>
      <c r="B6" s="3" t="s">
        <v>13</v>
      </c>
      <c r="C6" s="3">
        <f>0.0006*2</f>
        <v>1.1999999999999999E-3</v>
      </c>
      <c r="D6" s="3">
        <v>1756</v>
      </c>
      <c r="E6" s="3">
        <f>0.618*2</f>
        <v>1.236</v>
      </c>
      <c r="F6" s="3">
        <f>50*2</f>
        <v>100</v>
      </c>
      <c r="G6" s="6">
        <f>tblPropulsionSystems[[#This Row],[Tmax]]*MIN(190/tblPropulsionSystems[[#This Row],[Power]],1)*1000</f>
        <v>1.2</v>
      </c>
      <c r="H6" s="3"/>
    </row>
    <row r="7" spans="1:8" x14ac:dyDescent="0.3">
      <c r="A7" s="4" t="s">
        <v>11</v>
      </c>
      <c r="B7" s="3" t="s">
        <v>9</v>
      </c>
      <c r="C7" s="5">
        <v>1.15E-3</v>
      </c>
      <c r="D7" s="3">
        <v>2100</v>
      </c>
      <c r="E7" s="3">
        <f>1.28</f>
        <v>1.28</v>
      </c>
      <c r="F7" s="3">
        <f>75</f>
        <v>75</v>
      </c>
      <c r="G7" s="6">
        <f>tblPropulsionSystems[[#This Row],[Tmax]]*MIN(190/tblPropulsionSystems[[#This Row],[Power]],1)*1000</f>
        <v>1.1499999999999999</v>
      </c>
      <c r="H7" s="3"/>
    </row>
    <row r="8" spans="1:8" x14ac:dyDescent="0.3">
      <c r="A8" s="3" t="s">
        <v>8</v>
      </c>
      <c r="B8" s="3" t="s">
        <v>6</v>
      </c>
      <c r="C8" s="3">
        <f>0.001</f>
        <v>1E-3</v>
      </c>
      <c r="D8" s="3">
        <v>3000</v>
      </c>
      <c r="E8" s="3">
        <v>2.6</v>
      </c>
      <c r="F8" s="3">
        <v>90</v>
      </c>
      <c r="G8" s="6">
        <f>tblPropulsionSystems[[#This Row],[Tmax]]*MIN(190/tblPropulsionSystems[[#This Row],[Power]],1)*1000</f>
        <v>1</v>
      </c>
      <c r="H8" s="3"/>
    </row>
    <row r="9" spans="1:8" x14ac:dyDescent="0.3">
      <c r="A9" s="2" t="s">
        <v>7</v>
      </c>
      <c r="B9" s="3" t="s">
        <v>6</v>
      </c>
      <c r="C9" s="3">
        <f>0.00035*2</f>
        <v>6.9999999999999999E-4</v>
      </c>
      <c r="D9" s="3">
        <v>3500</v>
      </c>
      <c r="E9" s="3">
        <f>0.68*2</f>
        <v>1.36</v>
      </c>
      <c r="F9" s="3">
        <f>40*2</f>
        <v>80</v>
      </c>
      <c r="G9" s="6">
        <f>tblPropulsionSystems[[#This Row],[Tmax]]*MIN(190/tblPropulsionSystems[[#This Row],[Power]],1)*1000</f>
        <v>0.7</v>
      </c>
      <c r="H9" s="3"/>
    </row>
    <row r="10" spans="1:8" x14ac:dyDescent="0.3">
      <c r="A10" s="3" t="s">
        <v>14</v>
      </c>
      <c r="B10" s="3" t="s">
        <v>13</v>
      </c>
      <c r="C10" s="3">
        <f>0.00027</f>
        <v>2.7E-4</v>
      </c>
      <c r="D10" s="3">
        <v>2400</v>
      </c>
      <c r="E10" s="3">
        <f>1.921</f>
        <v>1.921</v>
      </c>
      <c r="F10" s="3">
        <f>48</f>
        <v>48</v>
      </c>
      <c r="G10" s="6">
        <f>tblPropulsionSystems[[#This Row],[Tmax]]*MIN(190/tblPropulsionSystems[[#This Row],[Power]],1)*1000</f>
        <v>0.27</v>
      </c>
      <c r="H10" s="3"/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Verwer</dc:creator>
  <cp:lastModifiedBy>Steven Verwer</cp:lastModifiedBy>
  <dcterms:created xsi:type="dcterms:W3CDTF">2022-06-01T11:26:07Z</dcterms:created>
  <dcterms:modified xsi:type="dcterms:W3CDTF">2023-01-25T13:46:02Z</dcterms:modified>
</cp:coreProperties>
</file>