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114"/>
  <workbookPr defaultThemeVersion="124226"/>
  <bookViews>
    <workbookView xWindow="240" yWindow="45" windowWidth="21075" windowHeight="10035" activeTab="2"/>
  </bookViews>
  <sheets>
    <sheet name="Sheet1" sheetId="1" r:id="rId1"/>
    <sheet name="Sheet2" sheetId="4" r:id="rId2"/>
    <sheet name="Calc" sheetId="5" r:id="rId3"/>
  </sheets>
  <definedNames>
    <definedName name="_xlnm._FilterDatabase" localSheetId="0" hidden="1">Sheet1!$A$1:$E$10</definedName>
  </definedNames>
  <calcPr calcId="144315"/>
</workbook>
</file>

<file path=xl/calcChain.xml><?xml version="1.0" encoding="utf-8"?>
<calcChain xmlns="http://schemas.openxmlformats.org/spreadsheetml/2006/main">
  <c r="F27" i="5" l="1"/>
  <c r="O12" i="5"/>
  <c r="O17" i="5"/>
  <c r="O16" i="5"/>
  <c r="O15" i="5"/>
  <c r="O14" i="5"/>
  <c r="O13" i="5"/>
  <c r="P14" i="5"/>
  <c r="P16" i="5"/>
  <c r="G15" i="5"/>
  <c r="D8" i="5"/>
  <c r="P13" i="5" s="1"/>
  <c r="E8" i="5"/>
  <c r="F8" i="5"/>
  <c r="G8" i="5"/>
  <c r="H8" i="5"/>
  <c r="P15" i="5" s="1"/>
  <c r="I8" i="5"/>
  <c r="J8" i="5"/>
  <c r="K8" i="5"/>
  <c r="L8" i="5"/>
  <c r="M8" i="5"/>
  <c r="N8" i="5"/>
  <c r="O8" i="5"/>
  <c r="P8" i="5"/>
  <c r="G16" i="5" s="1"/>
  <c r="I16" i="5" s="1"/>
  <c r="Q8" i="5"/>
  <c r="R8" i="5"/>
  <c r="P17" i="5" s="1"/>
  <c r="S8" i="5"/>
  <c r="C8" i="5"/>
  <c r="B8" i="5"/>
  <c r="P12" i="5" s="1"/>
  <c r="O18" i="5" l="1"/>
  <c r="C13" i="5"/>
  <c r="E13" i="5" s="1"/>
  <c r="C15" i="5"/>
  <c r="E15" i="5" s="1"/>
  <c r="G13" i="5"/>
  <c r="I13" i="5" s="1"/>
  <c r="I17" i="5" s="1"/>
  <c r="C14" i="5"/>
  <c r="E14" i="5" s="1"/>
  <c r="C16" i="5"/>
  <c r="E16" i="5" s="1"/>
  <c r="G14" i="5"/>
  <c r="I14" i="5" s="1"/>
  <c r="P18" i="5"/>
  <c r="H27" i="5" s="1"/>
  <c r="E17" i="5" l="1"/>
</calcChain>
</file>

<file path=xl/sharedStrings.xml><?xml version="1.0" encoding="utf-8"?>
<sst xmlns="http://schemas.openxmlformats.org/spreadsheetml/2006/main" count="197" uniqueCount="123">
  <si>
    <t>$GPGGA,225709.697,3246.6417,N,11704.2338,W,2,05,3.1,135.6,M,-34.8,M,,0000*64</t>
  </si>
  <si>
    <t>$GPGGA,225926.697,3246.6531,N,11704.2099,W,2,07,2.6,145.2,M,-34.8,M,,0000*6D</t>
  </si>
  <si>
    <t>$GPGGA,230236.697,3246.6308,N,11704.2030,W,2,09,1.1,143.0,M,-34.8,M,,0000*62</t>
  </si>
  <si>
    <t>$GPGGA,230424.698,3246.6266,N,11704.2334,W,2,08,1.8,137.6,M,-34.8,M,,0000*6B</t>
  </si>
  <si>
    <t>$GPGGA,230537.698,3246.6290,N,11704.2406,W,1,07,1.2,154.7,M,-34.8,M,,0000*65</t>
  </si>
  <si>
    <t>$GPGGA,230738.698,3246.6373,N,11704.2594,W,1,07,1.3,167.4,M,-34.8,M,,0000*6C</t>
  </si>
  <si>
    <t>$GPGGA,230834.698,3246.6351,N,11704.2575,W,1,08,1.1,154.8,M,-34.8,M,,0000*61</t>
  </si>
  <si>
    <t>$GPGGA,230913.698,3246.6355,N,11704.2555,W,2,08,1.2,150.3,M,-34.8,M,,0000*6C</t>
  </si>
  <si>
    <t>$GPGGA,231023.698,3246.6443,N,11704.2504,W,2,08,1.2,144.8,M,-34.8,M,,0000*6D</t>
  </si>
  <si>
    <t>waypoint</t>
  </si>
  <si>
    <t>$GPGGA,180138.506,3246.6441,N,11704.2314,W,1,07,2.6,134.6,M,-34.8,M,,0000*6C</t>
  </si>
  <si>
    <t>$GPGGA,180236.506,3246.6419,N,11704.2028,W,1,09,1.2,136.4,M,-34.8,M,,0000*69</t>
  </si>
  <si>
    <t>$GPGGA,180352.507,3246.6270,N,11704.1983,W,1,08,1.2,138.1,M,-34.8,M,,0000*63</t>
  </si>
  <si>
    <t>$GPGGA,180559.507,3246.6237,N,11704.2326,W,1,08,1.3,158.5,M,-34.8,M,,0000*68</t>
  </si>
  <si>
    <t>$GPGGA,180720.507,3246.6153,N,11704.2389,W,1,09,2.0,127.7,M,-34.8,M,,0000*6B</t>
  </si>
  <si>
    <t>$GPGGA,180853.507,3246.6335,N,11704.2544,W,1,08,2.0,138.3,M,-34.8,M,,0000*6E</t>
  </si>
  <si>
    <t>$GPGGA,181001.507,3246.6500,N,11704.2502,W,1,08,1.2,138.6,M,-34.8,M,,0000*66</t>
  </si>
  <si>
    <t>$GPGGA,180956.507,3246.6485,N,11704.2512,W,1,08,1.2,140.4,M,-34.8,M,,0000*6C</t>
  </si>
  <si>
    <t>$GPGGA,180945.507,3246.6410,N,11704.2547,W,1,08,2.1,142.7,M,-34.8,M,,0000*63</t>
  </si>
  <si>
    <t>x</t>
  </si>
  <si>
    <t>y</t>
  </si>
  <si>
    <t>$GPGGA,195517.066,3246.6428,N,11704.2037,W,2,08,1.4,126.7,M,-34.8,M,,0000*60</t>
  </si>
  <si>
    <t>$GPGGA,195405.066,3246.6526,N,11704.2397,W,1,07,1.4,100.7,M,-34.8,M,,0000*6C</t>
  </si>
  <si>
    <t>$GPGGA,195849.067,3246.6350,N,11704.1956,W,2,09,1.2,102.9,M,-34.8,M,,0000*6D</t>
  </si>
  <si>
    <t>$GPGGA,200026.067,3246.6224,N,11704.2317,W,2,09,1.0,145.3,M,-34.8,M,,0000*66</t>
  </si>
  <si>
    <t>$GPGGA,200209.067,3246.6306,N,11704.2410,W,2,10,1.0,96.7,M,-34.8,M,,0000*5B</t>
  </si>
  <si>
    <t>$GPGGA,200442.067,3246.6386,N,11704.2534,W,2,09,1.0,132.4,M,-34.8,M,,0000*69</t>
  </si>
  <si>
    <t>$GPGGA,200553.067,3246.6470,N,11704.2503,W,2,10,1.0,124.2,M,-34.8,M,,0000*6B</t>
  </si>
  <si>
    <t>$GPGGA,200543.067,3246.6453,N,11704.2517,W,2,10,1.0,127.1,M,-34.8,M,,0000*6E</t>
  </si>
  <si>
    <t>$GPGGA,200534.067,3246.6432,N,11704.2544,W,2,10,1.0,131.4,M,-34.8,M,,0000*6D</t>
  </si>
  <si>
    <t>$GPGGA,224406.318,3246.6437,N,11704.2315,W,2,07,1.9,145.9,M,-34.8,M,,0000*66</t>
  </si>
  <si>
    <t>$GPGGA,224626.318,3246.6444,N,11704.2038,W,2,08,1.1,138.6,M,-34.8,M,,0000*6C</t>
  </si>
  <si>
    <t>$GPGGA,224741.318,3246.6286,N,11704.1981,W,2,08,1.1,143.7,M,-34.8,M,,0000*61</t>
  </si>
  <si>
    <t>$GPGGA,224920.318,3246.6263,N,11704.2306,W,2,08,1.1,136.8,M,-34.8,M,,0000*68</t>
  </si>
  <si>
    <t>$GPGGA,225025.318,3246.6196,N,11704.2418,W,2,08,1.1,141.7,M,-34.8,M,,0000*6B</t>
  </si>
  <si>
    <t>$GPGGA,225150.318,3246.6329,N,11704.2531,W,2,08,1.1,144.5,M,-34.8,M,,0000*63</t>
  </si>
  <si>
    <t>$GPGGA,225410.319,3246.6383,N,11704.2534,W,2,08,1.1,136.1,M,-34.8,M,,0000*67</t>
  </si>
  <si>
    <t>$GPGGA,225546.319,3246.6407,N,11704.2533,W,2,07,1.6,135.1,M,-34.8,M,,0000*62</t>
  </si>
  <si>
    <t>LOST</t>
  </si>
  <si>
    <t>32 46.6417'N,117 04.2338'W</t>
  </si>
  <si>
    <t>3246.6437,N,11704.2315,W</t>
  </si>
  <si>
    <t>3246.6526,N,11704.2397,W</t>
  </si>
  <si>
    <t>3246.6441,N,11704.2314,W</t>
  </si>
  <si>
    <t>3246.6531,N,11704.2099,W</t>
  </si>
  <si>
    <t>3246.6419,N,11704.2028,W</t>
  </si>
  <si>
    <t>3246.6428,N,11704.2037,W</t>
  </si>
  <si>
    <t>3246.6444,N,11704.2038,W</t>
  </si>
  <si>
    <t>3246.6308,N,11704.2030,W</t>
  </si>
  <si>
    <t>3246.6270,N,11704.1983,W</t>
  </si>
  <si>
    <t>3246.6350,N,11704.1956,W</t>
  </si>
  <si>
    <t>3246.6286,N,11704.1981,W</t>
  </si>
  <si>
    <t>3246.6266,N,11704.2334,W</t>
  </si>
  <si>
    <t>3246.6237,N,11704.2326,W</t>
  </si>
  <si>
    <t>3246.6224,N,11704.2317,W</t>
  </si>
  <si>
    <t>3246.6263,N,11704.2306,W</t>
  </si>
  <si>
    <t>3246.6290,N,11704.2406,W</t>
  </si>
  <si>
    <t>3246.6153,N,11704.2389,W</t>
  </si>
  <si>
    <t>3246.6306,N,11704.2410,W</t>
  </si>
  <si>
    <t>3246.6196,N,11704.2418,W</t>
  </si>
  <si>
    <t>3246.6373,N,11704.2594,W</t>
  </si>
  <si>
    <t>3246.6335,N,11704.2544,W</t>
  </si>
  <si>
    <t>3246.6386,N,11704.2534,W</t>
  </si>
  <si>
    <t>3246.6329,N,11704.2531,W</t>
  </si>
  <si>
    <t>3246.6351,N,11704.2575,W</t>
  </si>
  <si>
    <t>3246.6410,N,11704.2547,W</t>
  </si>
  <si>
    <t>3246.6432,N,11704.2544,W</t>
  </si>
  <si>
    <t>3246.6383,N,11704.2534,W</t>
  </si>
  <si>
    <t>3246.6355,N,11704.2555,W</t>
  </si>
  <si>
    <t>3246.6485,N,11704.2512,W</t>
  </si>
  <si>
    <t>3246.6453,N,11704.2517,W</t>
  </si>
  <si>
    <t>3246.6407,N,11704.2533,W</t>
  </si>
  <si>
    <t>3246.6443,N,11704.2504,W</t>
  </si>
  <si>
    <t>3246.6500,N,11704.2502,W</t>
  </si>
  <si>
    <t>3246.6470,N,11704.2503,W</t>
  </si>
  <si>
    <t>$GPGGA,223048.547,3246.6472,N,11704.2303,W,2,08,1.1,132.2,M,-34.8,M,,0000*69</t>
  </si>
  <si>
    <t>$GPGGA,223252.547,3246.6414,N,11704.2013,W,2,08,1.1,135.6,M,-34.8,M,,0000*61</t>
  </si>
  <si>
    <t>$GPGGA,223449.547,3246.6302,N,11704.1978,W,2,08,1.1,128.5,M,-34.8,M,,0000*65</t>
  </si>
  <si>
    <t>$GPGGA,223636.548,3246.6266,N,11704.2309,W,2,07,1.9,121.0,M,-34.8,M,,0000*67</t>
  </si>
  <si>
    <t>$GPGGA,223737.548,3246.6204,N,11704.2412,W,2,07,1.9,133.9,M,-34.8,M,,0000*64</t>
  </si>
  <si>
    <t>$GPGGA,223930.548,3246.6336,N,11704.2527,W,2,08,1.1,134.8,M,-34.8,M,,0000*6B</t>
  </si>
  <si>
    <t>$GPGGA,224110.548,3246.6373,N,11704.2515,W,2,07,1.7,115.1,M,-34.8,M,,0000*65</t>
  </si>
  <si>
    <t>$GPGGA,224340.548,3246.6431,N,11704.2496,W,2,08,1.1,127.6,M,-34.8,M,,0000*66</t>
  </si>
  <si>
    <t>$GPGGA,224249.548,3246.6406,N,11704.2530,W,2,08,1.1,127.0,M,-34.8,M,,0000*61</t>
  </si>
  <si>
    <t>3246.6472,N,11704.2303,W</t>
  </si>
  <si>
    <t>3246.6414,N,11704.2013,W</t>
  </si>
  <si>
    <t>3246.6302,N,11704.1978,W</t>
  </si>
  <si>
    <t>3246.6266,N,11704.2309,W</t>
  </si>
  <si>
    <t>3246.6204,N,11704.2412,W</t>
  </si>
  <si>
    <t>3246.6336,N,11704.2527,W</t>
  </si>
  <si>
    <t>3246.6373,N,11704.2515,W</t>
  </si>
  <si>
    <t>3246.6406,N,11704.2530,W</t>
  </si>
  <si>
    <t>3246.6431,N,11704.2496,W</t>
  </si>
  <si>
    <t>3;12;2010</t>
  </si>
  <si>
    <t>3;23;2010</t>
  </si>
  <si>
    <t>3;24;2010</t>
  </si>
  <si>
    <t>3;25;2010</t>
  </si>
  <si>
    <t>3;26;2010</t>
  </si>
  <si>
    <t>lon/lat</t>
  </si>
  <si>
    <t>N</t>
  </si>
  <si>
    <t>W</t>
  </si>
  <si>
    <t>W-E</t>
  </si>
  <si>
    <t>1&amp;2</t>
  </si>
  <si>
    <t>3&amp;4</t>
  </si>
  <si>
    <t xml:space="preserve">diff </t>
  </si>
  <si>
    <t>4&amp;5</t>
  </si>
  <si>
    <t>9&amp;1</t>
  </si>
  <si>
    <t>dis(inc)</t>
  </si>
  <si>
    <t>in/dic</t>
  </si>
  <si>
    <t>points</t>
  </si>
  <si>
    <t>2&amp;3</t>
  </si>
  <si>
    <t>1&amp;4</t>
  </si>
  <si>
    <t>6&amp;8</t>
  </si>
  <si>
    <t>N-S</t>
  </si>
  <si>
    <t>Point</t>
  </si>
  <si>
    <t>ly</t>
  </si>
  <si>
    <t>lx</t>
  </si>
  <si>
    <t>Avg</t>
  </si>
  <si>
    <t>Avg inc/dec -&gt;</t>
  </si>
  <si>
    <t xml:space="preserve">Coordnate calculator </t>
  </si>
  <si>
    <t>last 4 dig from GPS</t>
  </si>
  <si>
    <t>X</t>
  </si>
  <si>
    <t>Y</t>
  </si>
  <si>
    <t>X Y Coor in our map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</si>
</sst>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24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14" fontId="0" fillId="0" borderId="0" xfId="0" applyNumberFormat="1" applyAlignment="1">
      <alignment horizontal="left"/>
    </xf>
    <xf numFmtId="14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  <xf numFmtId="0" fontId="1" fillId="2" borderId="0" xfId="0" applyFont="1" applyFill="1"/>
    <xf numFmtId="14" fontId="1" fillId="2" borderId="0" xfId="0" applyNumberFormat="1" applyFont="1" applyFill="1" applyAlignment="1">
      <alignment horizontal="left"/>
    </xf>
    <xf numFmtId="0" fontId="0" fillId="4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9" borderId="0" xfId="0" applyFill="1" applyAlignment="1"/>
    <xf numFmtId="0" fontId="0" fillId="9" borderId="0" xfId="0" applyFill="1" applyAlignment="1">
      <alignment horizontal="center"/>
    </xf>
    <xf numFmtId="0" fontId="0" fillId="9" borderId="0" xfId="0" applyFill="1"/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10" borderId="0" xfId="0" applyFill="1"/>
    <xf numFmtId="0" fontId="0" fillId="10" borderId="0" xfId="0" applyFill="1" applyAlignment="1">
      <alignment horizontal="center"/>
    </xf>
    <xf numFmtId="0" fontId="0" fillId="11" borderId="0" xfId="0" applyFill="1" applyAlignment="1">
      <alignment horizontal="center"/>
    </xf>
    <xf numFmtId="0" fontId="0" fillId="11" borderId="0" xfId="0" applyFill="1"/>
    <xf numFmtId="0" fontId="0" fillId="7" borderId="1" xfId="0" applyFill="1" applyBorder="1"/>
    <xf numFmtId="0" fontId="0" fillId="7" borderId="1" xfId="0" applyFill="1" applyBorder="1" applyAlignment="1"/>
    <xf numFmtId="0" fontId="0" fillId="8" borderId="1" xfId="0" applyFill="1" applyBorder="1" applyAlignment="1">
      <alignment horizontal="center"/>
    </xf>
    <xf numFmtId="0" fontId="3" fillId="13" borderId="1" xfId="0" applyFont="1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xmlns:mc="http://schemas.openxmlformats.org/markup-compatibility/2006" xmlns:a14="http://schemas.microsoft.com/office/drawing/2010/main" val="1F497D" mc:Ignorable=""/>
      </a:dk2>
      <a:lt2>
        <a:srgbClr xmlns:mc="http://schemas.openxmlformats.org/markup-compatibility/2006" xmlns:a14="http://schemas.microsoft.com/office/drawing/2010/main" val="EEECE1" mc:Ignorable=""/>
      </a:lt2>
      <a:accent1>
        <a:srgbClr xmlns:mc="http://schemas.openxmlformats.org/markup-compatibility/2006" xmlns:a14="http://schemas.microsoft.com/office/drawing/2010/main" val="4F81BD" mc:Ignorable=""/>
      </a:accent1>
      <a:accent2>
        <a:srgbClr xmlns:mc="http://schemas.openxmlformats.org/markup-compatibility/2006" xmlns:a14="http://schemas.microsoft.com/office/drawing/2010/main" val="C0504D" mc:Ignorable=""/>
      </a:accent2>
      <a:accent3>
        <a:srgbClr xmlns:mc="http://schemas.openxmlformats.org/markup-compatibility/2006" xmlns:a14="http://schemas.microsoft.com/office/drawing/2010/main" val="9BBB59" mc:Ignorable=""/>
      </a:accent3>
      <a:accent4>
        <a:srgbClr xmlns:mc="http://schemas.openxmlformats.org/markup-compatibility/2006" xmlns:a14="http://schemas.microsoft.com/office/drawing/2010/main" val="8064A2" mc:Ignorable=""/>
      </a:accent4>
      <a:accent5>
        <a:srgbClr xmlns:mc="http://schemas.openxmlformats.org/markup-compatibility/2006" xmlns:a14="http://schemas.microsoft.com/office/drawing/2010/main" val="4BACC6" mc:Ignorable=""/>
      </a:accent5>
      <a:accent6>
        <a:srgbClr xmlns:mc="http://schemas.openxmlformats.org/markup-compatibility/2006" xmlns:a14="http://schemas.microsoft.com/office/drawing/2010/main" val="F79646" mc:Ignorable=""/>
      </a:accent6>
      <a:hlink>
        <a:srgbClr xmlns:mc="http://schemas.openxmlformats.org/markup-compatibility/2006" xmlns:a14="http://schemas.microsoft.com/office/drawing/2010/main" val="0000FF" mc:Ignorable=""/>
      </a:hlink>
      <a:folHlink>
        <a:srgbClr xmlns:mc="http://schemas.openxmlformats.org/markup-compatibility/2006" xmlns:a14="http://schemas.microsoft.com/office/drawing/2010/main" val="800080" mc:Ignorable="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xmlns:mc="http://schemas.openxmlformats.org/markup-compatibility/2006" xmlns:a14="http://schemas.microsoft.com/office/drawing/2010/main" val="000000" mc:Ignorable="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opLeftCell="E1" workbookViewId="0">
      <selection activeCell="F1" sqref="F1:F10"/>
    </sheetView>
  </sheetViews>
  <sheetFormatPr defaultRowHeight="15" x14ac:dyDescent="0.25"/>
  <cols>
    <col min="2" max="2" width="78.85546875" customWidth="1"/>
    <col min="3" max="3" width="77.85546875" customWidth="1"/>
    <col min="4" max="4" width="80.85546875" customWidth="1"/>
    <col min="5" max="5" width="72.42578125" customWidth="1"/>
    <col min="6" max="6" width="74.42578125" customWidth="1"/>
  </cols>
  <sheetData>
    <row r="1" spans="1:6" x14ac:dyDescent="0.25">
      <c r="A1" t="s">
        <v>9</v>
      </c>
      <c r="B1" s="1">
        <v>40249</v>
      </c>
      <c r="C1" s="1">
        <v>40260</v>
      </c>
      <c r="D1" s="2">
        <v>40261</v>
      </c>
      <c r="E1" s="2">
        <v>40262</v>
      </c>
      <c r="F1" s="2">
        <v>40263</v>
      </c>
    </row>
    <row r="2" spans="1:6" x14ac:dyDescent="0.25">
      <c r="A2">
        <v>1</v>
      </c>
      <c r="B2" t="s">
        <v>0</v>
      </c>
      <c r="C2" t="s">
        <v>10</v>
      </c>
      <c r="D2" t="s">
        <v>22</v>
      </c>
      <c r="E2" t="s">
        <v>30</v>
      </c>
      <c r="F2" t="s">
        <v>74</v>
      </c>
    </row>
    <row r="3" spans="1:6" x14ac:dyDescent="0.25">
      <c r="A3">
        <v>2</v>
      </c>
      <c r="B3" t="s">
        <v>1</v>
      </c>
      <c r="C3" t="s">
        <v>11</v>
      </c>
      <c r="D3" t="s">
        <v>21</v>
      </c>
      <c r="E3" t="s">
        <v>31</v>
      </c>
      <c r="F3" t="s">
        <v>75</v>
      </c>
    </row>
    <row r="4" spans="1:6" x14ac:dyDescent="0.25">
      <c r="A4">
        <v>3</v>
      </c>
      <c r="B4" t="s">
        <v>2</v>
      </c>
      <c r="C4" t="s">
        <v>12</v>
      </c>
      <c r="D4" t="s">
        <v>23</v>
      </c>
      <c r="E4" t="s">
        <v>32</v>
      </c>
      <c r="F4" t="s">
        <v>76</v>
      </c>
    </row>
    <row r="5" spans="1:6" x14ac:dyDescent="0.25">
      <c r="A5">
        <v>4</v>
      </c>
      <c r="B5" t="s">
        <v>3</v>
      </c>
      <c r="C5" t="s">
        <v>13</v>
      </c>
      <c r="D5" t="s">
        <v>24</v>
      </c>
      <c r="E5" t="s">
        <v>33</v>
      </c>
      <c r="F5" t="s">
        <v>77</v>
      </c>
    </row>
    <row r="6" spans="1:6" x14ac:dyDescent="0.25">
      <c r="A6">
        <v>5</v>
      </c>
      <c r="B6" t="s">
        <v>4</v>
      </c>
      <c r="C6" t="s">
        <v>14</v>
      </c>
      <c r="D6" t="s">
        <v>25</v>
      </c>
      <c r="E6" t="s">
        <v>34</v>
      </c>
      <c r="F6" t="s">
        <v>78</v>
      </c>
    </row>
    <row r="7" spans="1:6" x14ac:dyDescent="0.25">
      <c r="A7">
        <v>6</v>
      </c>
      <c r="B7" t="s">
        <v>5</v>
      </c>
      <c r="C7" t="s">
        <v>15</v>
      </c>
      <c r="D7" t="s">
        <v>26</v>
      </c>
      <c r="E7" t="s">
        <v>35</v>
      </c>
      <c r="F7" t="s">
        <v>79</v>
      </c>
    </row>
    <row r="8" spans="1:6" x14ac:dyDescent="0.25">
      <c r="A8">
        <v>7</v>
      </c>
      <c r="B8" t="s">
        <v>6</v>
      </c>
      <c r="C8" t="s">
        <v>18</v>
      </c>
      <c r="D8" t="s">
        <v>29</v>
      </c>
      <c r="E8" t="s">
        <v>36</v>
      </c>
      <c r="F8" t="s">
        <v>80</v>
      </c>
    </row>
    <row r="9" spans="1:6" x14ac:dyDescent="0.25">
      <c r="A9">
        <v>8</v>
      </c>
      <c r="B9" t="s">
        <v>7</v>
      </c>
      <c r="C9" t="s">
        <v>17</v>
      </c>
      <c r="D9" t="s">
        <v>28</v>
      </c>
      <c r="E9" t="s">
        <v>37</v>
      </c>
      <c r="F9" t="s">
        <v>82</v>
      </c>
    </row>
    <row r="10" spans="1:6" x14ac:dyDescent="0.25">
      <c r="A10">
        <v>9</v>
      </c>
      <c r="B10" t="s">
        <v>8</v>
      </c>
      <c r="C10" t="s">
        <v>16</v>
      </c>
      <c r="D10" t="s">
        <v>27</v>
      </c>
      <c r="E10" t="s">
        <v>38</v>
      </c>
      <c r="F10" t="s">
        <v>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opLeftCell="D1" workbookViewId="0">
      <selection activeCell="J2" sqref="J2:J6"/>
    </sheetView>
  </sheetViews>
  <sheetFormatPr defaultRowHeight="15" x14ac:dyDescent="0.25"/>
  <cols>
    <col min="1" max="1" width="11.7109375" customWidth="1"/>
    <col min="2" max="2" width="27" customWidth="1"/>
    <col min="3" max="3" width="26.85546875" customWidth="1"/>
    <col min="4" max="4" width="26.42578125" customWidth="1"/>
    <col min="5" max="5" width="26.7109375" customWidth="1"/>
    <col min="6" max="6" width="27.5703125" customWidth="1"/>
    <col min="7" max="7" width="25.5703125" customWidth="1"/>
    <col min="8" max="8" width="25.28515625" customWidth="1"/>
    <col min="9" max="9" width="27.7109375" customWidth="1"/>
    <col min="10" max="10" width="28" customWidth="1"/>
    <col min="14" max="14" width="10.42578125" customWidth="1"/>
    <col min="17" max="17" width="11" customWidth="1"/>
  </cols>
  <sheetData>
    <row r="1" spans="1:10" x14ac:dyDescent="0.25">
      <c r="A1" t="s">
        <v>9</v>
      </c>
      <c r="B1" s="3">
        <v>1</v>
      </c>
      <c r="C1" s="3">
        <v>2</v>
      </c>
      <c r="D1" s="3">
        <v>3</v>
      </c>
      <c r="E1" s="3">
        <v>4</v>
      </c>
      <c r="F1" s="3">
        <v>5</v>
      </c>
      <c r="G1" s="3">
        <v>6</v>
      </c>
      <c r="H1" s="3">
        <v>7</v>
      </c>
      <c r="I1" s="3">
        <v>8</v>
      </c>
      <c r="J1" s="3">
        <v>9</v>
      </c>
    </row>
    <row r="2" spans="1:10" x14ac:dyDescent="0.25">
      <c r="A2" s="1">
        <v>40249</v>
      </c>
      <c r="B2" t="s">
        <v>39</v>
      </c>
      <c r="C2" t="s">
        <v>43</v>
      </c>
      <c r="D2" t="s">
        <v>47</v>
      </c>
      <c r="E2" t="s">
        <v>51</v>
      </c>
      <c r="F2" t="s">
        <v>55</v>
      </c>
      <c r="G2" t="s">
        <v>59</v>
      </c>
      <c r="H2" t="s">
        <v>63</v>
      </c>
      <c r="I2" t="s">
        <v>67</v>
      </c>
      <c r="J2" t="s">
        <v>71</v>
      </c>
    </row>
    <row r="3" spans="1:10" x14ac:dyDescent="0.25">
      <c r="A3" s="1">
        <v>40260</v>
      </c>
      <c r="B3" t="s">
        <v>42</v>
      </c>
      <c r="C3" t="s">
        <v>44</v>
      </c>
      <c r="D3" t="s">
        <v>48</v>
      </c>
      <c r="E3" t="s">
        <v>52</v>
      </c>
      <c r="F3" t="s">
        <v>56</v>
      </c>
      <c r="G3" t="s">
        <v>60</v>
      </c>
      <c r="H3" t="s">
        <v>64</v>
      </c>
      <c r="I3" t="s">
        <v>68</v>
      </c>
      <c r="J3" t="s">
        <v>72</v>
      </c>
    </row>
    <row r="4" spans="1:10" x14ac:dyDescent="0.25">
      <c r="A4" s="1">
        <v>40261</v>
      </c>
      <c r="B4" t="s">
        <v>41</v>
      </c>
      <c r="C4" t="s">
        <v>45</v>
      </c>
      <c r="D4" t="s">
        <v>49</v>
      </c>
      <c r="E4" t="s">
        <v>53</v>
      </c>
      <c r="F4" t="s">
        <v>57</v>
      </c>
      <c r="G4" t="s">
        <v>61</v>
      </c>
      <c r="H4" t="s">
        <v>65</v>
      </c>
      <c r="I4" t="s">
        <v>69</v>
      </c>
      <c r="J4" t="s">
        <v>73</v>
      </c>
    </row>
    <row r="5" spans="1:10" x14ac:dyDescent="0.25">
      <c r="A5" s="1">
        <v>40262</v>
      </c>
      <c r="B5" t="s">
        <v>40</v>
      </c>
      <c r="C5" t="s">
        <v>46</v>
      </c>
      <c r="D5" t="s">
        <v>50</v>
      </c>
      <c r="E5" t="s">
        <v>54</v>
      </c>
      <c r="F5" t="s">
        <v>58</v>
      </c>
      <c r="G5" t="s">
        <v>62</v>
      </c>
      <c r="H5" t="s">
        <v>66</v>
      </c>
      <c r="I5" t="s">
        <v>70</v>
      </c>
      <c r="J5" t="s">
        <v>38</v>
      </c>
    </row>
    <row r="6" spans="1:10" x14ac:dyDescent="0.25">
      <c r="A6" s="1">
        <v>40263</v>
      </c>
      <c r="B6" t="s">
        <v>83</v>
      </c>
      <c r="C6" t="s">
        <v>84</v>
      </c>
      <c r="D6" t="s">
        <v>85</v>
      </c>
      <c r="E6" t="s">
        <v>86</v>
      </c>
      <c r="F6" t="s">
        <v>87</v>
      </c>
      <c r="G6" t="s">
        <v>88</v>
      </c>
      <c r="H6" t="s">
        <v>89</v>
      </c>
      <c r="I6" t="s">
        <v>90</v>
      </c>
      <c r="J6" t="s">
        <v>91</v>
      </c>
    </row>
    <row r="11" spans="1:10" x14ac:dyDescent="0.25">
      <c r="A11" t="s">
        <v>9</v>
      </c>
      <c r="B11" s="1" t="s">
        <v>92</v>
      </c>
      <c r="C11" s="1" t="s">
        <v>93</v>
      </c>
      <c r="D11" s="1" t="s">
        <v>94</v>
      </c>
      <c r="E11" s="1" t="s">
        <v>95</v>
      </c>
      <c r="F11" s="1" t="s">
        <v>96</v>
      </c>
    </row>
    <row r="12" spans="1:10" x14ac:dyDescent="0.25">
      <c r="A12" s="3">
        <v>1</v>
      </c>
      <c r="B12" t="s">
        <v>39</v>
      </c>
      <c r="C12" t="s">
        <v>42</v>
      </c>
      <c r="D12" t="s">
        <v>41</v>
      </c>
      <c r="E12" t="s">
        <v>40</v>
      </c>
      <c r="F12" t="s">
        <v>83</v>
      </c>
    </row>
    <row r="13" spans="1:10" x14ac:dyDescent="0.25">
      <c r="A13" s="3">
        <v>2</v>
      </c>
      <c r="B13" t="s">
        <v>43</v>
      </c>
      <c r="C13" t="s">
        <v>44</v>
      </c>
      <c r="D13" t="s">
        <v>45</v>
      </c>
      <c r="E13" t="s">
        <v>46</v>
      </c>
      <c r="F13" t="s">
        <v>84</v>
      </c>
    </row>
    <row r="14" spans="1:10" x14ac:dyDescent="0.25">
      <c r="A14" s="3">
        <v>3</v>
      </c>
      <c r="B14" t="s">
        <v>47</v>
      </c>
      <c r="C14" t="s">
        <v>48</v>
      </c>
      <c r="D14" t="s">
        <v>49</v>
      </c>
      <c r="E14" t="s">
        <v>50</v>
      </c>
      <c r="F14" t="s">
        <v>85</v>
      </c>
    </row>
    <row r="15" spans="1:10" x14ac:dyDescent="0.25">
      <c r="A15" s="3">
        <v>4</v>
      </c>
      <c r="B15" t="s">
        <v>51</v>
      </c>
      <c r="C15" t="s">
        <v>52</v>
      </c>
      <c r="D15" t="s">
        <v>53</v>
      </c>
      <c r="E15" t="s">
        <v>54</v>
      </c>
      <c r="F15" t="s">
        <v>86</v>
      </c>
    </row>
    <row r="16" spans="1:10" x14ac:dyDescent="0.25">
      <c r="A16" s="3">
        <v>5</v>
      </c>
      <c r="B16" t="s">
        <v>55</v>
      </c>
      <c r="C16" t="s">
        <v>56</v>
      </c>
      <c r="D16" t="s">
        <v>57</v>
      </c>
      <c r="E16" t="s">
        <v>58</v>
      </c>
      <c r="F16" t="s">
        <v>87</v>
      </c>
    </row>
    <row r="17" spans="1:6" x14ac:dyDescent="0.25">
      <c r="A17" s="3">
        <v>6</v>
      </c>
      <c r="B17" t="s">
        <v>59</v>
      </c>
      <c r="C17" t="s">
        <v>60</v>
      </c>
      <c r="D17" t="s">
        <v>61</v>
      </c>
      <c r="E17" t="s">
        <v>62</v>
      </c>
      <c r="F17" t="s">
        <v>88</v>
      </c>
    </row>
    <row r="18" spans="1:6" x14ac:dyDescent="0.25">
      <c r="A18" s="3">
        <v>7</v>
      </c>
      <c r="B18" t="s">
        <v>63</v>
      </c>
      <c r="C18" t="s">
        <v>64</v>
      </c>
      <c r="D18" t="s">
        <v>65</v>
      </c>
      <c r="E18" t="s">
        <v>66</v>
      </c>
      <c r="F18" t="s">
        <v>89</v>
      </c>
    </row>
    <row r="19" spans="1:6" x14ac:dyDescent="0.25">
      <c r="A19" s="3">
        <v>8</v>
      </c>
      <c r="B19" t="s">
        <v>67</v>
      </c>
      <c r="C19" t="s">
        <v>68</v>
      </c>
      <c r="D19" t="s">
        <v>69</v>
      </c>
      <c r="E19" t="s">
        <v>70</v>
      </c>
      <c r="F19" t="s">
        <v>90</v>
      </c>
    </row>
    <row r="20" spans="1:6" x14ac:dyDescent="0.25">
      <c r="A20" s="3">
        <v>9</v>
      </c>
      <c r="B20" t="s">
        <v>71</v>
      </c>
      <c r="C20" t="s">
        <v>72</v>
      </c>
      <c r="D20" t="s">
        <v>73</v>
      </c>
      <c r="E20" t="s">
        <v>38</v>
      </c>
      <c r="F20" t="s">
        <v>91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7"/>
  <sheetViews>
    <sheetView tabSelected="1" workbookViewId="0">
      <selection activeCell="D28" sqref="D28"/>
    </sheetView>
  </sheetViews>
  <sheetFormatPr defaultRowHeight="15" x14ac:dyDescent="0.25"/>
  <cols>
    <col min="1" max="1" width="14.42578125" customWidth="1"/>
    <col min="2" max="2" width="6" customWidth="1"/>
    <col min="3" max="3" width="6.7109375" customWidth="1"/>
    <col min="4" max="4" width="6.42578125" customWidth="1"/>
    <col min="5" max="6" width="6.28515625" customWidth="1"/>
    <col min="7" max="7" width="6.85546875" customWidth="1"/>
    <col min="8" max="8" width="6.5703125" customWidth="1"/>
    <col min="9" max="9" width="7" customWidth="1"/>
    <col min="10" max="10" width="5.85546875" customWidth="1"/>
    <col min="11" max="11" width="6.28515625" customWidth="1"/>
    <col min="12" max="12" width="5.85546875" customWidth="1"/>
    <col min="13" max="13" width="6.42578125" customWidth="1"/>
    <col min="14" max="14" width="6.85546875" customWidth="1"/>
    <col min="15" max="15" width="6.7109375" customWidth="1"/>
    <col min="16" max="16" width="6.140625" customWidth="1"/>
    <col min="17" max="18" width="6.28515625" customWidth="1"/>
    <col min="19" max="19" width="6.5703125" customWidth="1"/>
  </cols>
  <sheetData>
    <row r="1" spans="1:19" x14ac:dyDescent="0.25">
      <c r="A1" s="7" t="s">
        <v>9</v>
      </c>
      <c r="B1" s="9">
        <v>1</v>
      </c>
      <c r="C1" s="9"/>
      <c r="D1" s="9">
        <v>2</v>
      </c>
      <c r="E1" s="9"/>
      <c r="F1" s="9">
        <v>3</v>
      </c>
      <c r="G1" s="9"/>
      <c r="H1" s="9">
        <v>4</v>
      </c>
      <c r="I1" s="9"/>
      <c r="J1" s="9">
        <v>5</v>
      </c>
      <c r="K1" s="9"/>
      <c r="L1" s="9">
        <v>6</v>
      </c>
      <c r="M1" s="9"/>
      <c r="N1" s="9">
        <v>7</v>
      </c>
      <c r="O1" s="9"/>
      <c r="P1" s="9">
        <v>8</v>
      </c>
      <c r="Q1" s="9"/>
      <c r="R1" s="9">
        <v>9</v>
      </c>
      <c r="S1" s="9"/>
    </row>
    <row r="2" spans="1:19" x14ac:dyDescent="0.25">
      <c r="A2" s="7" t="s">
        <v>97</v>
      </c>
      <c r="B2" s="10" t="s">
        <v>98</v>
      </c>
      <c r="C2" s="10" t="s">
        <v>99</v>
      </c>
      <c r="D2" s="6" t="s">
        <v>98</v>
      </c>
      <c r="E2" s="6" t="s">
        <v>99</v>
      </c>
      <c r="F2" s="10" t="s">
        <v>98</v>
      </c>
      <c r="G2" s="10" t="s">
        <v>99</v>
      </c>
      <c r="H2" s="6" t="s">
        <v>98</v>
      </c>
      <c r="I2" s="6" t="s">
        <v>99</v>
      </c>
      <c r="J2" s="10" t="s">
        <v>98</v>
      </c>
      <c r="K2" s="10" t="s">
        <v>99</v>
      </c>
      <c r="L2" s="6" t="s">
        <v>98</v>
      </c>
      <c r="M2" s="6" t="s">
        <v>99</v>
      </c>
      <c r="N2" s="10" t="s">
        <v>98</v>
      </c>
      <c r="O2" s="10" t="s">
        <v>99</v>
      </c>
      <c r="P2" s="6" t="s">
        <v>98</v>
      </c>
      <c r="Q2" s="6" t="s">
        <v>99</v>
      </c>
      <c r="R2" s="10" t="s">
        <v>98</v>
      </c>
      <c r="S2" s="10" t="s">
        <v>99</v>
      </c>
    </row>
    <row r="3" spans="1:19" x14ac:dyDescent="0.25">
      <c r="A3" s="8">
        <v>40249</v>
      </c>
      <c r="B3" s="4">
        <v>6417</v>
      </c>
      <c r="C3" s="4">
        <v>2338</v>
      </c>
      <c r="D3" s="4">
        <v>6531</v>
      </c>
      <c r="E3" s="4">
        <v>2099</v>
      </c>
      <c r="F3" s="4">
        <v>6308</v>
      </c>
      <c r="G3" s="4">
        <v>2030</v>
      </c>
      <c r="H3" s="4">
        <v>6266</v>
      </c>
      <c r="I3" s="4">
        <v>2334</v>
      </c>
      <c r="J3" s="4">
        <v>6290</v>
      </c>
      <c r="K3" s="4">
        <v>2406</v>
      </c>
      <c r="L3" s="4">
        <v>6373</v>
      </c>
      <c r="M3" s="4">
        <v>2594</v>
      </c>
      <c r="N3" s="4">
        <v>6351</v>
      </c>
      <c r="O3" s="4">
        <v>2575</v>
      </c>
      <c r="P3" s="4">
        <v>6355</v>
      </c>
      <c r="Q3" s="4">
        <v>2555</v>
      </c>
      <c r="R3" s="4">
        <v>6443</v>
      </c>
      <c r="S3" s="4">
        <v>2504</v>
      </c>
    </row>
    <row r="4" spans="1:19" x14ac:dyDescent="0.25">
      <c r="A4" s="8">
        <v>40260</v>
      </c>
      <c r="B4" s="4">
        <v>6441</v>
      </c>
      <c r="C4" s="4">
        <v>2314</v>
      </c>
      <c r="D4" s="4">
        <v>6419</v>
      </c>
      <c r="E4" s="4">
        <v>2028</v>
      </c>
      <c r="F4" s="4">
        <v>6270</v>
      </c>
      <c r="G4" s="4">
        <v>1983</v>
      </c>
      <c r="H4" s="4">
        <v>6237</v>
      </c>
      <c r="I4" s="4">
        <v>2326</v>
      </c>
      <c r="J4" s="4">
        <v>6153</v>
      </c>
      <c r="K4" s="4">
        <v>2389</v>
      </c>
      <c r="L4" s="4">
        <v>6335</v>
      </c>
      <c r="M4" s="4">
        <v>2544</v>
      </c>
      <c r="N4" s="4">
        <v>6410</v>
      </c>
      <c r="O4" s="4">
        <v>2547</v>
      </c>
      <c r="P4" s="4">
        <v>6485</v>
      </c>
      <c r="Q4" s="4">
        <v>2512</v>
      </c>
      <c r="R4" s="4">
        <v>6500</v>
      </c>
      <c r="S4" s="4">
        <v>2502</v>
      </c>
    </row>
    <row r="5" spans="1:19" x14ac:dyDescent="0.25">
      <c r="A5" s="8">
        <v>40261</v>
      </c>
      <c r="B5" s="4">
        <v>6526</v>
      </c>
      <c r="C5" s="4">
        <v>2397</v>
      </c>
      <c r="D5" s="4">
        <v>6428</v>
      </c>
      <c r="E5" s="4">
        <v>2037</v>
      </c>
      <c r="F5" s="4">
        <v>6350</v>
      </c>
      <c r="G5" s="4">
        <v>1956</v>
      </c>
      <c r="H5" s="4">
        <v>6224</v>
      </c>
      <c r="I5" s="4">
        <v>2317</v>
      </c>
      <c r="J5" s="4">
        <v>6306</v>
      </c>
      <c r="K5" s="4">
        <v>2410</v>
      </c>
      <c r="L5" s="4">
        <v>6386</v>
      </c>
      <c r="M5" s="4">
        <v>2534</v>
      </c>
      <c r="N5" s="4">
        <v>6432</v>
      </c>
      <c r="O5" s="4">
        <v>2544</v>
      </c>
      <c r="P5" s="4">
        <v>6453</v>
      </c>
      <c r="Q5" s="4">
        <v>2517</v>
      </c>
      <c r="R5" s="4">
        <v>6470</v>
      </c>
      <c r="S5" s="4">
        <v>2503</v>
      </c>
    </row>
    <row r="6" spans="1:19" x14ac:dyDescent="0.25">
      <c r="A6" s="8">
        <v>40262</v>
      </c>
      <c r="B6" s="4">
        <v>6437</v>
      </c>
      <c r="C6" s="4">
        <v>2315</v>
      </c>
      <c r="D6" s="4">
        <v>6444</v>
      </c>
      <c r="E6" s="4">
        <v>2038</v>
      </c>
      <c r="F6" s="4">
        <v>6286</v>
      </c>
      <c r="G6" s="4">
        <v>1981</v>
      </c>
      <c r="H6" s="4">
        <v>6263</v>
      </c>
      <c r="I6" s="4">
        <v>2306</v>
      </c>
      <c r="J6" s="4">
        <v>6196</v>
      </c>
      <c r="K6" s="4">
        <v>2418</v>
      </c>
      <c r="L6" s="4">
        <v>6329</v>
      </c>
      <c r="M6" s="4">
        <v>2531</v>
      </c>
      <c r="N6" s="4">
        <v>6383</v>
      </c>
      <c r="O6" s="4">
        <v>2534</v>
      </c>
      <c r="P6" s="4">
        <v>6407</v>
      </c>
      <c r="Q6" s="4">
        <v>2533</v>
      </c>
      <c r="R6" s="4"/>
      <c r="S6" s="4"/>
    </row>
    <row r="7" spans="1:19" x14ac:dyDescent="0.25">
      <c r="A7" s="8">
        <v>40263</v>
      </c>
      <c r="B7" s="4">
        <v>6472</v>
      </c>
      <c r="C7" s="4">
        <v>2303</v>
      </c>
      <c r="D7" s="4">
        <v>6414</v>
      </c>
      <c r="E7" s="4">
        <v>2013</v>
      </c>
      <c r="F7" s="4">
        <v>6302</v>
      </c>
      <c r="G7" s="4">
        <v>1978</v>
      </c>
      <c r="H7" s="4">
        <v>6266</v>
      </c>
      <c r="I7" s="4">
        <v>2309</v>
      </c>
      <c r="J7" s="4">
        <v>6204</v>
      </c>
      <c r="K7" s="4">
        <v>2412</v>
      </c>
      <c r="L7" s="4">
        <v>6336</v>
      </c>
      <c r="M7" s="4">
        <v>2527</v>
      </c>
      <c r="N7" s="4">
        <v>6373</v>
      </c>
      <c r="O7" s="4">
        <v>2515</v>
      </c>
      <c r="P7" s="4">
        <v>6406</v>
      </c>
      <c r="Q7" s="4">
        <v>2530</v>
      </c>
      <c r="R7" s="4">
        <v>6431</v>
      </c>
      <c r="S7" s="4">
        <v>2496</v>
      </c>
    </row>
    <row r="8" spans="1:19" x14ac:dyDescent="0.25">
      <c r="A8" s="7" t="s">
        <v>116</v>
      </c>
      <c r="B8" s="5">
        <f>AVERAGE(B3:B7)</f>
        <v>6458.6</v>
      </c>
      <c r="C8" s="5">
        <f>AVERAGE(C3:C7)</f>
        <v>2333.4</v>
      </c>
      <c r="D8" s="5">
        <f t="shared" ref="D8:S8" si="0">AVERAGE(D3:D7)</f>
        <v>6447.2</v>
      </c>
      <c r="E8" s="5">
        <f t="shared" si="0"/>
        <v>2043</v>
      </c>
      <c r="F8" s="5">
        <f t="shared" si="0"/>
        <v>6303.2</v>
      </c>
      <c r="G8" s="5">
        <f t="shared" si="0"/>
        <v>1985.6</v>
      </c>
      <c r="H8" s="5">
        <f t="shared" si="0"/>
        <v>6251.2</v>
      </c>
      <c r="I8" s="5">
        <f t="shared" si="0"/>
        <v>2318.4</v>
      </c>
      <c r="J8" s="5">
        <f t="shared" si="0"/>
        <v>6229.8</v>
      </c>
      <c r="K8" s="5">
        <f t="shared" si="0"/>
        <v>2407</v>
      </c>
      <c r="L8" s="5">
        <f t="shared" si="0"/>
        <v>6351.8</v>
      </c>
      <c r="M8" s="5">
        <f t="shared" si="0"/>
        <v>2546</v>
      </c>
      <c r="N8" s="5">
        <f t="shared" si="0"/>
        <v>6389.8</v>
      </c>
      <c r="O8" s="5">
        <f t="shared" si="0"/>
        <v>2543</v>
      </c>
      <c r="P8" s="5">
        <f t="shared" si="0"/>
        <v>6421.2</v>
      </c>
      <c r="Q8" s="5">
        <f t="shared" si="0"/>
        <v>2529.4</v>
      </c>
      <c r="R8" s="5">
        <f t="shared" si="0"/>
        <v>6461</v>
      </c>
      <c r="S8" s="5">
        <f t="shared" si="0"/>
        <v>2501.25</v>
      </c>
    </row>
    <row r="11" spans="1:19" x14ac:dyDescent="0.25">
      <c r="B11" s="12"/>
      <c r="C11" s="13" t="s">
        <v>100</v>
      </c>
      <c r="D11" s="13"/>
      <c r="E11" s="13"/>
      <c r="F11" s="17"/>
      <c r="G11" s="16" t="s">
        <v>112</v>
      </c>
      <c r="H11" s="16"/>
      <c r="I11" s="16"/>
      <c r="L11" s="18" t="s">
        <v>113</v>
      </c>
      <c r="M11" s="11" t="s">
        <v>19</v>
      </c>
      <c r="N11" s="11" t="s">
        <v>20</v>
      </c>
      <c r="O11" s="11" t="s">
        <v>115</v>
      </c>
      <c r="P11" s="11" t="s">
        <v>114</v>
      </c>
    </row>
    <row r="12" spans="1:19" x14ac:dyDescent="0.25">
      <c r="B12" s="12" t="s">
        <v>108</v>
      </c>
      <c r="C12" s="15" t="s">
        <v>103</v>
      </c>
      <c r="D12" s="15" t="s">
        <v>106</v>
      </c>
      <c r="E12" s="14" t="s">
        <v>107</v>
      </c>
      <c r="F12" s="17" t="s">
        <v>108</v>
      </c>
      <c r="G12" s="18" t="s">
        <v>103</v>
      </c>
      <c r="H12" s="18" t="s">
        <v>106</v>
      </c>
      <c r="I12" s="17" t="s">
        <v>107</v>
      </c>
      <c r="L12" s="18">
        <v>1</v>
      </c>
      <c r="M12" s="4">
        <v>125</v>
      </c>
      <c r="N12" s="4">
        <v>170</v>
      </c>
      <c r="O12">
        <f>SUM((M12/E18)+C8)</f>
        <v>2594.3768801813658</v>
      </c>
      <c r="P12">
        <f>SUM(B8-N12/I18)</f>
        <v>6127.3566478957619</v>
      </c>
    </row>
    <row r="13" spans="1:19" x14ac:dyDescent="0.25">
      <c r="B13" s="5" t="s">
        <v>101</v>
      </c>
      <c r="C13">
        <f>SUM(C8-E8)</f>
        <v>290.40000000000009</v>
      </c>
      <c r="D13">
        <v>1600</v>
      </c>
      <c r="E13">
        <f>SUM(D13/C13)</f>
        <v>5.5096418732782348</v>
      </c>
      <c r="F13" s="5" t="s">
        <v>110</v>
      </c>
      <c r="G13">
        <f>SUM(B8-H8)</f>
        <v>207.40000000000055</v>
      </c>
      <c r="H13">
        <v>1200</v>
      </c>
      <c r="I13">
        <f>SUM(H13/G13)</f>
        <v>5.785920925747333</v>
      </c>
      <c r="L13" s="18">
        <v>2</v>
      </c>
      <c r="M13" s="4">
        <v>255</v>
      </c>
      <c r="N13" s="4">
        <v>170</v>
      </c>
      <c r="O13">
        <f>SUM(((M13)/E18)+E8)</f>
        <v>2575.3928355699863</v>
      </c>
      <c r="P13">
        <f>SUM(D8-N13/I18)</f>
        <v>6115.9566478957613</v>
      </c>
    </row>
    <row r="14" spans="1:19" x14ac:dyDescent="0.25">
      <c r="B14" s="5" t="s">
        <v>102</v>
      </c>
      <c r="C14">
        <f>SUM(I8-G8)</f>
        <v>332.80000000000018</v>
      </c>
      <c r="D14">
        <v>2370</v>
      </c>
      <c r="E14">
        <f t="shared" ref="E14:E16" si="1">SUM(D14/C14)</f>
        <v>7.1213942307692273</v>
      </c>
      <c r="F14" s="5" t="s">
        <v>109</v>
      </c>
      <c r="G14">
        <f>SUM(D8-F8)</f>
        <v>144</v>
      </c>
      <c r="H14">
        <v>1070</v>
      </c>
      <c r="I14">
        <f t="shared" ref="I14:I16" si="2">SUM(H14/G14)</f>
        <v>7.4305555555555554</v>
      </c>
      <c r="L14" s="18">
        <v>3</v>
      </c>
      <c r="M14" s="4">
        <v>290</v>
      </c>
      <c r="N14" s="4">
        <v>70</v>
      </c>
      <c r="O14">
        <f>SUM((M14/E18)+G8)</f>
        <v>2591.0663620207688</v>
      </c>
      <c r="P14">
        <f>SUM(F8-N14/I18)</f>
        <v>6166.8056785453136</v>
      </c>
    </row>
    <row r="15" spans="1:19" x14ac:dyDescent="0.25">
      <c r="B15" s="5" t="s">
        <v>104</v>
      </c>
      <c r="C15">
        <f>SUM(K8-I8)</f>
        <v>88.599999999999909</v>
      </c>
      <c r="D15">
        <v>390</v>
      </c>
      <c r="E15">
        <f t="shared" si="1"/>
        <v>4.4018058690744963</v>
      </c>
      <c r="F15" s="5" t="s">
        <v>104</v>
      </c>
      <c r="G15">
        <f>SUM(H8-J8)</f>
        <v>21.399999999999636</v>
      </c>
      <c r="H15">
        <v>540</v>
      </c>
      <c r="L15" s="18">
        <v>4</v>
      </c>
      <c r="M15" s="4">
        <v>65</v>
      </c>
      <c r="N15" s="4">
        <v>65</v>
      </c>
      <c r="O15">
        <f>SUM((M15/E18)+I8)</f>
        <v>2454.1079776943102</v>
      </c>
      <c r="P15">
        <f>SUM(H8-N15/I18)</f>
        <v>6124.548130077791</v>
      </c>
    </row>
    <row r="16" spans="1:19" x14ac:dyDescent="0.25">
      <c r="B16" s="5" t="s">
        <v>105</v>
      </c>
      <c r="C16">
        <f>SUM(S8-C8)</f>
        <v>167.84999999999991</v>
      </c>
      <c r="D16">
        <v>1000</v>
      </c>
      <c r="E16">
        <f t="shared" si="1"/>
        <v>5.9577003276735212</v>
      </c>
      <c r="F16" s="5" t="s">
        <v>111</v>
      </c>
      <c r="G16">
        <f>SUM(P8-L8)</f>
        <v>69.399999999999636</v>
      </c>
      <c r="H16">
        <v>365</v>
      </c>
      <c r="I16">
        <f t="shared" si="2"/>
        <v>5.2593659942363384</v>
      </c>
      <c r="L16" s="18">
        <v>5</v>
      </c>
      <c r="M16" s="4">
        <v>60</v>
      </c>
      <c r="N16" s="4">
        <v>20</v>
      </c>
      <c r="O16">
        <f>SUM((M16/E18)+K8)</f>
        <v>2532.2689024870556</v>
      </c>
      <c r="P16">
        <f>SUM(J8-N16/I18)</f>
        <v>6190.8301938700897</v>
      </c>
    </row>
    <row r="17" spans="2:16" x14ac:dyDescent="0.25">
      <c r="C17" s="19" t="s">
        <v>117</v>
      </c>
      <c r="D17" s="19"/>
      <c r="E17" s="20">
        <f>AVERAGE(E13:E16)</f>
        <v>5.7476355751988697</v>
      </c>
      <c r="G17" s="19" t="s">
        <v>117</v>
      </c>
      <c r="H17" s="19"/>
      <c r="I17" s="20">
        <f>AVERAGE(I13:I16)</f>
        <v>6.1586141585130747</v>
      </c>
      <c r="L17" s="18">
        <v>9</v>
      </c>
      <c r="M17" s="4">
        <v>40</v>
      </c>
      <c r="N17" s="4">
        <v>175</v>
      </c>
      <c r="O17">
        <f>SUM((M17/E18)+S8)</f>
        <v>2584.7626016580371</v>
      </c>
      <c r="P17">
        <f>SUM(R8-N17/I18)</f>
        <v>6120.0141963632841</v>
      </c>
    </row>
    <row r="18" spans="2:16" x14ac:dyDescent="0.25">
      <c r="E18">
        <v>0.47896963100000001</v>
      </c>
      <c r="I18">
        <v>0.51321784699999995</v>
      </c>
      <c r="L18" s="17"/>
      <c r="M18" s="19" t="s">
        <v>116</v>
      </c>
      <c r="N18" s="19"/>
      <c r="O18" s="20">
        <f>AVERAGE(O12:O17)</f>
        <v>2555.329259935254</v>
      </c>
      <c r="P18" s="20">
        <f>AVERAGE(P12:P17)</f>
        <v>6140.9185824413335</v>
      </c>
    </row>
    <row r="23" spans="2:16" x14ac:dyDescent="0.25">
      <c r="B23" s="24" t="s">
        <v>118</v>
      </c>
      <c r="C23" s="24"/>
      <c r="D23" s="24"/>
      <c r="E23" s="24"/>
      <c r="F23" s="24"/>
      <c r="G23" s="24"/>
      <c r="H23" s="24"/>
      <c r="I23" s="24"/>
    </row>
    <row r="24" spans="2:16" x14ac:dyDescent="0.25">
      <c r="B24" s="24"/>
      <c r="C24" s="24"/>
      <c r="D24" s="24"/>
      <c r="E24" s="24"/>
      <c r="F24" s="24"/>
      <c r="G24" s="24"/>
      <c r="H24" s="24"/>
      <c r="I24" s="24"/>
    </row>
    <row r="25" spans="2:16" x14ac:dyDescent="0.25">
      <c r="B25" s="25" t="s">
        <v>119</v>
      </c>
      <c r="C25" s="25"/>
      <c r="D25" s="25"/>
      <c r="E25" s="25"/>
      <c r="F25" s="25" t="s">
        <v>122</v>
      </c>
      <c r="G25" s="25"/>
      <c r="H25" s="25"/>
      <c r="I25" s="25"/>
    </row>
    <row r="26" spans="2:16" x14ac:dyDescent="0.25">
      <c r="B26" s="23" t="s">
        <v>98</v>
      </c>
      <c r="C26" s="23"/>
      <c r="D26" s="23" t="s">
        <v>99</v>
      </c>
      <c r="E26" s="23"/>
      <c r="F26" s="21" t="s">
        <v>120</v>
      </c>
      <c r="G26" s="21"/>
      <c r="H26" s="22" t="s">
        <v>121</v>
      </c>
      <c r="I26" s="22"/>
    </row>
    <row r="27" spans="2:16" x14ac:dyDescent="0.25">
      <c r="B27" s="26">
        <v>6459</v>
      </c>
      <c r="C27" s="26"/>
      <c r="D27" s="26">
        <v>2043</v>
      </c>
      <c r="E27" s="26"/>
      <c r="F27" s="21">
        <f>SUM(300-(300+(D27-O18)*E18))</f>
        <v>245.39015658169168</v>
      </c>
      <c r="G27" s="21"/>
      <c r="H27" s="22">
        <f>SUM((B27-P18)*I18)</f>
        <v>163.24506029016683</v>
      </c>
      <c r="I27" s="22"/>
    </row>
  </sheetData>
  <mergeCells count="25">
    <mergeCell ref="H26:I26"/>
    <mergeCell ref="H27:I27"/>
    <mergeCell ref="F26:G26"/>
    <mergeCell ref="F27:G27"/>
    <mergeCell ref="B26:C26"/>
    <mergeCell ref="D26:E26"/>
    <mergeCell ref="B27:C27"/>
    <mergeCell ref="D27:E27"/>
    <mergeCell ref="C17:D17"/>
    <mergeCell ref="G11:I11"/>
    <mergeCell ref="G17:H17"/>
    <mergeCell ref="M18:N18"/>
    <mergeCell ref="B25:E25"/>
    <mergeCell ref="B23:I24"/>
    <mergeCell ref="F25:I25"/>
    <mergeCell ref="N1:O1"/>
    <mergeCell ref="P1:Q1"/>
    <mergeCell ref="R1:S1"/>
    <mergeCell ref="C11:E11"/>
    <mergeCell ref="B1:C1"/>
    <mergeCell ref="D1:E1"/>
    <mergeCell ref="F1:G1"/>
    <mergeCell ref="H1:I1"/>
    <mergeCell ref="J1:K1"/>
    <mergeCell ref="L1:M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Calc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Alkuwari</dc:creator>
  <cp:lastModifiedBy>Alkuwari</cp:lastModifiedBy>
  <dcterms:created xsi:type="dcterms:W3CDTF">2010-03-12T22:57:02Z</dcterms:created>
  <dcterms:modified xsi:type="dcterms:W3CDTF">2010-03-31T19:55:37Z</dcterms:modified>
</cp:coreProperties>
</file>