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240" yWindow="240" windowWidth="25360" windowHeight="15280" tabRatio="500" activeTab="2"/>
  </bookViews>
  <sheets>
    <sheet name="Control" sheetId="1" r:id="rId1"/>
    <sheet name="Experiment" sheetId="2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6" i="3"/>
  <c r="C30" i="3"/>
  <c r="B6" i="3"/>
  <c r="B7" i="3"/>
  <c r="B8" i="3"/>
  <c r="B9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10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6" i="3"/>
  <c r="H56" i="1"/>
  <c r="G56" i="1"/>
  <c r="F56" i="1"/>
  <c r="E56" i="1"/>
  <c r="D56" i="1"/>
  <c r="E44" i="2"/>
  <c r="C56" i="1"/>
  <c r="B56" i="1"/>
  <c r="B52" i="1"/>
  <c r="A56" i="1"/>
  <c r="A52" i="1"/>
  <c r="E52" i="1"/>
  <c r="H52" i="1"/>
  <c r="G52" i="1"/>
  <c r="F52" i="1"/>
  <c r="D52" i="1"/>
  <c r="D44" i="2"/>
  <c r="C52" i="1"/>
  <c r="C44" i="2"/>
  <c r="B44" i="2"/>
  <c r="C49" i="1"/>
  <c r="B49" i="1"/>
  <c r="E40" i="2"/>
  <c r="D40" i="2"/>
  <c r="E40" i="1"/>
  <c r="D40" i="1"/>
  <c r="F45" i="1"/>
  <c r="E45" i="1"/>
  <c r="D45" i="1"/>
  <c r="C45" i="1"/>
  <c r="B45" i="1"/>
  <c r="A42" i="2"/>
  <c r="C40" i="2"/>
  <c r="E42" i="1"/>
  <c r="D42" i="1"/>
  <c r="C42" i="1"/>
  <c r="B42" i="1"/>
  <c r="A42" i="1"/>
  <c r="C40" i="1"/>
  <c r="F2" i="3"/>
  <c r="E2" i="3"/>
  <c r="D2" i="3"/>
  <c r="C2" i="3"/>
  <c r="B2" i="3"/>
  <c r="B40" i="1"/>
  <c r="B40" i="2"/>
</calcChain>
</file>

<file path=xl/sharedStrings.xml><?xml version="1.0" encoding="utf-8"?>
<sst xmlns="http://schemas.openxmlformats.org/spreadsheetml/2006/main" count="132" uniqueCount="66">
  <si>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</si>
  <si>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</si>
  <si>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</si>
  <si>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</si>
  <si>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</si>
  <si>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</si>
  <si>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</si>
  <si>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</si>
  <si>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</si>
  <si>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</si>
  <si>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</si>
  <si>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</si>
  <si>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</si>
  <si>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</si>
  <si>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</si>
  <si>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</si>
  <si>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</si>
  <si>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</si>
  <si>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</si>
  <si>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</si>
  <si>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</si>
  <si>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</si>
  <si>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</si>
  <si>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</si>
  <si>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</si>
  <si>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</si>
  <si>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</si>
  <si>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</si>
  <si>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</si>
  <si>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</si>
  <si>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</si>
  <si>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</si>
  <si>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</si>
  <si>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</si>
  <si>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</si>
  <si>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</si>
  <si>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</si>
  <si>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</si>
  <si>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</si>
  <si>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</si>
  <si>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</si>
  <si>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</si>
  <si>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se</t>
  </si>
  <si>
    <t>moe</t>
  </si>
  <si>
    <t>lower ci</t>
  </si>
  <si>
    <t>higher ci</t>
  </si>
  <si>
    <t>observed</t>
  </si>
  <si>
    <t>click probability</t>
  </si>
  <si>
    <t>upper ci</t>
  </si>
  <si>
    <t>click prob</t>
  </si>
  <si>
    <t>user-ids prob</t>
  </si>
  <si>
    <t>pooled probability</t>
  </si>
  <si>
    <t>pageviews nov 2</t>
  </si>
  <si>
    <t>clicks nov 2</t>
  </si>
  <si>
    <t>gross conversion</t>
  </si>
  <si>
    <t>pooled se</t>
  </si>
  <si>
    <t>control gross conversion</t>
  </si>
  <si>
    <t>expt gross conversion</t>
  </si>
  <si>
    <t>difference</t>
  </si>
  <si>
    <t>net conversion</t>
  </si>
  <si>
    <t>control net conversion</t>
  </si>
  <si>
    <t>expt net conversion</t>
  </si>
  <si>
    <t>control</t>
  </si>
  <si>
    <t>experiment</t>
  </si>
  <si>
    <t>e &lt; c</t>
  </si>
  <si>
    <t>e &gt;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</si>
</sst>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pane ySplit="1" topLeftCell="A2" activePane="bottomLeft" state="frozen"/>
      <selection pane="bottomLeft" activeCell="A56" sqref="A56"/>
    </sheetView>
  </sheetViews>
  <sheetFormatPr baseColWidth="10" defaultColWidth="14.5" defaultRowHeight="15.75" customHeight="1" x14ac:dyDescent="0"/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1" t="s">
        <v>5</v>
      </c>
      <c r="B2" s="3">
        <v>7723</v>
      </c>
      <c r="C2" s="3">
        <v>687</v>
      </c>
      <c r="D2" s="3">
        <v>134</v>
      </c>
      <c r="E2" s="3">
        <v>70</v>
      </c>
    </row>
    <row r="3" spans="1:5" ht="15.75" customHeight="1">
      <c r="A3" s="1" t="s">
        <v>6</v>
      </c>
      <c r="B3" s="3">
        <v>9102</v>
      </c>
      <c r="C3" s="3">
        <v>779</v>
      </c>
      <c r="D3" s="3">
        <v>147</v>
      </c>
      <c r="E3" s="3">
        <v>70</v>
      </c>
    </row>
    <row r="4" spans="1:5" ht="15.75" customHeight="1">
      <c r="A4" s="1" t="s">
        <v>7</v>
      </c>
      <c r="B4" s="3">
        <v>10511</v>
      </c>
      <c r="C4" s="3">
        <v>909</v>
      </c>
      <c r="D4" s="3">
        <v>167</v>
      </c>
      <c r="E4" s="3">
        <v>95</v>
      </c>
    </row>
    <row r="5" spans="1:5" ht="15.75" customHeight="1">
      <c r="A5" s="1" t="s">
        <v>8</v>
      </c>
      <c r="B5" s="3">
        <v>9871</v>
      </c>
      <c r="C5" s="3">
        <v>836</v>
      </c>
      <c r="D5" s="3">
        <v>156</v>
      </c>
      <c r="E5" s="3">
        <v>105</v>
      </c>
    </row>
    <row r="6" spans="1:5" ht="15.75" customHeight="1">
      <c r="A6" s="1" t="s">
        <v>9</v>
      </c>
      <c r="B6" s="3">
        <v>10014</v>
      </c>
      <c r="C6" s="3">
        <v>837</v>
      </c>
      <c r="D6" s="3">
        <v>163</v>
      </c>
      <c r="E6" s="3">
        <v>64</v>
      </c>
    </row>
    <row r="7" spans="1:5" ht="15.75" customHeight="1">
      <c r="A7" s="1" t="s">
        <v>10</v>
      </c>
      <c r="B7" s="3">
        <v>9670</v>
      </c>
      <c r="C7" s="3">
        <v>823</v>
      </c>
      <c r="D7" s="3">
        <v>138</v>
      </c>
      <c r="E7" s="3">
        <v>82</v>
      </c>
    </row>
    <row r="8" spans="1:5" ht="15.75" customHeight="1">
      <c r="A8" s="1" t="s">
        <v>11</v>
      </c>
      <c r="B8" s="3">
        <v>9008</v>
      </c>
      <c r="C8" s="3">
        <v>748</v>
      </c>
      <c r="D8" s="3">
        <v>146</v>
      </c>
      <c r="E8" s="3">
        <v>76</v>
      </c>
    </row>
    <row r="9" spans="1:5" ht="15.75" customHeight="1">
      <c r="A9" s="1" t="s">
        <v>12</v>
      </c>
      <c r="B9" s="3">
        <v>7434</v>
      </c>
      <c r="C9" s="3">
        <v>632</v>
      </c>
      <c r="D9" s="3">
        <v>110</v>
      </c>
      <c r="E9" s="3">
        <v>70</v>
      </c>
    </row>
    <row r="10" spans="1:5" ht="15.75" customHeight="1">
      <c r="A10" s="1" t="s">
        <v>13</v>
      </c>
      <c r="B10" s="3">
        <v>8459</v>
      </c>
      <c r="C10" s="3">
        <v>691</v>
      </c>
      <c r="D10" s="3">
        <v>131</v>
      </c>
      <c r="E10" s="3">
        <v>60</v>
      </c>
    </row>
    <row r="11" spans="1:5" ht="15.75" customHeight="1">
      <c r="A11" s="1" t="s">
        <v>14</v>
      </c>
      <c r="B11" s="3">
        <v>10667</v>
      </c>
      <c r="C11" s="3">
        <v>861</v>
      </c>
      <c r="D11" s="3">
        <v>165</v>
      </c>
      <c r="E11" s="3">
        <v>97</v>
      </c>
    </row>
    <row r="12" spans="1:5" ht="15.75" customHeight="1">
      <c r="A12" s="1" t="s">
        <v>15</v>
      </c>
      <c r="B12" s="3">
        <v>10660</v>
      </c>
      <c r="C12" s="3">
        <v>867</v>
      </c>
      <c r="D12" s="3">
        <v>196</v>
      </c>
      <c r="E12" s="3">
        <v>105</v>
      </c>
    </row>
    <row r="13" spans="1:5" ht="15.75" customHeight="1">
      <c r="A13" s="1" t="s">
        <v>16</v>
      </c>
      <c r="B13" s="3">
        <v>9947</v>
      </c>
      <c r="C13" s="3">
        <v>838</v>
      </c>
      <c r="D13" s="3">
        <v>162</v>
      </c>
      <c r="E13" s="3">
        <v>92</v>
      </c>
    </row>
    <row r="14" spans="1:5" ht="15.75" customHeight="1">
      <c r="A14" s="1" t="s">
        <v>17</v>
      </c>
      <c r="B14" s="3">
        <v>8324</v>
      </c>
      <c r="C14" s="3">
        <v>665</v>
      </c>
      <c r="D14" s="3">
        <v>127</v>
      </c>
      <c r="E14" s="3">
        <v>56</v>
      </c>
    </row>
    <row r="15" spans="1:5" ht="15.75" customHeight="1">
      <c r="A15" s="1" t="s">
        <v>18</v>
      </c>
      <c r="B15" s="3">
        <v>9434</v>
      </c>
      <c r="C15" s="3">
        <v>673</v>
      </c>
      <c r="D15" s="3">
        <v>220</v>
      </c>
      <c r="E15" s="3">
        <v>122</v>
      </c>
    </row>
    <row r="16" spans="1:5" ht="15.75" customHeight="1">
      <c r="A16" s="1" t="s">
        <v>19</v>
      </c>
      <c r="B16" s="3">
        <v>8687</v>
      </c>
      <c r="C16" s="3">
        <v>691</v>
      </c>
      <c r="D16" s="3">
        <v>176</v>
      </c>
      <c r="E16" s="3">
        <v>128</v>
      </c>
    </row>
    <row r="17" spans="1:5" ht="15.75" customHeight="1">
      <c r="A17" s="1" t="s">
        <v>20</v>
      </c>
      <c r="B17" s="3">
        <v>8896</v>
      </c>
      <c r="C17" s="3">
        <v>708</v>
      </c>
      <c r="D17" s="3">
        <v>161</v>
      </c>
      <c r="E17" s="3">
        <v>104</v>
      </c>
    </row>
    <row r="18" spans="1:5" ht="15.75" customHeight="1">
      <c r="A18" s="1" t="s">
        <v>21</v>
      </c>
      <c r="B18" s="3">
        <v>9535</v>
      </c>
      <c r="C18" s="3">
        <v>759</v>
      </c>
      <c r="D18" s="3">
        <v>233</v>
      </c>
      <c r="E18" s="3">
        <v>124</v>
      </c>
    </row>
    <row r="19" spans="1:5" ht="15.75" customHeight="1">
      <c r="A19" s="1" t="s">
        <v>22</v>
      </c>
      <c r="B19" s="3">
        <v>9363</v>
      </c>
      <c r="C19" s="3">
        <v>736</v>
      </c>
      <c r="D19" s="3">
        <v>154</v>
      </c>
      <c r="E19" s="3">
        <v>91</v>
      </c>
    </row>
    <row r="20" spans="1:5" ht="15.75" customHeight="1">
      <c r="A20" s="1" t="s">
        <v>23</v>
      </c>
      <c r="B20" s="3">
        <v>9327</v>
      </c>
      <c r="C20" s="3">
        <v>739</v>
      </c>
      <c r="D20" s="3">
        <v>196</v>
      </c>
      <c r="E20" s="3">
        <v>86</v>
      </c>
    </row>
    <row r="21" spans="1:5" ht="15.75" customHeight="1">
      <c r="A21" s="1" t="s">
        <v>24</v>
      </c>
      <c r="B21" s="3">
        <v>9345</v>
      </c>
      <c r="C21" s="3">
        <v>734</v>
      </c>
      <c r="D21" s="3">
        <v>167</v>
      </c>
      <c r="E21" s="3">
        <v>75</v>
      </c>
    </row>
    <row r="22" spans="1:5" ht="15.75" customHeight="1">
      <c r="A22" s="1" t="s">
        <v>25</v>
      </c>
      <c r="B22" s="3">
        <v>8890</v>
      </c>
      <c r="C22" s="3">
        <v>706</v>
      </c>
      <c r="D22" s="3">
        <v>174</v>
      </c>
      <c r="E22" s="3">
        <v>101</v>
      </c>
    </row>
    <row r="23" spans="1:5" ht="15.75" customHeight="1">
      <c r="A23" s="1" t="s">
        <v>26</v>
      </c>
      <c r="B23" s="3">
        <v>8460</v>
      </c>
      <c r="C23" s="3">
        <v>681</v>
      </c>
      <c r="D23" s="3">
        <v>156</v>
      </c>
      <c r="E23" s="3">
        <v>93</v>
      </c>
    </row>
    <row r="24" spans="1:5" ht="15.75" customHeight="1">
      <c r="A24" s="1" t="s">
        <v>27</v>
      </c>
      <c r="B24" s="3">
        <v>8836</v>
      </c>
      <c r="C24" s="3">
        <v>693</v>
      </c>
      <c r="D24" s="3">
        <v>206</v>
      </c>
      <c r="E24" s="3">
        <v>67</v>
      </c>
    </row>
    <row r="25" spans="1:5" ht="15.75" customHeight="1">
      <c r="A25" s="1" t="s">
        <v>28</v>
      </c>
      <c r="B25" s="3">
        <v>9437</v>
      </c>
      <c r="C25" s="3">
        <v>788</v>
      </c>
      <c r="D25" s="1"/>
      <c r="E25" s="4"/>
    </row>
    <row r="26" spans="1:5" ht="15.75" customHeight="1">
      <c r="A26" s="1" t="s">
        <v>29</v>
      </c>
      <c r="B26" s="3">
        <v>9420</v>
      </c>
      <c r="C26" s="3">
        <v>781</v>
      </c>
      <c r="D26" s="1"/>
      <c r="E26" s="4"/>
    </row>
    <row r="27" spans="1:5" ht="15.75" customHeight="1">
      <c r="A27" s="1" t="s">
        <v>30</v>
      </c>
      <c r="B27" s="3">
        <v>9570</v>
      </c>
      <c r="C27" s="3">
        <v>805</v>
      </c>
      <c r="D27" s="1"/>
      <c r="E27" s="4"/>
    </row>
    <row r="28" spans="1:5" ht="15.75" customHeight="1">
      <c r="A28" s="1" t="s">
        <v>31</v>
      </c>
      <c r="B28" s="3">
        <v>9921</v>
      </c>
      <c r="C28" s="3">
        <v>830</v>
      </c>
      <c r="D28" s="1"/>
      <c r="E28" s="4"/>
    </row>
    <row r="29" spans="1:5" ht="15.75" customHeight="1">
      <c r="A29" s="1" t="s">
        <v>32</v>
      </c>
      <c r="B29" s="3">
        <v>9424</v>
      </c>
      <c r="C29" s="3">
        <v>781</v>
      </c>
      <c r="D29" s="1"/>
      <c r="E29" s="4"/>
    </row>
    <row r="30" spans="1:5" ht="15.75" customHeight="1">
      <c r="A30" s="1" t="s">
        <v>33</v>
      </c>
      <c r="B30" s="3">
        <v>9010</v>
      </c>
      <c r="C30" s="3">
        <v>756</v>
      </c>
      <c r="D30" s="1"/>
      <c r="E30" s="4"/>
    </row>
    <row r="31" spans="1:5" ht="15.75" customHeight="1">
      <c r="A31" s="1" t="s">
        <v>34</v>
      </c>
      <c r="B31" s="3">
        <v>9656</v>
      </c>
      <c r="C31" s="3">
        <v>825</v>
      </c>
      <c r="D31" s="1"/>
      <c r="E31" s="4"/>
    </row>
    <row r="32" spans="1:5" ht="15.75" customHeight="1">
      <c r="A32" s="1" t="s">
        <v>35</v>
      </c>
      <c r="B32" s="3">
        <v>10419</v>
      </c>
      <c r="C32" s="3">
        <v>874</v>
      </c>
      <c r="D32" s="1"/>
      <c r="E32" s="4"/>
    </row>
    <row r="33" spans="1:6" ht="15.75" customHeight="1">
      <c r="A33" s="1" t="s">
        <v>36</v>
      </c>
      <c r="B33" s="3">
        <v>9880</v>
      </c>
      <c r="C33" s="3">
        <v>830</v>
      </c>
      <c r="D33" s="1"/>
      <c r="E33" s="4"/>
    </row>
    <row r="34" spans="1:6" ht="15.75" customHeight="1">
      <c r="A34" s="1" t="s">
        <v>37</v>
      </c>
      <c r="B34" s="3">
        <v>10134</v>
      </c>
      <c r="C34" s="3">
        <v>801</v>
      </c>
      <c r="D34" s="1"/>
      <c r="E34" s="4"/>
    </row>
    <row r="35" spans="1:6" ht="15.75" customHeight="1">
      <c r="A35" s="1" t="s">
        <v>38</v>
      </c>
      <c r="B35" s="3">
        <v>9717</v>
      </c>
      <c r="C35" s="3">
        <v>814</v>
      </c>
      <c r="D35" s="1"/>
      <c r="E35" s="4"/>
    </row>
    <row r="36" spans="1:6" ht="15.75" customHeight="1">
      <c r="A36" s="1" t="s">
        <v>39</v>
      </c>
      <c r="B36" s="3">
        <v>9192</v>
      </c>
      <c r="C36" s="3">
        <v>735</v>
      </c>
      <c r="D36" s="1"/>
      <c r="E36" s="4"/>
    </row>
    <row r="37" spans="1:6" ht="15.75" customHeight="1">
      <c r="A37" s="1" t="s">
        <v>40</v>
      </c>
      <c r="B37" s="3">
        <v>8630</v>
      </c>
      <c r="C37" s="3">
        <v>743</v>
      </c>
      <c r="D37" s="1"/>
      <c r="E37" s="4"/>
    </row>
    <row r="38" spans="1:6" ht="15.75" customHeight="1">
      <c r="A38" s="1" t="s">
        <v>41</v>
      </c>
      <c r="B38" s="3">
        <v>8970</v>
      </c>
      <c r="C38" s="3">
        <v>722</v>
      </c>
      <c r="D38" s="1"/>
      <c r="E38" s="4"/>
    </row>
    <row r="39" spans="1:6" ht="15.75" customHeight="1">
      <c r="A39" s="1"/>
      <c r="B39" s="3"/>
      <c r="C39" s="3"/>
      <c r="D39" s="1"/>
      <c r="E39" s="4"/>
    </row>
    <row r="40" spans="1:6" ht="15.75" customHeight="1">
      <c r="A40" s="1"/>
      <c r="B40" s="3">
        <f>SUM(B2:B38)</f>
        <v>345543</v>
      </c>
      <c r="C40" s="3">
        <f>SUM(C2:C38)</f>
        <v>28378</v>
      </c>
      <c r="D40" s="1">
        <f>SUM(D2:D24)</f>
        <v>3785</v>
      </c>
      <c r="E40" s="4">
        <f>SUM(E2:E24)</f>
        <v>2033</v>
      </c>
    </row>
    <row r="41" spans="1:6" ht="15.75" customHeight="1">
      <c r="A41" s="2" t="s">
        <v>47</v>
      </c>
      <c r="B41" t="s">
        <v>42</v>
      </c>
      <c r="C41" t="s">
        <v>43</v>
      </c>
      <c r="D41" t="s">
        <v>44</v>
      </c>
      <c r="E41" t="s">
        <v>48</v>
      </c>
      <c r="F41" t="s">
        <v>46</v>
      </c>
    </row>
    <row r="42" spans="1:6" ht="15.75" customHeight="1">
      <c r="A42">
        <f>C40/B40</f>
        <v>8.2125813574576823E-2</v>
      </c>
      <c r="B42">
        <f>SQRT(A42*(1-A42)/B40)</f>
        <v>4.6706827655464432E-4</v>
      </c>
      <c r="C42">
        <f>1.96*B42</f>
        <v>9.154538220471028E-4</v>
      </c>
      <c r="D42">
        <f>A42-C42</f>
        <v>8.1210359752529715E-2</v>
      </c>
      <c r="E42">
        <f>A42+C42</f>
        <v>8.304126739662393E-2</v>
      </c>
      <c r="F42">
        <v>8.2182440999999995E-2</v>
      </c>
    </row>
    <row r="44" spans="1:6" ht="15.75" customHeight="1">
      <c r="A44" t="s">
        <v>50</v>
      </c>
      <c r="B44" t="s">
        <v>42</v>
      </c>
      <c r="C44" t="s">
        <v>43</v>
      </c>
      <c r="D44" t="s">
        <v>44</v>
      </c>
      <c r="E44" t="s">
        <v>48</v>
      </c>
      <c r="F44" t="s">
        <v>46</v>
      </c>
    </row>
    <row r="45" spans="1:6" ht="15.75" customHeight="1">
      <c r="A45">
        <v>0.5</v>
      </c>
      <c r="B45">
        <f>SQRT(0.5*0.5 / (Experiment!C40+Control!C40))</f>
        <v>2.0997470796992519E-3</v>
      </c>
      <c r="C45">
        <f>1.96*B45</f>
        <v>4.1155042762105335E-3</v>
      </c>
      <c r="D45">
        <f>A45-C45</f>
        <v>0.49588449572378945</v>
      </c>
      <c r="E45">
        <f>A45+C45</f>
        <v>0.50411550427621055</v>
      </c>
      <c r="F45">
        <f>C40/(C40+Experiment!C40)</f>
        <v>0.50046734740666277</v>
      </c>
    </row>
    <row r="48" spans="1:6" ht="15.75" customHeight="1">
      <c r="B48" t="s">
        <v>52</v>
      </c>
      <c r="C48" t="s">
        <v>53</v>
      </c>
    </row>
    <row r="49" spans="1:8" ht="15.75" customHeight="1">
      <c r="B49">
        <f>SUM(B2:B24)</f>
        <v>212163</v>
      </c>
      <c r="C49">
        <f>SUM(C2:C24)</f>
        <v>17293</v>
      </c>
    </row>
    <row r="50" spans="1:8" ht="15.75" customHeight="1">
      <c r="A50" t="s">
        <v>54</v>
      </c>
    </row>
    <row r="51" spans="1:8" ht="15.75" customHeight="1">
      <c r="A51" t="s">
        <v>51</v>
      </c>
      <c r="B51" t="s">
        <v>55</v>
      </c>
      <c r="C51" t="s">
        <v>56</v>
      </c>
      <c r="D51" t="s">
        <v>57</v>
      </c>
      <c r="E51" t="s">
        <v>43</v>
      </c>
      <c r="F51" t="s">
        <v>58</v>
      </c>
      <c r="G51" t="s">
        <v>44</v>
      </c>
      <c r="H51" t="s">
        <v>45</v>
      </c>
    </row>
    <row r="52" spans="1:8" ht="15.75" customHeight="1">
      <c r="A52">
        <f>(D40+Experiment!D40)/(Experiment!C44+Control!C49)</f>
        <v>0.20860706740369866</v>
      </c>
      <c r="B52">
        <f>SQRT(A52*(1-A52)*((1/C49)+(1/Experiment!C44)))</f>
        <v>4.3716753852259364E-3</v>
      </c>
      <c r="C52">
        <f>D40/C49</f>
        <v>0.2188746891805933</v>
      </c>
      <c r="D52">
        <f>Experiment!D44</f>
        <v>0.19831981460023174</v>
      </c>
      <c r="E52">
        <f>B52*1.96</f>
        <v>8.5684837550428355E-3</v>
      </c>
      <c r="F52">
        <f>D52-C52</f>
        <v>-2.0554874580361565E-2</v>
      </c>
      <c r="G52">
        <f>F52-E52</f>
        <v>-2.9123358335404401E-2</v>
      </c>
      <c r="H52">
        <f>F52+E52</f>
        <v>-1.198639082531873E-2</v>
      </c>
    </row>
    <row r="54" spans="1:8" ht="15.75" customHeight="1">
      <c r="A54" t="s">
        <v>59</v>
      </c>
    </row>
    <row r="55" spans="1:8" ht="15.75" customHeight="1">
      <c r="A55" t="s">
        <v>51</v>
      </c>
      <c r="B55" t="s">
        <v>55</v>
      </c>
      <c r="C55" t="s">
        <v>60</v>
      </c>
      <c r="D55" t="s">
        <v>61</v>
      </c>
      <c r="E55" t="s">
        <v>43</v>
      </c>
      <c r="F55" t="s">
        <v>58</v>
      </c>
      <c r="G55" t="s">
        <v>44</v>
      </c>
      <c r="H55" t="s">
        <v>45</v>
      </c>
    </row>
    <row r="56" spans="1:8" ht="15.75" customHeight="1">
      <c r="A56">
        <f>(E40+Experiment!E40)/(Experiment!C44+Control!C49)</f>
        <v>0.11512748531241861</v>
      </c>
      <c r="B56">
        <f>SQRT(A56*(1-A56)*((1/C49)+(1/Experiment!C44)))</f>
        <v>3.4341335129324238E-3</v>
      </c>
      <c r="C56">
        <f>E40/C49</f>
        <v>0.11756201931417337</v>
      </c>
      <c r="D56">
        <f>Experiment!E44</f>
        <v>0.1126882966396292</v>
      </c>
      <c r="E56">
        <f>B56*1.96</f>
        <v>6.7309016853475505E-3</v>
      </c>
      <c r="F56">
        <f>D56-C56</f>
        <v>-4.8737226745441675E-3</v>
      </c>
      <c r="G56">
        <f>F56-E56</f>
        <v>-1.1604624359891718E-2</v>
      </c>
      <c r="H56">
        <f>F56+E56</f>
        <v>1.857179010803383E-3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pane ySplit="1" topLeftCell="A2" activePane="bottomLeft" state="frozen"/>
      <selection pane="bottomLeft" activeCell="E44" sqref="E44"/>
    </sheetView>
  </sheetViews>
  <sheetFormatPr baseColWidth="10" defaultColWidth="14.5" defaultRowHeight="15.75" customHeight="1" x14ac:dyDescent="0"/>
  <sheetData>
    <row r="1" spans="1:5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1" t="s">
        <v>5</v>
      </c>
      <c r="B2" s="3">
        <v>7716</v>
      </c>
      <c r="C2" s="3">
        <v>686</v>
      </c>
      <c r="D2" s="3">
        <v>105</v>
      </c>
      <c r="E2" s="3">
        <v>34</v>
      </c>
    </row>
    <row r="3" spans="1:5" ht="15.75" customHeight="1">
      <c r="A3" s="1" t="s">
        <v>6</v>
      </c>
      <c r="B3" s="3">
        <v>9288</v>
      </c>
      <c r="C3" s="3">
        <v>785</v>
      </c>
      <c r="D3" s="3">
        <v>116</v>
      </c>
      <c r="E3" s="3">
        <v>91</v>
      </c>
    </row>
    <row r="4" spans="1:5" ht="15.75" customHeight="1">
      <c r="A4" s="1" t="s">
        <v>7</v>
      </c>
      <c r="B4" s="3">
        <v>10480</v>
      </c>
      <c r="C4" s="3">
        <v>884</v>
      </c>
      <c r="D4" s="3">
        <v>145</v>
      </c>
      <c r="E4" s="3">
        <v>79</v>
      </c>
    </row>
    <row r="5" spans="1:5" ht="15.75" customHeight="1">
      <c r="A5" s="1" t="s">
        <v>8</v>
      </c>
      <c r="B5" s="3">
        <v>9867</v>
      </c>
      <c r="C5" s="3">
        <v>827</v>
      </c>
      <c r="D5" s="3">
        <v>138</v>
      </c>
      <c r="E5" s="3">
        <v>92</v>
      </c>
    </row>
    <row r="6" spans="1:5" ht="15.75" customHeight="1">
      <c r="A6" s="1" t="s">
        <v>9</v>
      </c>
      <c r="B6" s="3">
        <v>9793</v>
      </c>
      <c r="C6" s="3">
        <v>832</v>
      </c>
      <c r="D6" s="3">
        <v>140</v>
      </c>
      <c r="E6" s="3">
        <v>94</v>
      </c>
    </row>
    <row r="7" spans="1:5" ht="15.75" customHeight="1">
      <c r="A7" s="1" t="s">
        <v>10</v>
      </c>
      <c r="B7" s="3">
        <v>9500</v>
      </c>
      <c r="C7" s="3">
        <v>788</v>
      </c>
      <c r="D7" s="3">
        <v>129</v>
      </c>
      <c r="E7" s="3">
        <v>61</v>
      </c>
    </row>
    <row r="8" spans="1:5" ht="15.75" customHeight="1">
      <c r="A8" s="1" t="s">
        <v>11</v>
      </c>
      <c r="B8" s="3">
        <v>9088</v>
      </c>
      <c r="C8" s="3">
        <v>780</v>
      </c>
      <c r="D8" s="3">
        <v>127</v>
      </c>
      <c r="E8" s="3">
        <v>44</v>
      </c>
    </row>
    <row r="9" spans="1:5" ht="15.75" customHeight="1">
      <c r="A9" s="1" t="s">
        <v>12</v>
      </c>
      <c r="B9" s="3">
        <v>7664</v>
      </c>
      <c r="C9" s="3">
        <v>652</v>
      </c>
      <c r="D9" s="3">
        <v>94</v>
      </c>
      <c r="E9" s="3">
        <v>62</v>
      </c>
    </row>
    <row r="10" spans="1:5" ht="15.75" customHeight="1">
      <c r="A10" s="1" t="s">
        <v>13</v>
      </c>
      <c r="B10" s="3">
        <v>8434</v>
      </c>
      <c r="C10" s="3">
        <v>697</v>
      </c>
      <c r="D10" s="3">
        <v>120</v>
      </c>
      <c r="E10" s="3">
        <v>77</v>
      </c>
    </row>
    <row r="11" spans="1:5" ht="15.75" customHeight="1">
      <c r="A11" s="1" t="s">
        <v>14</v>
      </c>
      <c r="B11" s="3">
        <v>10496</v>
      </c>
      <c r="C11" s="3">
        <v>860</v>
      </c>
      <c r="D11" s="3">
        <v>153</v>
      </c>
      <c r="E11" s="3">
        <v>98</v>
      </c>
    </row>
    <row r="12" spans="1:5" ht="15.75" customHeight="1">
      <c r="A12" s="1" t="s">
        <v>15</v>
      </c>
      <c r="B12" s="3">
        <v>10551</v>
      </c>
      <c r="C12" s="3">
        <v>864</v>
      </c>
      <c r="D12" s="3">
        <v>143</v>
      </c>
      <c r="E12" s="3">
        <v>71</v>
      </c>
    </row>
    <row r="13" spans="1:5" ht="15.75" customHeight="1">
      <c r="A13" s="1" t="s">
        <v>16</v>
      </c>
      <c r="B13" s="3">
        <v>9737</v>
      </c>
      <c r="C13" s="3">
        <v>801</v>
      </c>
      <c r="D13" s="3">
        <v>128</v>
      </c>
      <c r="E13" s="3">
        <v>70</v>
      </c>
    </row>
    <row r="14" spans="1:5" ht="15.75" customHeight="1">
      <c r="A14" s="1" t="s">
        <v>17</v>
      </c>
      <c r="B14" s="3">
        <v>8176</v>
      </c>
      <c r="C14" s="3">
        <v>642</v>
      </c>
      <c r="D14" s="3">
        <v>122</v>
      </c>
      <c r="E14" s="3">
        <v>68</v>
      </c>
    </row>
    <row r="15" spans="1:5" ht="15.75" customHeight="1">
      <c r="A15" s="1" t="s">
        <v>18</v>
      </c>
      <c r="B15" s="3">
        <v>9402</v>
      </c>
      <c r="C15" s="3">
        <v>697</v>
      </c>
      <c r="D15" s="3">
        <v>194</v>
      </c>
      <c r="E15" s="3">
        <v>94</v>
      </c>
    </row>
    <row r="16" spans="1:5" ht="15.75" customHeight="1">
      <c r="A16" s="1" t="s">
        <v>19</v>
      </c>
      <c r="B16" s="3">
        <v>8669</v>
      </c>
      <c r="C16" s="3">
        <v>669</v>
      </c>
      <c r="D16" s="3">
        <v>127</v>
      </c>
      <c r="E16" s="3">
        <v>81</v>
      </c>
    </row>
    <row r="17" spans="1:5" ht="15.75" customHeight="1">
      <c r="A17" s="1" t="s">
        <v>20</v>
      </c>
      <c r="B17" s="3">
        <v>8881</v>
      </c>
      <c r="C17" s="3">
        <v>693</v>
      </c>
      <c r="D17" s="3">
        <v>153</v>
      </c>
      <c r="E17" s="3">
        <v>101</v>
      </c>
    </row>
    <row r="18" spans="1:5" ht="15.75" customHeight="1">
      <c r="A18" s="1" t="s">
        <v>21</v>
      </c>
      <c r="B18" s="3">
        <v>9655</v>
      </c>
      <c r="C18" s="3">
        <v>771</v>
      </c>
      <c r="D18" s="3">
        <v>213</v>
      </c>
      <c r="E18" s="3">
        <v>119</v>
      </c>
    </row>
    <row r="19" spans="1:5" ht="15.75" customHeight="1">
      <c r="A19" s="1" t="s">
        <v>22</v>
      </c>
      <c r="B19" s="3">
        <v>9396</v>
      </c>
      <c r="C19" s="3">
        <v>736</v>
      </c>
      <c r="D19" s="3">
        <v>162</v>
      </c>
      <c r="E19" s="3">
        <v>120</v>
      </c>
    </row>
    <row r="20" spans="1:5" ht="15.75" customHeight="1">
      <c r="A20" s="1" t="s">
        <v>23</v>
      </c>
      <c r="B20" s="3">
        <v>9262</v>
      </c>
      <c r="C20" s="3">
        <v>727</v>
      </c>
      <c r="D20" s="3">
        <v>201</v>
      </c>
      <c r="E20" s="3">
        <v>96</v>
      </c>
    </row>
    <row r="21" spans="1:5" ht="15.75" customHeight="1">
      <c r="A21" s="1" t="s">
        <v>24</v>
      </c>
      <c r="B21" s="3">
        <v>9308</v>
      </c>
      <c r="C21" s="3">
        <v>728</v>
      </c>
      <c r="D21" s="3">
        <v>207</v>
      </c>
      <c r="E21" s="3">
        <v>67</v>
      </c>
    </row>
    <row r="22" spans="1:5" ht="15.75" customHeight="1">
      <c r="A22" s="1" t="s">
        <v>25</v>
      </c>
      <c r="B22" s="3">
        <v>8715</v>
      </c>
      <c r="C22" s="3">
        <v>722</v>
      </c>
      <c r="D22" s="3">
        <v>182</v>
      </c>
      <c r="E22" s="3">
        <v>123</v>
      </c>
    </row>
    <row r="23" spans="1:5" ht="15.75" customHeight="1">
      <c r="A23" s="1" t="s">
        <v>26</v>
      </c>
      <c r="B23" s="3">
        <v>8448</v>
      </c>
      <c r="C23" s="3">
        <v>695</v>
      </c>
      <c r="D23" s="3">
        <v>142</v>
      </c>
      <c r="E23" s="3">
        <v>100</v>
      </c>
    </row>
    <row r="24" spans="1:5" ht="15.75" customHeight="1">
      <c r="A24" s="1" t="s">
        <v>27</v>
      </c>
      <c r="B24" s="3">
        <v>8836</v>
      </c>
      <c r="C24" s="3">
        <v>724</v>
      </c>
      <c r="D24" s="3">
        <v>182</v>
      </c>
      <c r="E24" s="3">
        <v>103</v>
      </c>
    </row>
    <row r="25" spans="1:5" ht="15.75" customHeight="1">
      <c r="A25" s="1" t="s">
        <v>28</v>
      </c>
      <c r="B25" s="3">
        <v>9359</v>
      </c>
      <c r="C25" s="3">
        <v>789</v>
      </c>
      <c r="D25" s="4"/>
      <c r="E25" s="4"/>
    </row>
    <row r="26" spans="1:5" ht="15.75" customHeight="1">
      <c r="A26" s="1" t="s">
        <v>29</v>
      </c>
      <c r="B26" s="3">
        <v>9427</v>
      </c>
      <c r="C26" s="3">
        <v>743</v>
      </c>
      <c r="D26" s="4"/>
      <c r="E26" s="4"/>
    </row>
    <row r="27" spans="1:5" ht="15.75" customHeight="1">
      <c r="A27" s="1" t="s">
        <v>30</v>
      </c>
      <c r="B27" s="3">
        <v>9633</v>
      </c>
      <c r="C27" s="3">
        <v>808</v>
      </c>
      <c r="D27" s="4"/>
      <c r="E27" s="4"/>
    </row>
    <row r="28" spans="1:5" ht="15.75" customHeight="1">
      <c r="A28" s="1" t="s">
        <v>31</v>
      </c>
      <c r="B28" s="3">
        <v>9842</v>
      </c>
      <c r="C28" s="3">
        <v>831</v>
      </c>
      <c r="D28" s="4"/>
      <c r="E28" s="4"/>
    </row>
    <row r="29" spans="1:5" ht="15.75" customHeight="1">
      <c r="A29" s="1" t="s">
        <v>32</v>
      </c>
      <c r="B29" s="3">
        <v>9272</v>
      </c>
      <c r="C29" s="3">
        <v>767</v>
      </c>
      <c r="D29" s="4"/>
      <c r="E29" s="4"/>
    </row>
    <row r="30" spans="1:5" ht="15.75" customHeight="1">
      <c r="A30" s="1" t="s">
        <v>33</v>
      </c>
      <c r="B30" s="3">
        <v>8969</v>
      </c>
      <c r="C30" s="3">
        <v>760</v>
      </c>
      <c r="D30" s="4"/>
      <c r="E30" s="4"/>
    </row>
    <row r="31" spans="1:5" ht="15.75" customHeight="1">
      <c r="A31" s="1" t="s">
        <v>34</v>
      </c>
      <c r="B31" s="3">
        <v>9697</v>
      </c>
      <c r="C31" s="3">
        <v>850</v>
      </c>
      <c r="D31" s="4"/>
      <c r="E31" s="4"/>
    </row>
    <row r="32" spans="1:5" ht="15.75" customHeight="1">
      <c r="A32" s="1" t="s">
        <v>35</v>
      </c>
      <c r="B32" s="3">
        <v>10445</v>
      </c>
      <c r="C32" s="3">
        <v>851</v>
      </c>
      <c r="D32" s="4"/>
      <c r="E32" s="4"/>
    </row>
    <row r="33" spans="1:5" ht="15.75" customHeight="1">
      <c r="A33" s="1" t="s">
        <v>36</v>
      </c>
      <c r="B33" s="3">
        <v>9931</v>
      </c>
      <c r="C33" s="3">
        <v>831</v>
      </c>
      <c r="D33" s="4"/>
      <c r="E33" s="4"/>
    </row>
    <row r="34" spans="1:5" ht="15.75" customHeight="1">
      <c r="A34" s="1" t="s">
        <v>37</v>
      </c>
      <c r="B34" s="3">
        <v>10042</v>
      </c>
      <c r="C34" s="3">
        <v>802</v>
      </c>
      <c r="D34" s="4"/>
      <c r="E34" s="4"/>
    </row>
    <row r="35" spans="1:5" ht="15.75" customHeight="1">
      <c r="A35" s="1" t="s">
        <v>38</v>
      </c>
      <c r="B35" s="3">
        <v>9721</v>
      </c>
      <c r="C35" s="3">
        <v>829</v>
      </c>
      <c r="D35" s="4"/>
      <c r="E35" s="4"/>
    </row>
    <row r="36" spans="1:5" ht="15.75" customHeight="1">
      <c r="A36" s="1" t="s">
        <v>39</v>
      </c>
      <c r="B36" s="3">
        <v>9304</v>
      </c>
      <c r="C36" s="3">
        <v>770</v>
      </c>
      <c r="D36" s="4"/>
      <c r="E36" s="4"/>
    </row>
    <row r="37" spans="1:5" ht="15.75" customHeight="1">
      <c r="A37" s="1" t="s">
        <v>40</v>
      </c>
      <c r="B37" s="3">
        <v>8668</v>
      </c>
      <c r="C37" s="3">
        <v>724</v>
      </c>
      <c r="D37" s="4"/>
      <c r="E37" s="4"/>
    </row>
    <row r="38" spans="1:5" ht="15.75" customHeight="1">
      <c r="A38" s="1" t="s">
        <v>41</v>
      </c>
      <c r="B38" s="3">
        <v>8988</v>
      </c>
      <c r="C38" s="3">
        <v>710</v>
      </c>
      <c r="D38" s="4"/>
      <c r="E38" s="4"/>
    </row>
    <row r="40" spans="1:5" ht="15.75" customHeight="1">
      <c r="B40">
        <f>SUM(B2:B38)</f>
        <v>344660</v>
      </c>
      <c r="C40">
        <f>SUM(C2:C38)</f>
        <v>28325</v>
      </c>
      <c r="D40">
        <f>SUM(D2:D24)</f>
        <v>3423</v>
      </c>
      <c r="E40">
        <f>SUM(E2:E24)</f>
        <v>1945</v>
      </c>
    </row>
    <row r="41" spans="1:5" ht="15.75" customHeight="1">
      <c r="A41" s="2" t="s">
        <v>49</v>
      </c>
    </row>
    <row r="42" spans="1:5" ht="15.75" customHeight="1">
      <c r="A42">
        <f>C40/B40</f>
        <v>8.2182440666163759E-2</v>
      </c>
    </row>
    <row r="43" spans="1:5" ht="15.75" customHeight="1">
      <c r="D43" t="s">
        <v>57</v>
      </c>
      <c r="E43" t="s">
        <v>61</v>
      </c>
    </row>
    <row r="44" spans="1:5" ht="15.75" customHeight="1">
      <c r="B44">
        <f>SUM(B2:B24)</f>
        <v>211362</v>
      </c>
      <c r="C44">
        <f>SUM(C2:C24)</f>
        <v>17260</v>
      </c>
      <c r="D44">
        <f>D40/C44</f>
        <v>0.19831981460023174</v>
      </c>
      <c r="E44">
        <f>E40/C44</f>
        <v>0.1126882966396292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C21" sqref="C21"/>
    </sheetView>
  </sheetViews>
  <sheetFormatPr baseColWidth="10" defaultRowHeight="12" x14ac:dyDescent="0"/>
  <sheetData>
    <row r="1" spans="1:7">
      <c r="A1" s="3">
        <v>345543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7">
      <c r="A2">
        <v>344660</v>
      </c>
      <c r="B2">
        <f>SQRT(0.5*0.5 / (A1+A2))</f>
        <v>6.0184074029432473E-4</v>
      </c>
      <c r="C2">
        <f>1.96*B2</f>
        <v>1.1796078509768765E-3</v>
      </c>
      <c r="D2">
        <f>0.5-C2</f>
        <v>0.49882039214902313</v>
      </c>
      <c r="E2">
        <f>0.5 + C2</f>
        <v>0.50117960785097693</v>
      </c>
      <c r="F2">
        <f>A1/(A1+A2)</f>
        <v>0.50063966688061334</v>
      </c>
    </row>
    <row r="4" spans="1:7">
      <c r="A4" t="s">
        <v>54</v>
      </c>
      <c r="E4" t="s">
        <v>59</v>
      </c>
    </row>
    <row r="5" spans="1:7">
      <c r="A5" t="s">
        <v>62</v>
      </c>
      <c r="B5" t="s">
        <v>63</v>
      </c>
      <c r="C5" t="s">
        <v>64</v>
      </c>
      <c r="E5" t="s">
        <v>62</v>
      </c>
      <c r="F5" t="s">
        <v>63</v>
      </c>
      <c r="G5" t="s">
        <v>65</v>
      </c>
    </row>
    <row r="6" spans="1:7">
      <c r="A6">
        <f>Control!D2/Control!C2</f>
        <v>0.1950509461426492</v>
      </c>
      <c r="B6">
        <f>Experiment!D2/Experiment!C2</f>
        <v>0.15306122448979592</v>
      </c>
      <c r="C6">
        <f>IF(B6&lt;A6, 1, 0)</f>
        <v>1</v>
      </c>
      <c r="E6">
        <f>Control!E2/Control!C2</f>
        <v>0.10189228529839883</v>
      </c>
      <c r="F6">
        <f>Experiment!E2/Experiment!C2</f>
        <v>4.9562682215743441E-2</v>
      </c>
      <c r="G6">
        <f>IF(F6&gt;E6, 1, 0)</f>
        <v>0</v>
      </c>
    </row>
    <row r="7" spans="1:7">
      <c r="A7">
        <f>Control!D3/Control!C3</f>
        <v>0.18870346598202825</v>
      </c>
      <c r="B7">
        <f>Experiment!D3/Experiment!C3</f>
        <v>0.14777070063694267</v>
      </c>
      <c r="C7">
        <f t="shared" ref="C7:C28" si="0">IF(B7&lt;A7, 1, 0)</f>
        <v>1</v>
      </c>
      <c r="E7">
        <f>Control!E3/Control!C3</f>
        <v>8.9858793324775352E-2</v>
      </c>
      <c r="F7">
        <f>Experiment!E3/Experiment!C3</f>
        <v>0.11592356687898089</v>
      </c>
      <c r="G7">
        <f t="shared" ref="G7:G28" si="1">IF(F7&gt;E7, 1, 0)</f>
        <v>1</v>
      </c>
    </row>
    <row r="8" spans="1:7">
      <c r="A8">
        <f>Control!D4/Control!C4</f>
        <v>0.18371837183718373</v>
      </c>
      <c r="B8">
        <f>Experiment!D4/Experiment!C4</f>
        <v>0.16402714932126697</v>
      </c>
      <c r="C8">
        <f t="shared" si="0"/>
        <v>1</v>
      </c>
      <c r="E8">
        <f>Control!E4/Control!C4</f>
        <v>0.10451045104510451</v>
      </c>
      <c r="F8">
        <f>Experiment!E4/Experiment!C4</f>
        <v>8.9366515837104074E-2</v>
      </c>
      <c r="G8">
        <f t="shared" si="1"/>
        <v>0</v>
      </c>
    </row>
    <row r="9" spans="1:7">
      <c r="A9">
        <f>Control!D5/Control!C5</f>
        <v>0.18660287081339713</v>
      </c>
      <c r="B9">
        <f>Experiment!D5/Experiment!C5</f>
        <v>0.16686819830713423</v>
      </c>
      <c r="C9">
        <f t="shared" si="0"/>
        <v>1</v>
      </c>
      <c r="E9">
        <f>Control!E5/Control!C5</f>
        <v>0.1255980861244019</v>
      </c>
      <c r="F9">
        <f>Experiment!E5/Experiment!C5</f>
        <v>0.11124546553808948</v>
      </c>
      <c r="G9">
        <f t="shared" si="1"/>
        <v>0</v>
      </c>
    </row>
    <row r="10" spans="1:7">
      <c r="A10">
        <f>Control!D6/Control!C6</f>
        <v>0.19474313022700118</v>
      </c>
      <c r="B10">
        <f>Experiment!D6/Experiment!C6</f>
        <v>0.16826923076923078</v>
      </c>
      <c r="C10">
        <f t="shared" si="0"/>
        <v>1</v>
      </c>
      <c r="E10">
        <f>Control!E6/Control!C6</f>
        <v>7.6463560334528072E-2</v>
      </c>
      <c r="F10">
        <f>Experiment!E6/Experiment!C6</f>
        <v>0.11298076923076923</v>
      </c>
      <c r="G10">
        <f t="shared" si="1"/>
        <v>1</v>
      </c>
    </row>
    <row r="11" spans="1:7">
      <c r="A11">
        <f>Control!D7/Control!C7</f>
        <v>0.16767922235722965</v>
      </c>
      <c r="B11">
        <f>Experiment!D7/Experiment!C7</f>
        <v>0.16370558375634517</v>
      </c>
      <c r="C11">
        <f t="shared" si="0"/>
        <v>1</v>
      </c>
      <c r="E11">
        <f>Control!E7/Control!C7</f>
        <v>9.9635479951397321E-2</v>
      </c>
      <c r="F11">
        <f>Experiment!E7/Experiment!C7</f>
        <v>7.7411167512690351E-2</v>
      </c>
      <c r="G11">
        <f t="shared" si="1"/>
        <v>0</v>
      </c>
    </row>
    <row r="12" spans="1:7">
      <c r="A12">
        <f>Control!D8/Control!C8</f>
        <v>0.19518716577540107</v>
      </c>
      <c r="B12">
        <f>Experiment!D8/Experiment!C8</f>
        <v>0.16282051282051282</v>
      </c>
      <c r="C12">
        <f t="shared" si="0"/>
        <v>1</v>
      </c>
      <c r="E12">
        <f>Control!E8/Control!C8</f>
        <v>0.10160427807486631</v>
      </c>
      <c r="F12">
        <f>Experiment!E8/Experiment!C8</f>
        <v>5.6410256410256411E-2</v>
      </c>
      <c r="G12">
        <f t="shared" si="1"/>
        <v>0</v>
      </c>
    </row>
    <row r="13" spans="1:7">
      <c r="A13">
        <f>Control!D9/Control!C9</f>
        <v>0.17405063291139242</v>
      </c>
      <c r="B13">
        <f>Experiment!D9/Experiment!C9</f>
        <v>0.14417177914110429</v>
      </c>
      <c r="C13">
        <f t="shared" si="0"/>
        <v>1</v>
      </c>
      <c r="E13">
        <f>Control!E9/Control!C9</f>
        <v>0.11075949367088607</v>
      </c>
      <c r="F13">
        <f>Experiment!E9/Experiment!C9</f>
        <v>9.5092024539877307E-2</v>
      </c>
      <c r="G13">
        <f t="shared" si="1"/>
        <v>0</v>
      </c>
    </row>
    <row r="14" spans="1:7">
      <c r="A14">
        <f>Control!D10/Control!C10</f>
        <v>0.18958031837916064</v>
      </c>
      <c r="B14">
        <f>Experiment!D10/Experiment!C10</f>
        <v>0.17216642754662842</v>
      </c>
      <c r="C14">
        <f t="shared" si="0"/>
        <v>1</v>
      </c>
      <c r="E14">
        <f>Control!E10/Control!C10</f>
        <v>8.6830680173661356E-2</v>
      </c>
      <c r="F14">
        <f>Experiment!E10/Experiment!C10</f>
        <v>0.11047345767575323</v>
      </c>
      <c r="G14">
        <f t="shared" si="1"/>
        <v>1</v>
      </c>
    </row>
    <row r="15" spans="1:7">
      <c r="A15">
        <f>Control!D11/Control!C11</f>
        <v>0.19163763066202091</v>
      </c>
      <c r="B15">
        <f>Experiment!D11/Experiment!C11</f>
        <v>0.17790697674418604</v>
      </c>
      <c r="C15">
        <f t="shared" si="0"/>
        <v>1</v>
      </c>
      <c r="E15">
        <f>Control!E11/Control!C11</f>
        <v>0.11265969802555169</v>
      </c>
      <c r="F15">
        <f>Experiment!E11/Experiment!C11</f>
        <v>0.11395348837209303</v>
      </c>
      <c r="G15">
        <f t="shared" si="1"/>
        <v>1</v>
      </c>
    </row>
    <row r="16" spans="1:7">
      <c r="A16">
        <f>Control!D12/Control!C12</f>
        <v>0.22606689734717417</v>
      </c>
      <c r="B16">
        <f>Experiment!D12/Experiment!C12</f>
        <v>0.16550925925925927</v>
      </c>
      <c r="C16">
        <f t="shared" si="0"/>
        <v>1</v>
      </c>
      <c r="E16">
        <f>Control!E12/Control!C12</f>
        <v>0.12110726643598616</v>
      </c>
      <c r="F16">
        <f>Experiment!E12/Experiment!C12</f>
        <v>8.217592592592593E-2</v>
      </c>
      <c r="G16">
        <f t="shared" si="1"/>
        <v>0</v>
      </c>
    </row>
    <row r="17" spans="1:7">
      <c r="A17">
        <f>Control!D13/Control!C13</f>
        <v>0.19331742243436753</v>
      </c>
      <c r="B17">
        <f>Experiment!D13/Experiment!C13</f>
        <v>0.15980024968789014</v>
      </c>
      <c r="C17">
        <f t="shared" si="0"/>
        <v>1</v>
      </c>
      <c r="E17">
        <f>Control!E13/Control!C13</f>
        <v>0.10978520286396182</v>
      </c>
      <c r="F17">
        <f>Experiment!E13/Experiment!C13</f>
        <v>8.7390761548064924E-2</v>
      </c>
      <c r="G17">
        <f t="shared" si="1"/>
        <v>0</v>
      </c>
    </row>
    <row r="18" spans="1:7">
      <c r="A18">
        <f>Control!D14/Control!C14</f>
        <v>0.19097744360902255</v>
      </c>
      <c r="B18">
        <f>Experiment!D14/Experiment!C14</f>
        <v>0.19003115264797507</v>
      </c>
      <c r="C18">
        <f t="shared" si="0"/>
        <v>1</v>
      </c>
      <c r="E18">
        <f>Control!E14/Control!C14</f>
        <v>8.4210526315789472E-2</v>
      </c>
      <c r="F18">
        <f>Experiment!E14/Experiment!C14</f>
        <v>0.1059190031152648</v>
      </c>
      <c r="G18">
        <f t="shared" si="1"/>
        <v>1</v>
      </c>
    </row>
    <row r="19" spans="1:7">
      <c r="A19">
        <f>Control!D15/Control!C15</f>
        <v>0.32689450222882616</v>
      </c>
      <c r="B19">
        <f>Experiment!D15/Experiment!C15</f>
        <v>0.27833572453371591</v>
      </c>
      <c r="C19">
        <f t="shared" si="0"/>
        <v>1</v>
      </c>
      <c r="E19">
        <f>Control!E15/Control!C15</f>
        <v>0.1812778603268945</v>
      </c>
      <c r="F19">
        <f>Experiment!E15/Experiment!C15</f>
        <v>0.13486370157819225</v>
      </c>
      <c r="G19">
        <f t="shared" si="1"/>
        <v>0</v>
      </c>
    </row>
    <row r="20" spans="1:7">
      <c r="A20">
        <f>Control!D16/Control!C16</f>
        <v>0.25470332850940663</v>
      </c>
      <c r="B20">
        <f>Experiment!D16/Experiment!C16</f>
        <v>0.18983557548579971</v>
      </c>
      <c r="C20">
        <f t="shared" si="0"/>
        <v>1</v>
      </c>
      <c r="E20">
        <f>Control!E16/Control!C16</f>
        <v>0.18523878437047755</v>
      </c>
      <c r="F20">
        <f>Experiment!E16/Experiment!C16</f>
        <v>0.1210762331838565</v>
      </c>
      <c r="G20">
        <f t="shared" si="1"/>
        <v>0</v>
      </c>
    </row>
    <row r="21" spans="1:7">
      <c r="A21">
        <f>Control!D17/Control!C17</f>
        <v>0.22740112994350281</v>
      </c>
      <c r="B21">
        <f>Experiment!D17/Experiment!C17</f>
        <v>0.22077922077922077</v>
      </c>
      <c r="C21">
        <f t="shared" si="0"/>
        <v>1</v>
      </c>
      <c r="E21">
        <f>Control!E17/Control!C17</f>
        <v>0.14689265536723164</v>
      </c>
      <c r="F21">
        <f>Experiment!E17/Experiment!C17</f>
        <v>0.14574314574314573</v>
      </c>
      <c r="G21">
        <f t="shared" si="1"/>
        <v>0</v>
      </c>
    </row>
    <row r="22" spans="1:7">
      <c r="A22">
        <f>Control!D18/Control!C18</f>
        <v>0.30698287220026349</v>
      </c>
      <c r="B22">
        <f>Experiment!D18/Experiment!C18</f>
        <v>0.27626459143968873</v>
      </c>
      <c r="C22">
        <f t="shared" si="0"/>
        <v>1</v>
      </c>
      <c r="E22">
        <f>Control!E18/Control!C18</f>
        <v>0.16337285902503293</v>
      </c>
      <c r="F22">
        <f>Experiment!E18/Experiment!C18</f>
        <v>0.15434500648508431</v>
      </c>
      <c r="G22">
        <f t="shared" si="1"/>
        <v>0</v>
      </c>
    </row>
    <row r="23" spans="1:7">
      <c r="A23">
        <f>Control!D19/Control!C19</f>
        <v>0.20923913043478262</v>
      </c>
      <c r="B23">
        <f>Experiment!D19/Experiment!C19</f>
        <v>0.22010869565217392</v>
      </c>
      <c r="C23">
        <f t="shared" si="0"/>
        <v>0</v>
      </c>
      <c r="E23">
        <f>Control!E19/Control!C19</f>
        <v>0.12364130434782608</v>
      </c>
      <c r="F23">
        <f>Experiment!E19/Experiment!C19</f>
        <v>0.16304347826086957</v>
      </c>
      <c r="G23">
        <f t="shared" si="1"/>
        <v>1</v>
      </c>
    </row>
    <row r="24" spans="1:7">
      <c r="A24">
        <f>Control!D20/Control!C20</f>
        <v>0.26522327469553453</v>
      </c>
      <c r="B24">
        <f>Experiment!D20/Experiment!C20</f>
        <v>0.27647867950481431</v>
      </c>
      <c r="C24">
        <f t="shared" si="0"/>
        <v>0</v>
      </c>
      <c r="E24">
        <f>Control!E20/Control!C20</f>
        <v>0.11637347767253045</v>
      </c>
      <c r="F24">
        <f>Experiment!E20/Experiment!C20</f>
        <v>0.13204951856946354</v>
      </c>
      <c r="G24">
        <f t="shared" si="1"/>
        <v>1</v>
      </c>
    </row>
    <row r="25" spans="1:7">
      <c r="A25">
        <f>Control!D21/Control!C21</f>
        <v>0.22752043596730245</v>
      </c>
      <c r="B25">
        <f>Experiment!D21/Experiment!C21</f>
        <v>0.28434065934065933</v>
      </c>
      <c r="C25">
        <f t="shared" si="0"/>
        <v>0</v>
      </c>
      <c r="E25">
        <f>Control!E21/Control!C21</f>
        <v>0.10217983651226158</v>
      </c>
      <c r="F25">
        <f>Experiment!E21/Experiment!C21</f>
        <v>9.2032967032967039E-2</v>
      </c>
      <c r="G25">
        <f t="shared" si="1"/>
        <v>0</v>
      </c>
    </row>
    <row r="26" spans="1:7">
      <c r="A26">
        <f>Control!D22/Control!C22</f>
        <v>0.24645892351274787</v>
      </c>
      <c r="B26">
        <f>Experiment!D22/Experiment!C22</f>
        <v>0.25207756232686979</v>
      </c>
      <c r="C26">
        <f t="shared" si="0"/>
        <v>0</v>
      </c>
      <c r="E26">
        <f>Control!E22/Control!C22</f>
        <v>0.14305949008498584</v>
      </c>
      <c r="F26">
        <f>Experiment!E22/Experiment!C22</f>
        <v>0.17036011080332411</v>
      </c>
      <c r="G26">
        <f t="shared" si="1"/>
        <v>1</v>
      </c>
    </row>
    <row r="27" spans="1:7">
      <c r="A27">
        <f>Control!D23/Control!C23</f>
        <v>0.22907488986784141</v>
      </c>
      <c r="B27">
        <f>Experiment!D23/Experiment!C23</f>
        <v>0.20431654676258992</v>
      </c>
      <c r="C27">
        <f t="shared" si="0"/>
        <v>1</v>
      </c>
      <c r="E27">
        <f>Control!E23/Control!C23</f>
        <v>0.13656387665198239</v>
      </c>
      <c r="F27">
        <f>Experiment!E23/Experiment!C23</f>
        <v>0.14388489208633093</v>
      </c>
      <c r="G27">
        <f t="shared" si="1"/>
        <v>1</v>
      </c>
    </row>
    <row r="28" spans="1:7">
      <c r="A28">
        <f>Control!D24/Control!C24</f>
        <v>0.29725829725829728</v>
      </c>
      <c r="B28">
        <f>Experiment!D24/Experiment!C24</f>
        <v>0.25138121546961328</v>
      </c>
      <c r="C28">
        <f t="shared" si="0"/>
        <v>1</v>
      </c>
      <c r="E28">
        <f>Control!E24/Control!C24</f>
        <v>9.6681096681096687E-2</v>
      </c>
      <c r="F28">
        <f>Experiment!E24/Experiment!C24</f>
        <v>0.14226519337016574</v>
      </c>
      <c r="G28">
        <f t="shared" si="1"/>
        <v>1</v>
      </c>
    </row>
    <row r="30" spans="1:7">
      <c r="C30">
        <f>SUM(C6:C28)</f>
        <v>19</v>
      </c>
      <c r="G30">
        <f>SUM(G6:G28)</f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Experiment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Yeh</cp:lastModifiedBy>
  <dcterms:modified xsi:type="dcterms:W3CDTF">2016-08-25T05:14:37Z</dcterms:modified>
</cp:coreProperties>
</file>