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showInkAnnotation="0" autoCompressPictures="0"/>
  <mc:AlternateContent xmlns:mc="http://schemas.openxmlformats.org/markup-compatibility/2006">
    <mc:Choice Requires="x15">
      <x15ac:absPath xmlns:x15ac="http://schemas.microsoft.com/office/spreadsheetml/2010/11/ac" url="/Users/Steve/Dropbox/BAS/Data/R/Papers/Bertrand_2021/Data/Roberts_et_al_2017/"/>
    </mc:Choice>
  </mc:AlternateContent>
  <xr:revisionPtr revIDLastSave="0" documentId="13_ncr:1_{CF8EBF4C-B9D4-DC46-BCDC-BE36036BCB26}" xr6:coauthVersionLast="47" xr6:coauthVersionMax="47" xr10:uidLastSave="{00000000-0000-0000-0000-000000000000}"/>
  <bookViews>
    <workbookView xWindow="8560" yWindow="5780" windowWidth="25040" windowHeight="14980" tabRatio="500" xr2:uid="{00000000-000D-0000-FFFF-FFFF00000000}"/>
  </bookViews>
  <sheets>
    <sheet name="Oxide-elemental_conversio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8" i="1" l="1"/>
  <c r="G17" i="1"/>
  <c r="F21" i="1"/>
  <c r="C21" i="1"/>
  <c r="D18" i="1"/>
  <c r="D17" i="1"/>
  <c r="I6" i="1"/>
  <c r="K6" i="1" s="1"/>
  <c r="I7" i="1"/>
  <c r="K7" i="1" s="1"/>
  <c r="I8" i="1"/>
  <c r="K8" i="1"/>
  <c r="G8" i="1" s="1"/>
  <c r="I9" i="1"/>
  <c r="K9" i="1"/>
  <c r="G9" i="1"/>
  <c r="I10" i="1"/>
  <c r="K10" i="1"/>
  <c r="G10" i="1"/>
  <c r="I11" i="1"/>
  <c r="K11" i="1" s="1"/>
  <c r="I12" i="1"/>
  <c r="K12" i="1" s="1"/>
  <c r="I13" i="1"/>
  <c r="K13" i="1"/>
  <c r="G13" i="1"/>
  <c r="I14" i="1"/>
  <c r="K14" i="1" s="1"/>
  <c r="I15" i="1"/>
  <c r="K15" i="1" s="1"/>
  <c r="I16" i="1"/>
  <c r="K16" i="1" s="1"/>
  <c r="I19" i="1"/>
  <c r="K19" i="1"/>
  <c r="G19" i="1" s="1"/>
  <c r="I5" i="1"/>
  <c r="K5" i="1"/>
  <c r="D5" i="1" s="1"/>
  <c r="G5" i="1"/>
  <c r="D9" i="1"/>
  <c r="D10" i="1"/>
  <c r="D13" i="1"/>
  <c r="D19" i="1"/>
  <c r="G16" i="1" l="1"/>
  <c r="D16" i="1"/>
  <c r="G7" i="1"/>
  <c r="D7" i="1"/>
  <c r="D15" i="1"/>
  <c r="G15" i="1"/>
  <c r="D6" i="1"/>
  <c r="G6" i="1"/>
  <c r="G14" i="1"/>
  <c r="D14" i="1"/>
  <c r="D12" i="1"/>
  <c r="G12" i="1"/>
  <c r="G11" i="1"/>
  <c r="D11" i="1"/>
  <c r="D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Kayla Iacovino</author>
  </authors>
  <commentList>
    <comment ref="C5" authorId="0" shapeId="0" xr:uid="{00000000-0006-0000-0000-000001000000}">
      <text>
        <r>
          <rPr>
            <b/>
            <sz val="9"/>
            <color indexed="81"/>
            <rFont val="Calibri"/>
            <family val="2"/>
          </rPr>
          <t>Kayla Iacovino:</t>
        </r>
        <r>
          <rPr>
            <sz val="9"/>
            <color indexed="81"/>
            <rFont val="Calibri"/>
            <family val="2"/>
          </rPr>
          <t xml:space="preserve">
Enter the wt% of your oxide in this column.</t>
        </r>
      </text>
    </comment>
    <comment ref="F5" authorId="0" shapeId="0" xr:uid="{00000000-0006-0000-0000-000002000000}">
      <text>
        <r>
          <rPr>
            <b/>
            <sz val="9"/>
            <color indexed="81"/>
            <rFont val="Calibri"/>
            <family val="2"/>
          </rPr>
          <t>Kayla Iacovino:</t>
        </r>
        <r>
          <rPr>
            <sz val="9"/>
            <color indexed="81"/>
            <rFont val="Calibri"/>
            <family val="2"/>
          </rPr>
          <t xml:space="preserve">
Enter the wt% of your element in this column.</t>
        </r>
      </text>
    </comment>
  </commentList>
</comments>
</file>

<file path=xl/sharedStrings.xml><?xml version="1.0" encoding="utf-8"?>
<sst xmlns="http://schemas.openxmlformats.org/spreadsheetml/2006/main" count="58" uniqueCount="39">
  <si>
    <t>SiO2</t>
  </si>
  <si>
    <t>TiO2</t>
  </si>
  <si>
    <t>Al2O3</t>
  </si>
  <si>
    <t>FeO</t>
  </si>
  <si>
    <t>MnO</t>
  </si>
  <si>
    <t>MgO</t>
  </si>
  <si>
    <t>CaO</t>
  </si>
  <si>
    <t>Na2O</t>
  </si>
  <si>
    <t>K2O</t>
  </si>
  <si>
    <t>P2O5</t>
  </si>
  <si>
    <t xml:space="preserve"> Oxide to Element</t>
  </si>
  <si>
    <t xml:space="preserve"> Element to Oixde</t>
  </si>
  <si>
    <t>Si</t>
  </si>
  <si>
    <t>Cr2O3</t>
  </si>
  <si>
    <t>NiO</t>
  </si>
  <si>
    <t>F</t>
  </si>
  <si>
    <t>Cl</t>
  </si>
  <si>
    <t>SO2</t>
  </si>
  <si>
    <t>Al</t>
  </si>
  <si>
    <t>K</t>
  </si>
  <si>
    <t>Ca</t>
  </si>
  <si>
    <t>Ti</t>
  </si>
  <si>
    <t>Mn</t>
  </si>
  <si>
    <t>Fe</t>
  </si>
  <si>
    <t>Na</t>
  </si>
  <si>
    <t>Mg</t>
  </si>
  <si>
    <t>P</t>
  </si>
  <si>
    <t>Cr</t>
  </si>
  <si>
    <t>Ni</t>
  </si>
  <si>
    <t>S</t>
  </si>
  <si>
    <t>Molecular Weight Oxide</t>
  </si>
  <si>
    <t>Molecular Weight Element</t>
  </si>
  <si>
    <t>Conversion</t>
  </si>
  <si>
    <t>Oxide</t>
  </si>
  <si>
    <t>Element</t>
  </si>
  <si>
    <t>Total*</t>
  </si>
  <si>
    <t>*Note the resulting values will not total to 100%, as they do not include oxygen</t>
  </si>
  <si>
    <t>https://www.kaylaiacovino.com/2012/09/10/new-tool-for-petrologists-oxide-to-element-conv-too/</t>
  </si>
  <si>
    <t>To convert oxides to elemental concentrations, you can just multiply all CaO values by 0.7147, P2O5 by 0.4364 and TiO2 by 0.5993 and it’s done. No need to copy paste all data in the spreadsheet that you 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</si>
</sst>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
      <sz val="15"/>
      <color rgb="FF000000"/>
      <name val="Calibri"/>
      <family val="2"/>
      <scheme val="minor"/>
    </font>
  </fonts>
  <fills count="2">
    <fill>
      <patternFill patternType="none"/>
    </fill>
    <fill>
      <patternFill patternType="gray125"/>
    </fill>
  </fills>
  <borders count="13">
    <border>
      <left/>
      <right/>
      <top/>
      <bottom/>
      <diagonal/>
    </border>
    <border>
      <left style="double">
        <color rgb="FF0000FF"/>
      </left>
      <right/>
      <top/>
      <bottom/>
      <diagonal/>
    </border>
    <border>
      <left/>
      <right style="double">
        <color rgb="FF0000FF"/>
      </right>
      <top/>
      <bottom/>
      <diagonal/>
    </border>
    <border>
      <left style="double">
        <color rgb="FF0000FF"/>
      </left>
      <right/>
      <top/>
      <bottom style="double">
        <color rgb="FF0000FF"/>
      </bottom>
      <diagonal/>
    </border>
    <border>
      <left/>
      <right style="double">
        <color rgb="FF0000FF"/>
      </right>
      <top/>
      <bottom style="double">
        <color rgb="FF0000FF"/>
      </bottom>
      <diagonal/>
    </border>
    <border>
      <left style="double">
        <color rgb="FFFF0000"/>
      </left>
      <right/>
      <top/>
      <bottom/>
      <diagonal/>
    </border>
    <border>
      <left/>
      <right style="double">
        <color rgb="FFFF0000"/>
      </right>
      <top/>
      <bottom/>
      <diagonal/>
    </border>
    <border>
      <left style="double">
        <color rgb="FFFF0000"/>
      </left>
      <right/>
      <top/>
      <bottom style="double">
        <color rgb="FFFF0000"/>
      </bottom>
      <diagonal/>
    </border>
    <border>
      <left/>
      <right style="double">
        <color rgb="FFFF0000"/>
      </right>
      <top/>
      <bottom style="double">
        <color rgb="FFFF0000"/>
      </bottom>
      <diagonal/>
    </border>
    <border>
      <left style="double">
        <color rgb="FFFF0000"/>
      </left>
      <right/>
      <top style="double">
        <color rgb="FFFF0000"/>
      </top>
      <bottom style="double">
        <color rgb="FFFF0000"/>
      </bottom>
      <diagonal/>
    </border>
    <border>
      <left/>
      <right style="double">
        <color rgb="FFFF0000"/>
      </right>
      <top style="double">
        <color rgb="FFFF0000"/>
      </top>
      <bottom style="double">
        <color rgb="FFFF0000"/>
      </bottom>
      <diagonal/>
    </border>
    <border>
      <left/>
      <right style="double">
        <color rgb="FF0000FF"/>
      </right>
      <top style="double">
        <color rgb="FF0000FF"/>
      </top>
      <bottom style="double">
        <color rgb="FF0000FF"/>
      </bottom>
      <diagonal/>
    </border>
    <border>
      <left style="double">
        <color rgb="FF0000FF"/>
      </left>
      <right/>
      <top style="double">
        <color rgb="FF0000FF"/>
      </top>
      <bottom style="double">
        <color rgb="FF0000FF"/>
      </bottom>
      <diagonal/>
    </border>
  </borders>
  <cellStyleXfs count="1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6">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2" fillId="0" borderId="0" xfId="13"/>
    <xf numFmtId="0" fontId="6" fillId="0" borderId="0" xfId="0" applyFont="1"/>
  </cellXfs>
  <cellStyles count="1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kaylaiacovino.com/2012/09/10/new-tool-for-petrologists-oxide-to-element-conv-to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
  <sheetViews>
    <sheetView tabSelected="1" workbookViewId="0">
      <selection activeCell="G28" sqref="G28"/>
    </sheetView>
  </sheetViews>
  <sheetFormatPr baseColWidth="10" defaultRowHeight="16" x14ac:dyDescent="0.2"/>
  <cols>
    <col min="8" max="8" width="13.33203125" customWidth="1"/>
    <col min="9" max="9" width="21.83203125" customWidth="1"/>
    <col min="10" max="10" width="23.83203125" customWidth="1"/>
    <col min="11" max="11" width="12.6640625" customWidth="1"/>
  </cols>
  <sheetData>
    <row r="1" spans="1:14" ht="20" x14ac:dyDescent="0.25">
      <c r="I1" s="15" t="s">
        <v>38</v>
      </c>
    </row>
    <row r="3" spans="1:14" ht="17" thickBot="1" x14ac:dyDescent="0.25"/>
    <row r="4" spans="1:14" ht="18" thickTop="1" thickBot="1" x14ac:dyDescent="0.25">
      <c r="A4" s="1" t="s">
        <v>33</v>
      </c>
      <c r="B4" s="1" t="s">
        <v>34</v>
      </c>
      <c r="C4" s="10" t="s">
        <v>10</v>
      </c>
      <c r="D4" s="11"/>
      <c r="F4" s="13" t="s">
        <v>11</v>
      </c>
      <c r="G4" s="12"/>
      <c r="I4" s="1" t="s">
        <v>30</v>
      </c>
      <c r="J4" s="1" t="s">
        <v>31</v>
      </c>
      <c r="K4" s="1" t="s">
        <v>32</v>
      </c>
      <c r="M4" t="s">
        <v>33</v>
      </c>
      <c r="N4" t="s">
        <v>32</v>
      </c>
    </row>
    <row r="5" spans="1:14" ht="17" thickTop="1" x14ac:dyDescent="0.2">
      <c r="A5" t="s">
        <v>0</v>
      </c>
      <c r="B5" t="s">
        <v>12</v>
      </c>
      <c r="C5" s="6">
        <v>45.548399516052754</v>
      </c>
      <c r="D5" s="7">
        <f t="shared" ref="D5:D16" si="0">C5*K5</f>
        <v>21.290487299067156</v>
      </c>
      <c r="F5" s="2"/>
      <c r="G5" s="3">
        <f t="shared" ref="G5:G16" si="1">F5/K5</f>
        <v>0</v>
      </c>
      <c r="I5">
        <f>J5+16*2</f>
        <v>60.085499999999996</v>
      </c>
      <c r="J5">
        <v>28.0855</v>
      </c>
      <c r="K5">
        <f>J5/I5</f>
        <v>0.46742558520774563</v>
      </c>
      <c r="M5" t="s">
        <v>0</v>
      </c>
      <c r="N5">
        <v>0.46742558520774602</v>
      </c>
    </row>
    <row r="6" spans="1:14" x14ac:dyDescent="0.2">
      <c r="A6" t="s">
        <v>2</v>
      </c>
      <c r="B6" t="s">
        <v>18</v>
      </c>
      <c r="C6" s="6">
        <v>15.967962012405291</v>
      </c>
      <c r="D6" s="7">
        <f t="shared" si="0"/>
        <v>8.4509001704091364</v>
      </c>
      <c r="F6" s="2"/>
      <c r="G6" s="3">
        <f t="shared" si="1"/>
        <v>0</v>
      </c>
      <c r="I6">
        <f>J6*2+16*3</f>
        <v>101.96299999999999</v>
      </c>
      <c r="J6">
        <v>26.9815</v>
      </c>
      <c r="K6">
        <f>2*J6/I6</f>
        <v>0.52924099918597922</v>
      </c>
      <c r="M6" t="s">
        <v>2</v>
      </c>
      <c r="N6">
        <v>0.529240999185979</v>
      </c>
    </row>
    <row r="7" spans="1:14" x14ac:dyDescent="0.2">
      <c r="A7" t="s">
        <v>8</v>
      </c>
      <c r="B7" t="s">
        <v>19</v>
      </c>
      <c r="C7" s="6">
        <v>1.8703633698268125</v>
      </c>
      <c r="D7" s="7">
        <f t="shared" si="0"/>
        <v>1.5526681035727332</v>
      </c>
      <c r="F7" s="2"/>
      <c r="G7" s="3">
        <f t="shared" si="1"/>
        <v>0</v>
      </c>
      <c r="I7">
        <f>J7*2+16</f>
        <v>94.196600000000004</v>
      </c>
      <c r="J7">
        <v>39.098300000000002</v>
      </c>
      <c r="K7">
        <f>2*J7/I7</f>
        <v>0.83014248921935607</v>
      </c>
      <c r="M7" t="s">
        <v>8</v>
      </c>
      <c r="N7">
        <v>0.83014248921935596</v>
      </c>
    </row>
    <row r="8" spans="1:14" x14ac:dyDescent="0.2">
      <c r="A8" t="s">
        <v>6</v>
      </c>
      <c r="B8" t="s">
        <v>20</v>
      </c>
      <c r="C8" s="6">
        <v>11.343809420944398</v>
      </c>
      <c r="D8" s="7">
        <f t="shared" si="0"/>
        <v>8.1077484667997588</v>
      </c>
      <c r="F8" s="2"/>
      <c r="G8" s="3">
        <f t="shared" si="1"/>
        <v>0</v>
      </c>
      <c r="I8">
        <f>J8+16</f>
        <v>56.087000000000003</v>
      </c>
      <c r="J8">
        <v>40.087000000000003</v>
      </c>
      <c r="K8">
        <f>J8/I8</f>
        <v>0.71472890331092764</v>
      </c>
      <c r="M8" t="s">
        <v>6</v>
      </c>
      <c r="N8">
        <v>0.71472890331092798</v>
      </c>
    </row>
    <row r="9" spans="1:14" x14ac:dyDescent="0.2">
      <c r="A9" t="s">
        <v>1</v>
      </c>
      <c r="B9" t="s">
        <v>21</v>
      </c>
      <c r="C9" s="6">
        <v>4.5210655549932541</v>
      </c>
      <c r="D9" s="7">
        <f t="shared" si="0"/>
        <v>2.709627817757799</v>
      </c>
      <c r="F9" s="2"/>
      <c r="G9" s="3">
        <f t="shared" si="1"/>
        <v>0</v>
      </c>
      <c r="I9">
        <f>J9+16*2</f>
        <v>79.86699999999999</v>
      </c>
      <c r="J9">
        <v>47.866999999999997</v>
      </c>
      <c r="K9">
        <f t="shared" ref="K9:K19" si="2">J9/I9</f>
        <v>0.59933389259644165</v>
      </c>
      <c r="M9" t="s">
        <v>1</v>
      </c>
      <c r="N9">
        <v>0.59933389259644199</v>
      </c>
    </row>
    <row r="10" spans="1:14" x14ac:dyDescent="0.2">
      <c r="A10" t="s">
        <v>4</v>
      </c>
      <c r="B10" t="s">
        <v>22</v>
      </c>
      <c r="C10" s="6">
        <v>0.17273720253053201</v>
      </c>
      <c r="D10" s="7">
        <f t="shared" si="0"/>
        <v>0.13377648696921773</v>
      </c>
      <c r="F10" s="2"/>
      <c r="G10" s="3">
        <f t="shared" si="1"/>
        <v>0</v>
      </c>
      <c r="I10">
        <f>J10+16</f>
        <v>70.938000000000002</v>
      </c>
      <c r="J10">
        <v>54.938000000000002</v>
      </c>
      <c r="K10">
        <f t="shared" si="2"/>
        <v>0.77445092898023626</v>
      </c>
      <c r="M10" t="s">
        <v>4</v>
      </c>
      <c r="N10">
        <v>0.77445092898023604</v>
      </c>
    </row>
    <row r="11" spans="1:14" x14ac:dyDescent="0.2">
      <c r="A11" t="s">
        <v>3</v>
      </c>
      <c r="B11" t="s">
        <v>23</v>
      </c>
      <c r="C11" s="6">
        <v>8.4706448013560287</v>
      </c>
      <c r="D11" s="7">
        <f t="shared" si="0"/>
        <v>6.5842182327472676</v>
      </c>
      <c r="F11" s="2"/>
      <c r="G11" s="3">
        <f t="shared" si="1"/>
        <v>0</v>
      </c>
      <c r="I11">
        <f>J11+16</f>
        <v>71.844999999999999</v>
      </c>
      <c r="J11">
        <v>55.844999999999999</v>
      </c>
      <c r="K11">
        <f t="shared" si="2"/>
        <v>0.77729835061590924</v>
      </c>
      <c r="M11" t="s">
        <v>3</v>
      </c>
      <c r="N11">
        <v>0.77729835061590902</v>
      </c>
    </row>
    <row r="12" spans="1:14" x14ac:dyDescent="0.2">
      <c r="A12" t="s">
        <v>7</v>
      </c>
      <c r="B12" t="s">
        <v>24</v>
      </c>
      <c r="C12" s="6">
        <v>4.863491336246657</v>
      </c>
      <c r="D12" s="7">
        <f t="shared" si="0"/>
        <v>3.60798369534632</v>
      </c>
      <c r="F12" s="2"/>
      <c r="G12" s="3">
        <f t="shared" si="1"/>
        <v>0</v>
      </c>
      <c r="I12">
        <f>J12*2+16</f>
        <v>61.979599999999998</v>
      </c>
      <c r="J12">
        <v>22.989799999999999</v>
      </c>
      <c r="K12">
        <f>2*J12/I12</f>
        <v>0.74185054437266451</v>
      </c>
      <c r="M12" t="s">
        <v>7</v>
      </c>
      <c r="N12">
        <v>0.74185054437266496</v>
      </c>
    </row>
    <row r="13" spans="1:14" x14ac:dyDescent="0.2">
      <c r="A13" t="s">
        <v>5</v>
      </c>
      <c r="B13" t="s">
        <v>25</v>
      </c>
      <c r="C13" s="6">
        <v>5.8523669079724998</v>
      </c>
      <c r="D13" s="7">
        <f t="shared" si="0"/>
        <v>3.5291347896854384</v>
      </c>
      <c r="F13" s="2"/>
      <c r="G13" s="3">
        <f t="shared" si="1"/>
        <v>0</v>
      </c>
      <c r="I13">
        <f>J13+16</f>
        <v>40.305</v>
      </c>
      <c r="J13">
        <v>24.305</v>
      </c>
      <c r="K13">
        <f t="shared" si="2"/>
        <v>0.60302691973700528</v>
      </c>
      <c r="M13" t="s">
        <v>5</v>
      </c>
      <c r="N13">
        <v>0.60302691973700495</v>
      </c>
    </row>
    <row r="14" spans="1:14" x14ac:dyDescent="0.2">
      <c r="A14" t="s">
        <v>9</v>
      </c>
      <c r="B14" t="s">
        <v>26</v>
      </c>
      <c r="C14" s="6">
        <v>1.1755275643499161</v>
      </c>
      <c r="D14" s="7">
        <f t="shared" si="0"/>
        <v>0.51301403718923655</v>
      </c>
      <c r="F14" s="2"/>
      <c r="G14" s="3">
        <f t="shared" si="1"/>
        <v>0</v>
      </c>
      <c r="I14">
        <f>J14*2+16*5</f>
        <v>141.94759999999999</v>
      </c>
      <c r="J14">
        <v>30.973800000000001</v>
      </c>
      <c r="K14">
        <f>2*J14/I14</f>
        <v>0.43641174630638352</v>
      </c>
      <c r="M14" t="s">
        <v>9</v>
      </c>
      <c r="N14">
        <v>0.43641174630638402</v>
      </c>
    </row>
    <row r="15" spans="1:14" x14ac:dyDescent="0.2">
      <c r="A15" t="s">
        <v>13</v>
      </c>
      <c r="B15" t="s">
        <v>27</v>
      </c>
      <c r="C15" s="6">
        <v>0</v>
      </c>
      <c r="D15" s="7">
        <f t="shared" si="0"/>
        <v>0</v>
      </c>
      <c r="F15" s="2"/>
      <c r="G15" s="3">
        <f t="shared" si="1"/>
        <v>0</v>
      </c>
      <c r="I15">
        <f>J15*2+16*3</f>
        <v>151.9922</v>
      </c>
      <c r="J15">
        <v>51.996099999999998</v>
      </c>
      <c r="K15">
        <f>2*J15/I15</f>
        <v>0.68419432049802553</v>
      </c>
      <c r="M15" t="s">
        <v>13</v>
      </c>
      <c r="N15">
        <v>0.68419432049802553</v>
      </c>
    </row>
    <row r="16" spans="1:14" x14ac:dyDescent="0.2">
      <c r="A16" t="s">
        <v>14</v>
      </c>
      <c r="B16" t="s">
        <v>28</v>
      </c>
      <c r="C16" s="6">
        <v>0</v>
      </c>
      <c r="D16" s="7">
        <f t="shared" si="0"/>
        <v>0</v>
      </c>
      <c r="F16" s="2"/>
      <c r="G16" s="3">
        <f t="shared" si="1"/>
        <v>0</v>
      </c>
      <c r="I16">
        <f>J16+16</f>
        <v>74.693399999999997</v>
      </c>
      <c r="J16">
        <v>58.693399999999997</v>
      </c>
      <c r="K16">
        <f t="shared" si="2"/>
        <v>0.78579098019369853</v>
      </c>
      <c r="M16" t="s">
        <v>14</v>
      </c>
      <c r="N16">
        <v>0.78579098019369853</v>
      </c>
    </row>
    <row r="17" spans="1:14" x14ac:dyDescent="0.2">
      <c r="A17" t="s">
        <v>15</v>
      </c>
      <c r="B17" t="s">
        <v>15</v>
      </c>
      <c r="C17" s="6">
        <v>0.14972009278268802</v>
      </c>
      <c r="D17" s="7">
        <f>C17</f>
        <v>0.14972009278268802</v>
      </c>
      <c r="F17" s="2"/>
      <c r="G17" s="3">
        <f>F17</f>
        <v>0</v>
      </c>
      <c r="M17" t="s">
        <v>15</v>
      </c>
    </row>
    <row r="18" spans="1:14" x14ac:dyDescent="0.2">
      <c r="A18" t="s">
        <v>16</v>
      </c>
      <c r="B18" t="s">
        <v>16</v>
      </c>
      <c r="C18" s="6">
        <v>5.1118888489180447E-2</v>
      </c>
      <c r="D18" s="7">
        <f>C18</f>
        <v>5.1118888489180447E-2</v>
      </c>
      <c r="F18" s="2"/>
      <c r="G18" s="3">
        <f>F18</f>
        <v>0</v>
      </c>
      <c r="M18" t="s">
        <v>16</v>
      </c>
    </row>
    <row r="19" spans="1:14" x14ac:dyDescent="0.2">
      <c r="A19" t="s">
        <v>17</v>
      </c>
      <c r="B19" t="s">
        <v>29</v>
      </c>
      <c r="C19" s="6">
        <v>1.2793332050007886E-2</v>
      </c>
      <c r="D19" s="7">
        <f>C19*K19</f>
        <v>6.4031560475064824E-3</v>
      </c>
      <c r="F19" s="2"/>
      <c r="G19" s="3">
        <f>F19/K19</f>
        <v>0</v>
      </c>
      <c r="I19">
        <f>J19+16*2</f>
        <v>64.064999999999998</v>
      </c>
      <c r="J19">
        <v>32.064999999999998</v>
      </c>
      <c r="K19">
        <f t="shared" si="2"/>
        <v>0.5005072972762038</v>
      </c>
      <c r="M19" t="s">
        <v>17</v>
      </c>
      <c r="N19">
        <v>0.5005072972762038</v>
      </c>
    </row>
    <row r="20" spans="1:14" x14ac:dyDescent="0.2">
      <c r="C20" s="6"/>
      <c r="D20" s="7"/>
      <c r="F20" s="2"/>
      <c r="G20" s="3"/>
    </row>
    <row r="21" spans="1:14" ht="17" thickBot="1" x14ac:dyDescent="0.25">
      <c r="A21" t="s">
        <v>35</v>
      </c>
      <c r="C21" s="8">
        <f>SUM(C5:C19)</f>
        <v>100.00000000000003</v>
      </c>
      <c r="D21" s="9"/>
      <c r="F21" s="4">
        <f>SUM(F5:F19)</f>
        <v>0</v>
      </c>
      <c r="G21" s="5"/>
    </row>
    <row r="22" spans="1:14" ht="17" thickTop="1" x14ac:dyDescent="0.2"/>
    <row r="24" spans="1:14" x14ac:dyDescent="0.2">
      <c r="A24" t="s">
        <v>36</v>
      </c>
    </row>
    <row r="26" spans="1:14" x14ac:dyDescent="0.2">
      <c r="A26" s="14" t="s">
        <v>37</v>
      </c>
    </row>
  </sheetData>
  <hyperlinks>
    <hyperlink ref="A26" r:id="rId1" xr:uid="{5FE36737-1641-DE43-9102-A89A745A06F6}"/>
  </hyperlinks>
  <pageMargins left="0.75" right="0.75" top="1" bottom="1" header="0.5" footer="0.5"/>
  <pageSetup orientation="portrait" horizontalDpi="4294967292" verticalDpi="4294967292"/>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Oxide-elemental_conversion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Kayla Iacovino</dc:creator>
  <cp:lastModifiedBy>Steve Roberts</cp:lastModifiedBy>
  <dcterms:created xsi:type="dcterms:W3CDTF">2012-09-10T16:08:31Z</dcterms:created>
  <dcterms:modified xsi:type="dcterms:W3CDTF">2022-02-01T05:22:41Z</dcterms:modified>
</cp:coreProperties>
</file>