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Steve/Dropbox/BAS/Papers/In prep/2021/Seb_book chapter/Data/"/>
    </mc:Choice>
  </mc:AlternateContent>
  <xr:revisionPtr revIDLastSave="0" documentId="8_{4DF717B1-DC51-1048-9ECC-E9982EEAF3E3}" xr6:coauthVersionLast="47" xr6:coauthVersionMax="47" xr10:uidLastSave="{00000000-0000-0000-0000-000000000000}"/>
  <bookViews>
    <workbookView xWindow="39320" yWindow="1740" windowWidth="25600" windowHeight="14820" xr2:uid="{00000000-000D-0000-FFFF-FFFF00000000}"/>
  </bookViews>
  <sheets>
    <sheet name="YAN_XRF_CONISS" sheetId="13" r:id="rId1"/>
    <sheet name="YAN_XRF_C2_ME-sqrt" sheetId="11" r:id="rId2"/>
    <sheet name="YAN-M4_XRF_C2" sheetId="10" r:id="rId3"/>
    <sheet name="YAN_XRF" sheetId="1" r:id="rId4"/>
    <sheet name="El-Al" sheetId="9" r:id="rId5"/>
    <sheet name="BB-TUC" sheetId="2" r:id="rId6"/>
    <sheet name="AGV-1" sheetId="3" r:id="rId7"/>
    <sheet name="BE-N" sheetId="4" r:id="rId8"/>
    <sheet name="PS-S" sheetId="5" r:id="rId9"/>
    <sheet name="Peru-1a" sheetId="6" r:id="rId10"/>
    <sheet name="GS-S 6" sheetId="7" r:id="rId11"/>
    <sheet name="GSD-2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10" l="1"/>
  <c r="BF4" i="10"/>
  <c r="BF5" i="10"/>
  <c r="BF6" i="10"/>
  <c r="BF7" i="10"/>
  <c r="BF8" i="10"/>
  <c r="BF9" i="10"/>
  <c r="BF10" i="10"/>
  <c r="BF11" i="10"/>
  <c r="BF12" i="10"/>
  <c r="BF13" i="10"/>
  <c r="BF14" i="10"/>
  <c r="BF15" i="10"/>
  <c r="BF16" i="10"/>
  <c r="BF17" i="10"/>
  <c r="BF18" i="10"/>
  <c r="BF19" i="10"/>
  <c r="BF20" i="10"/>
  <c r="BF21" i="10"/>
  <c r="BF22" i="10"/>
  <c r="BF23" i="10"/>
  <c r="BF24" i="10"/>
  <c r="BF25" i="10"/>
  <c r="BF26" i="10"/>
  <c r="BF27" i="10"/>
  <c r="BF28" i="10"/>
  <c r="BF29" i="10"/>
  <c r="BF30" i="10"/>
  <c r="BF31" i="10"/>
  <c r="BF32" i="10"/>
  <c r="BF33" i="10"/>
  <c r="BF34" i="10"/>
  <c r="BF35" i="10"/>
  <c r="BF36" i="10"/>
  <c r="BF37" i="10"/>
  <c r="BF38" i="10"/>
  <c r="BF39" i="10"/>
  <c r="BF40" i="10"/>
  <c r="BF41" i="10"/>
  <c r="BF42" i="10"/>
  <c r="BF43" i="10"/>
  <c r="BF44" i="10"/>
  <c r="BF45" i="10"/>
  <c r="BF46" i="10"/>
  <c r="BF47" i="10"/>
  <c r="BF48" i="10"/>
  <c r="BF49" i="10"/>
  <c r="BF50" i="10"/>
  <c r="BF51" i="10"/>
  <c r="BF52" i="10"/>
  <c r="BF53" i="10"/>
  <c r="BF54" i="10"/>
  <c r="BF55" i="10"/>
  <c r="BF56" i="10"/>
  <c r="BF57" i="10"/>
  <c r="BF58" i="10"/>
  <c r="BF59" i="10"/>
  <c r="BF60" i="10"/>
  <c r="BF61" i="10"/>
  <c r="BF62" i="10"/>
  <c r="BF63" i="10"/>
  <c r="BF64" i="10"/>
  <c r="BF65" i="10"/>
  <c r="BF66" i="10"/>
  <c r="BF67" i="10"/>
  <c r="BF68" i="10"/>
  <c r="BF69" i="10"/>
  <c r="BF70" i="10"/>
  <c r="BF71" i="10"/>
  <c r="BF72" i="10"/>
  <c r="BF73" i="10"/>
  <c r="BF74" i="10"/>
  <c r="BF75" i="10"/>
  <c r="BF76" i="10"/>
  <c r="BF77" i="10"/>
  <c r="BF78" i="10"/>
  <c r="BF79" i="10"/>
  <c r="BF80" i="10"/>
  <c r="BF81" i="10"/>
  <c r="BF82" i="10"/>
  <c r="BF83" i="10"/>
  <c r="BF84" i="10"/>
  <c r="BF85" i="10"/>
  <c r="BF86" i="10"/>
  <c r="BF87" i="10"/>
  <c r="BF88" i="10"/>
  <c r="BF89" i="10"/>
  <c r="BF90" i="10"/>
  <c r="BF91" i="10"/>
  <c r="BF92" i="10"/>
  <c r="BF93" i="10"/>
  <c r="BF94" i="10"/>
  <c r="BF95" i="10"/>
  <c r="BF96" i="10"/>
  <c r="BF97" i="10"/>
  <c r="BF98" i="10"/>
  <c r="BF99" i="10"/>
  <c r="BF100" i="10"/>
  <c r="BF101" i="10"/>
  <c r="BF102" i="10"/>
  <c r="BF103" i="10"/>
  <c r="BF104" i="10"/>
  <c r="BF105" i="10"/>
  <c r="BF106" i="10"/>
  <c r="BF107" i="10"/>
  <c r="BF108" i="10"/>
  <c r="BF109" i="10"/>
  <c r="BF110" i="10"/>
  <c r="BF111" i="10"/>
  <c r="BF112" i="10"/>
  <c r="BF113" i="10"/>
  <c r="BF114" i="10"/>
  <c r="BF115" i="10"/>
  <c r="BF116" i="10"/>
  <c r="BF117" i="10"/>
  <c r="BF118" i="10"/>
  <c r="BF119" i="10"/>
  <c r="BF120" i="10"/>
  <c r="BF121" i="10"/>
  <c r="BF122" i="10"/>
  <c r="BF123" i="10"/>
  <c r="BF124" i="10"/>
  <c r="BF125" i="10"/>
  <c r="BF126" i="10"/>
  <c r="BF127" i="10"/>
  <c r="BF128" i="10"/>
  <c r="BF129" i="10"/>
  <c r="BF130" i="10"/>
  <c r="BF131" i="10"/>
  <c r="BF132" i="10"/>
  <c r="BF133" i="10"/>
  <c r="BF134" i="10"/>
  <c r="BF135" i="10"/>
  <c r="BF136" i="10"/>
  <c r="BF137" i="10"/>
  <c r="BF138" i="10"/>
  <c r="BF139" i="10"/>
  <c r="BF140" i="10"/>
  <c r="BF141" i="10"/>
  <c r="BF142" i="10"/>
  <c r="BF143" i="10"/>
  <c r="BF144" i="10"/>
  <c r="BF145" i="10"/>
  <c r="BF146" i="10"/>
  <c r="BF147" i="10"/>
  <c r="BF148" i="10"/>
  <c r="BF149" i="10"/>
  <c r="BF150" i="10"/>
  <c r="BF151" i="10"/>
  <c r="BF152" i="10"/>
  <c r="BF153" i="10"/>
  <c r="BF154" i="10"/>
  <c r="BF155" i="10"/>
  <c r="BF156" i="10"/>
  <c r="BF157" i="10"/>
  <c r="BF158" i="10"/>
  <c r="BF159" i="10"/>
  <c r="BF160" i="10"/>
  <c r="BF161" i="10"/>
  <c r="BF162" i="10"/>
  <c r="BF163" i="10"/>
  <c r="BF164" i="10"/>
  <c r="BF165" i="10"/>
  <c r="BF166" i="10"/>
  <c r="BF167" i="10"/>
  <c r="BF168" i="10"/>
  <c r="BF169" i="10"/>
  <c r="BF170" i="10"/>
  <c r="BF171" i="10"/>
  <c r="BF172" i="10"/>
  <c r="BF173" i="10"/>
  <c r="BF174" i="10"/>
  <c r="BF175" i="10"/>
  <c r="BF176" i="10"/>
  <c r="BF177" i="10"/>
  <c r="BF178" i="10"/>
  <c r="BF179" i="10"/>
  <c r="BF180" i="10"/>
  <c r="BF181" i="10"/>
  <c r="BF2" i="10"/>
  <c r="M2" i="11" l="1"/>
  <c r="N2" i="11"/>
  <c r="O2" i="11"/>
  <c r="P2" i="11"/>
  <c r="Q2" i="11"/>
  <c r="R2" i="11"/>
  <c r="S2" i="11"/>
  <c r="T2" i="11"/>
  <c r="U2" i="11"/>
  <c r="V2" i="11"/>
  <c r="M3" i="11"/>
  <c r="N3" i="11"/>
  <c r="O3" i="11"/>
  <c r="P3" i="11"/>
  <c r="Q3" i="11"/>
  <c r="R3" i="11"/>
  <c r="S3" i="11"/>
  <c r="T3" i="11"/>
  <c r="U3" i="11"/>
  <c r="V3" i="11"/>
  <c r="M4" i="11"/>
  <c r="N4" i="11"/>
  <c r="O4" i="11"/>
  <c r="P4" i="11"/>
  <c r="Q4" i="11"/>
  <c r="R4" i="11"/>
  <c r="S4" i="11"/>
  <c r="T4" i="11"/>
  <c r="U4" i="11"/>
  <c r="V4" i="11"/>
  <c r="M5" i="11"/>
  <c r="N5" i="11"/>
  <c r="O5" i="11"/>
  <c r="P5" i="11"/>
  <c r="Q5" i="11"/>
  <c r="R5" i="11"/>
  <c r="S5" i="11"/>
  <c r="T5" i="11"/>
  <c r="U5" i="11"/>
  <c r="V5" i="11"/>
  <c r="M6" i="11"/>
  <c r="N6" i="11"/>
  <c r="O6" i="11"/>
  <c r="P6" i="11"/>
  <c r="Q6" i="11"/>
  <c r="R6" i="11"/>
  <c r="S6" i="11"/>
  <c r="T6" i="11"/>
  <c r="U6" i="11"/>
  <c r="V6" i="11"/>
  <c r="M7" i="11"/>
  <c r="N7" i="11"/>
  <c r="O7" i="11"/>
  <c r="P7" i="11"/>
  <c r="Q7" i="11"/>
  <c r="R7" i="11"/>
  <c r="S7" i="11"/>
  <c r="T7" i="11"/>
  <c r="U7" i="11"/>
  <c r="V7" i="11"/>
  <c r="M8" i="11"/>
  <c r="N8" i="11"/>
  <c r="O8" i="11"/>
  <c r="P8" i="11"/>
  <c r="Q8" i="11"/>
  <c r="R8" i="11"/>
  <c r="S8" i="11"/>
  <c r="T8" i="11"/>
  <c r="U8" i="11"/>
  <c r="V8" i="11"/>
  <c r="M9" i="11"/>
  <c r="N9" i="11"/>
  <c r="O9" i="11"/>
  <c r="P9" i="11"/>
  <c r="Q9" i="11"/>
  <c r="R9" i="11"/>
  <c r="S9" i="11"/>
  <c r="T9" i="11"/>
  <c r="U9" i="11"/>
  <c r="V9" i="11"/>
  <c r="M10" i="11"/>
  <c r="N10" i="11"/>
  <c r="O10" i="11"/>
  <c r="P10" i="11"/>
  <c r="Q10" i="11"/>
  <c r="R10" i="11"/>
  <c r="S10" i="11"/>
  <c r="T10" i="11"/>
  <c r="U10" i="11"/>
  <c r="V10" i="11"/>
  <c r="M11" i="11"/>
  <c r="N11" i="11"/>
  <c r="O11" i="11"/>
  <c r="P11" i="11"/>
  <c r="Q11" i="11"/>
  <c r="R11" i="11"/>
  <c r="S11" i="11"/>
  <c r="T11" i="11"/>
  <c r="U11" i="11"/>
  <c r="V11" i="11"/>
  <c r="M12" i="11"/>
  <c r="N12" i="11"/>
  <c r="O12" i="11"/>
  <c r="P12" i="11"/>
  <c r="Q12" i="11"/>
  <c r="R12" i="11"/>
  <c r="S12" i="11"/>
  <c r="T12" i="11"/>
  <c r="U12" i="11"/>
  <c r="V12" i="11"/>
  <c r="M13" i="11"/>
  <c r="N13" i="11"/>
  <c r="O13" i="11"/>
  <c r="P13" i="11"/>
  <c r="Q13" i="11"/>
  <c r="R13" i="11"/>
  <c r="S13" i="11"/>
  <c r="T13" i="11"/>
  <c r="U13" i="11"/>
  <c r="V13" i="11"/>
  <c r="M14" i="11"/>
  <c r="N14" i="11"/>
  <c r="O14" i="11"/>
  <c r="P14" i="11"/>
  <c r="Q14" i="11"/>
  <c r="R14" i="11"/>
  <c r="S14" i="11"/>
  <c r="T14" i="11"/>
  <c r="U14" i="11"/>
  <c r="V14" i="11"/>
  <c r="M15" i="11"/>
  <c r="N15" i="11"/>
  <c r="O15" i="11"/>
  <c r="P15" i="11"/>
  <c r="Q15" i="11"/>
  <c r="R15" i="11"/>
  <c r="S15" i="11"/>
  <c r="T15" i="11"/>
  <c r="U15" i="11"/>
  <c r="V15" i="11"/>
  <c r="M16" i="11"/>
  <c r="N16" i="11"/>
  <c r="O16" i="11"/>
  <c r="P16" i="11"/>
  <c r="Q16" i="11"/>
  <c r="R16" i="11"/>
  <c r="S16" i="11"/>
  <c r="T16" i="11"/>
  <c r="U16" i="11"/>
  <c r="V16" i="11"/>
  <c r="M17" i="11"/>
  <c r="N17" i="11"/>
  <c r="O17" i="11"/>
  <c r="P17" i="11"/>
  <c r="Q17" i="11"/>
  <c r="R17" i="11"/>
  <c r="S17" i="11"/>
  <c r="T17" i="11"/>
  <c r="U17" i="11"/>
  <c r="V17" i="11"/>
  <c r="M18" i="11"/>
  <c r="N18" i="11"/>
  <c r="O18" i="11"/>
  <c r="P18" i="11"/>
  <c r="Q18" i="11"/>
  <c r="R18" i="11"/>
  <c r="S18" i="11"/>
  <c r="T18" i="11"/>
  <c r="U18" i="11"/>
  <c r="V18" i="11"/>
  <c r="M19" i="11"/>
  <c r="N19" i="11"/>
  <c r="O19" i="11"/>
  <c r="P19" i="11"/>
  <c r="Q19" i="11"/>
  <c r="R19" i="11"/>
  <c r="S19" i="11"/>
  <c r="T19" i="11"/>
  <c r="U19" i="11"/>
  <c r="V19" i="11"/>
  <c r="M20" i="11"/>
  <c r="N20" i="11"/>
  <c r="O20" i="11"/>
  <c r="P20" i="11"/>
  <c r="Q20" i="11"/>
  <c r="R20" i="11"/>
  <c r="S20" i="11"/>
  <c r="T20" i="11"/>
  <c r="U20" i="11"/>
  <c r="V20" i="11"/>
  <c r="M21" i="11"/>
  <c r="N21" i="11"/>
  <c r="O21" i="11"/>
  <c r="P21" i="11"/>
  <c r="Q21" i="11"/>
  <c r="R21" i="11"/>
  <c r="S21" i="11"/>
  <c r="T21" i="11"/>
  <c r="U21" i="11"/>
  <c r="V21" i="11"/>
  <c r="M22" i="11"/>
  <c r="N22" i="11"/>
  <c r="O22" i="11"/>
  <c r="P22" i="11"/>
  <c r="Q22" i="11"/>
  <c r="R22" i="11"/>
  <c r="S22" i="11"/>
  <c r="T22" i="11"/>
  <c r="U22" i="11"/>
  <c r="V22" i="11"/>
  <c r="M23" i="11"/>
  <c r="N23" i="11"/>
  <c r="O23" i="11"/>
  <c r="P23" i="11"/>
  <c r="Q23" i="11"/>
  <c r="R23" i="11"/>
  <c r="S23" i="11"/>
  <c r="T23" i="11"/>
  <c r="U23" i="11"/>
  <c r="V23" i="11"/>
  <c r="M24" i="11"/>
  <c r="N24" i="11"/>
  <c r="O24" i="11"/>
  <c r="P24" i="11"/>
  <c r="Q24" i="11"/>
  <c r="R24" i="11"/>
  <c r="S24" i="11"/>
  <c r="T24" i="11"/>
  <c r="U24" i="11"/>
  <c r="V24" i="11"/>
  <c r="M25" i="11"/>
  <c r="N25" i="11"/>
  <c r="O25" i="11"/>
  <c r="P25" i="11"/>
  <c r="Q25" i="11"/>
  <c r="R25" i="11"/>
  <c r="S25" i="11"/>
  <c r="T25" i="11"/>
  <c r="U25" i="11"/>
  <c r="V25" i="11"/>
  <c r="M26" i="11"/>
  <c r="N26" i="11"/>
  <c r="O26" i="11"/>
  <c r="P26" i="11"/>
  <c r="Q26" i="11"/>
  <c r="R26" i="11"/>
  <c r="S26" i="11"/>
  <c r="T26" i="11"/>
  <c r="U26" i="11"/>
  <c r="V26" i="11"/>
  <c r="M27" i="11"/>
  <c r="N27" i="11"/>
  <c r="O27" i="11"/>
  <c r="P27" i="11"/>
  <c r="Q27" i="11"/>
  <c r="R27" i="11"/>
  <c r="S27" i="11"/>
  <c r="T27" i="11"/>
  <c r="U27" i="11"/>
  <c r="V27" i="11"/>
  <c r="M28" i="11"/>
  <c r="N28" i="11"/>
  <c r="O28" i="11"/>
  <c r="P28" i="11"/>
  <c r="Q28" i="11"/>
  <c r="R28" i="11"/>
  <c r="S28" i="11"/>
  <c r="T28" i="11"/>
  <c r="U28" i="11"/>
  <c r="V28" i="11"/>
  <c r="M29" i="11"/>
  <c r="N29" i="11"/>
  <c r="O29" i="11"/>
  <c r="P29" i="11"/>
  <c r="Q29" i="11"/>
  <c r="R29" i="11"/>
  <c r="S29" i="11"/>
  <c r="T29" i="11"/>
  <c r="U29" i="11"/>
  <c r="V29" i="11"/>
  <c r="M30" i="11"/>
  <c r="N30" i="11"/>
  <c r="O30" i="11"/>
  <c r="P30" i="11"/>
  <c r="Q30" i="11"/>
  <c r="R30" i="11"/>
  <c r="S30" i="11"/>
  <c r="T30" i="11"/>
  <c r="U30" i="11"/>
  <c r="V30" i="11"/>
  <c r="M31" i="11"/>
  <c r="N31" i="11"/>
  <c r="O31" i="11"/>
  <c r="P31" i="11"/>
  <c r="Q31" i="11"/>
  <c r="R31" i="11"/>
  <c r="S31" i="11"/>
  <c r="T31" i="11"/>
  <c r="U31" i="11"/>
  <c r="V31" i="11"/>
  <c r="M32" i="11"/>
  <c r="N32" i="11"/>
  <c r="O32" i="11"/>
  <c r="P32" i="11"/>
  <c r="Q32" i="11"/>
  <c r="R32" i="11"/>
  <c r="S32" i="11"/>
  <c r="T32" i="11"/>
  <c r="U32" i="11"/>
  <c r="V32" i="11"/>
  <c r="M33" i="11"/>
  <c r="N33" i="11"/>
  <c r="O33" i="11"/>
  <c r="P33" i="11"/>
  <c r="Q33" i="11"/>
  <c r="R33" i="11"/>
  <c r="S33" i="11"/>
  <c r="T33" i="11"/>
  <c r="U33" i="11"/>
  <c r="V33" i="11"/>
  <c r="M34" i="11"/>
  <c r="N34" i="11"/>
  <c r="O34" i="11"/>
  <c r="P34" i="11"/>
  <c r="Q34" i="11"/>
  <c r="R34" i="11"/>
  <c r="S34" i="11"/>
  <c r="T34" i="11"/>
  <c r="U34" i="11"/>
  <c r="V34" i="11"/>
  <c r="M35" i="11"/>
  <c r="N35" i="11"/>
  <c r="O35" i="11"/>
  <c r="P35" i="11"/>
  <c r="Q35" i="11"/>
  <c r="R35" i="11"/>
  <c r="S35" i="11"/>
  <c r="T35" i="11"/>
  <c r="U35" i="11"/>
  <c r="V35" i="11"/>
  <c r="M36" i="11"/>
  <c r="N36" i="11"/>
  <c r="O36" i="11"/>
  <c r="P36" i="11"/>
  <c r="Q36" i="11"/>
  <c r="R36" i="11"/>
  <c r="S36" i="11"/>
  <c r="T36" i="11"/>
  <c r="U36" i="11"/>
  <c r="V36" i="11"/>
  <c r="M37" i="11"/>
  <c r="N37" i="11"/>
  <c r="O37" i="11"/>
  <c r="P37" i="11"/>
  <c r="Q37" i="11"/>
  <c r="R37" i="11"/>
  <c r="S37" i="11"/>
  <c r="T37" i="11"/>
  <c r="U37" i="11"/>
  <c r="V37" i="11"/>
  <c r="M38" i="11"/>
  <c r="N38" i="11"/>
  <c r="O38" i="11"/>
  <c r="P38" i="11"/>
  <c r="Q38" i="11"/>
  <c r="R38" i="11"/>
  <c r="S38" i="11"/>
  <c r="T38" i="11"/>
  <c r="U38" i="11"/>
  <c r="V38" i="11"/>
  <c r="M39" i="11"/>
  <c r="N39" i="11"/>
  <c r="O39" i="11"/>
  <c r="P39" i="11"/>
  <c r="Q39" i="11"/>
  <c r="R39" i="11"/>
  <c r="S39" i="11"/>
  <c r="T39" i="11"/>
  <c r="U39" i="11"/>
  <c r="V39" i="11"/>
  <c r="M40" i="11"/>
  <c r="N40" i="11"/>
  <c r="O40" i="11"/>
  <c r="P40" i="11"/>
  <c r="Q40" i="11"/>
  <c r="R40" i="11"/>
  <c r="S40" i="11"/>
  <c r="T40" i="11"/>
  <c r="U40" i="11"/>
  <c r="V40" i="11"/>
  <c r="M41" i="11"/>
  <c r="N41" i="11"/>
  <c r="O41" i="11"/>
  <c r="P41" i="11"/>
  <c r="Q41" i="11"/>
  <c r="R41" i="11"/>
  <c r="S41" i="11"/>
  <c r="T41" i="11"/>
  <c r="U41" i="11"/>
  <c r="V41" i="11"/>
  <c r="M42" i="11"/>
  <c r="N42" i="11"/>
  <c r="O42" i="11"/>
  <c r="P42" i="11"/>
  <c r="Q42" i="11"/>
  <c r="R42" i="11"/>
  <c r="S42" i="11"/>
  <c r="T42" i="11"/>
  <c r="U42" i="11"/>
  <c r="V42" i="11"/>
  <c r="M43" i="11"/>
  <c r="N43" i="11"/>
  <c r="O43" i="11"/>
  <c r="P43" i="11"/>
  <c r="Q43" i="11"/>
  <c r="R43" i="11"/>
  <c r="S43" i="11"/>
  <c r="T43" i="11"/>
  <c r="U43" i="11"/>
  <c r="V43" i="11"/>
  <c r="M44" i="11"/>
  <c r="N44" i="11"/>
  <c r="O44" i="11"/>
  <c r="P44" i="11"/>
  <c r="Q44" i="11"/>
  <c r="R44" i="11"/>
  <c r="S44" i="11"/>
  <c r="T44" i="11"/>
  <c r="U44" i="11"/>
  <c r="V44" i="11"/>
  <c r="M45" i="11"/>
  <c r="N45" i="11"/>
  <c r="O45" i="11"/>
  <c r="P45" i="11"/>
  <c r="Q45" i="11"/>
  <c r="R45" i="11"/>
  <c r="S45" i="11"/>
  <c r="T45" i="11"/>
  <c r="U45" i="11"/>
  <c r="V45" i="11"/>
  <c r="M46" i="11"/>
  <c r="N46" i="11"/>
  <c r="O46" i="11"/>
  <c r="P46" i="11"/>
  <c r="Q46" i="11"/>
  <c r="R46" i="11"/>
  <c r="S46" i="11"/>
  <c r="T46" i="11"/>
  <c r="U46" i="11"/>
  <c r="V46" i="11"/>
  <c r="M47" i="11"/>
  <c r="N47" i="11"/>
  <c r="O47" i="11"/>
  <c r="P47" i="11"/>
  <c r="Q47" i="11"/>
  <c r="R47" i="11"/>
  <c r="S47" i="11"/>
  <c r="T47" i="11"/>
  <c r="U47" i="11"/>
  <c r="V47" i="11"/>
  <c r="M48" i="11"/>
  <c r="N48" i="11"/>
  <c r="O48" i="11"/>
  <c r="P48" i="11"/>
  <c r="Q48" i="11"/>
  <c r="R48" i="11"/>
  <c r="S48" i="11"/>
  <c r="T48" i="11"/>
  <c r="U48" i="11"/>
  <c r="V48" i="11"/>
  <c r="M49" i="11"/>
  <c r="N49" i="11"/>
  <c r="O49" i="11"/>
  <c r="P49" i="11"/>
  <c r="Q49" i="11"/>
  <c r="R49" i="11"/>
  <c r="S49" i="11"/>
  <c r="T49" i="11"/>
  <c r="U49" i="11"/>
  <c r="V49" i="11"/>
  <c r="M50" i="11"/>
  <c r="N50" i="11"/>
  <c r="O50" i="11"/>
  <c r="P50" i="11"/>
  <c r="Q50" i="11"/>
  <c r="R50" i="11"/>
  <c r="S50" i="11"/>
  <c r="T50" i="11"/>
  <c r="U50" i="11"/>
  <c r="V50" i="11"/>
  <c r="M51" i="11"/>
  <c r="N51" i="11"/>
  <c r="O51" i="11"/>
  <c r="P51" i="11"/>
  <c r="Q51" i="11"/>
  <c r="R51" i="11"/>
  <c r="S51" i="11"/>
  <c r="T51" i="11"/>
  <c r="U51" i="11"/>
  <c r="V51" i="11"/>
  <c r="M52" i="11"/>
  <c r="N52" i="11"/>
  <c r="O52" i="11"/>
  <c r="P52" i="11"/>
  <c r="Q52" i="11"/>
  <c r="R52" i="11"/>
  <c r="S52" i="11"/>
  <c r="T52" i="11"/>
  <c r="U52" i="11"/>
  <c r="V52" i="11"/>
  <c r="M53" i="11"/>
  <c r="N53" i="11"/>
  <c r="O53" i="11"/>
  <c r="P53" i="11"/>
  <c r="Q53" i="11"/>
  <c r="R53" i="11"/>
  <c r="S53" i="11"/>
  <c r="T53" i="11"/>
  <c r="U53" i="11"/>
  <c r="V53" i="11"/>
  <c r="M54" i="11"/>
  <c r="N54" i="11"/>
  <c r="O54" i="11"/>
  <c r="P54" i="11"/>
  <c r="Q54" i="11"/>
  <c r="R54" i="11"/>
  <c r="S54" i="11"/>
  <c r="T54" i="11"/>
  <c r="U54" i="11"/>
  <c r="V54" i="11"/>
  <c r="M55" i="11"/>
  <c r="N55" i="11"/>
  <c r="O55" i="11"/>
  <c r="P55" i="11"/>
  <c r="Q55" i="11"/>
  <c r="R55" i="11"/>
  <c r="S55" i="11"/>
  <c r="T55" i="11"/>
  <c r="U55" i="11"/>
  <c r="V55" i="11"/>
  <c r="M56" i="11"/>
  <c r="N56" i="11"/>
  <c r="O56" i="11"/>
  <c r="P56" i="11"/>
  <c r="Q56" i="11"/>
  <c r="R56" i="11"/>
  <c r="S56" i="11"/>
  <c r="T56" i="11"/>
  <c r="U56" i="11"/>
  <c r="V56" i="11"/>
  <c r="M57" i="11"/>
  <c r="N57" i="11"/>
  <c r="O57" i="11"/>
  <c r="P57" i="11"/>
  <c r="Q57" i="11"/>
  <c r="R57" i="11"/>
  <c r="S57" i="11"/>
  <c r="T57" i="11"/>
  <c r="U57" i="11"/>
  <c r="V57" i="11"/>
  <c r="M58" i="11"/>
  <c r="N58" i="11"/>
  <c r="O58" i="11"/>
  <c r="P58" i="11"/>
  <c r="Q58" i="11"/>
  <c r="R58" i="11"/>
  <c r="S58" i="11"/>
  <c r="T58" i="11"/>
  <c r="U58" i="11"/>
  <c r="V58" i="11"/>
  <c r="M59" i="11"/>
  <c r="N59" i="11"/>
  <c r="O59" i="11"/>
  <c r="P59" i="11"/>
  <c r="Q59" i="11"/>
  <c r="R59" i="11"/>
  <c r="S59" i="11"/>
  <c r="T59" i="11"/>
  <c r="U59" i="11"/>
  <c r="V59" i="11"/>
  <c r="M60" i="11"/>
  <c r="N60" i="11"/>
  <c r="O60" i="11"/>
  <c r="P60" i="11"/>
  <c r="Q60" i="11"/>
  <c r="R60" i="11"/>
  <c r="S60" i="11"/>
  <c r="T60" i="11"/>
  <c r="U60" i="11"/>
  <c r="V60" i="11"/>
  <c r="M61" i="11"/>
  <c r="N61" i="11"/>
  <c r="O61" i="11"/>
  <c r="P61" i="11"/>
  <c r="Q61" i="11"/>
  <c r="R61" i="11"/>
  <c r="S61" i="11"/>
  <c r="T61" i="11"/>
  <c r="U61" i="11"/>
  <c r="V61" i="11"/>
  <c r="M62" i="11"/>
  <c r="N62" i="11"/>
  <c r="O62" i="11"/>
  <c r="P62" i="11"/>
  <c r="Q62" i="11"/>
  <c r="R62" i="11"/>
  <c r="S62" i="11"/>
  <c r="T62" i="11"/>
  <c r="U62" i="11"/>
  <c r="V62" i="11"/>
  <c r="M63" i="11"/>
  <c r="N63" i="11"/>
  <c r="O63" i="11"/>
  <c r="P63" i="11"/>
  <c r="Q63" i="11"/>
  <c r="R63" i="11"/>
  <c r="S63" i="11"/>
  <c r="T63" i="11"/>
  <c r="U63" i="11"/>
  <c r="V63" i="11"/>
  <c r="M64" i="11"/>
  <c r="N64" i="11"/>
  <c r="O64" i="11"/>
  <c r="P64" i="11"/>
  <c r="Q64" i="11"/>
  <c r="R64" i="11"/>
  <c r="S64" i="11"/>
  <c r="T64" i="11"/>
  <c r="U64" i="11"/>
  <c r="V64" i="11"/>
  <c r="M65" i="11"/>
  <c r="N65" i="11"/>
  <c r="O65" i="11"/>
  <c r="P65" i="11"/>
  <c r="Q65" i="11"/>
  <c r="R65" i="11"/>
  <c r="S65" i="11"/>
  <c r="T65" i="11"/>
  <c r="U65" i="11"/>
  <c r="V65" i="11"/>
  <c r="M66" i="11"/>
  <c r="N66" i="11"/>
  <c r="O66" i="11"/>
  <c r="P66" i="11"/>
  <c r="Q66" i="11"/>
  <c r="R66" i="11"/>
  <c r="S66" i="11"/>
  <c r="T66" i="11"/>
  <c r="U66" i="11"/>
  <c r="V66" i="11"/>
  <c r="M67" i="11"/>
  <c r="N67" i="11"/>
  <c r="O67" i="11"/>
  <c r="P67" i="11"/>
  <c r="Q67" i="11"/>
  <c r="R67" i="11"/>
  <c r="S67" i="11"/>
  <c r="T67" i="11"/>
  <c r="U67" i="11"/>
  <c r="V67" i="11"/>
  <c r="M68" i="11"/>
  <c r="N68" i="11"/>
  <c r="O68" i="11"/>
  <c r="P68" i="11"/>
  <c r="Q68" i="11"/>
  <c r="R68" i="11"/>
  <c r="S68" i="11"/>
  <c r="T68" i="11"/>
  <c r="U68" i="11"/>
  <c r="V68" i="11"/>
  <c r="M69" i="11"/>
  <c r="N69" i="11"/>
  <c r="O69" i="11"/>
  <c r="P69" i="11"/>
  <c r="Q69" i="11"/>
  <c r="R69" i="11"/>
  <c r="S69" i="11"/>
  <c r="T69" i="11"/>
  <c r="U69" i="11"/>
  <c r="V69" i="11"/>
  <c r="M70" i="11"/>
  <c r="N70" i="11"/>
  <c r="O70" i="11"/>
  <c r="P70" i="11"/>
  <c r="Q70" i="11"/>
  <c r="R70" i="11"/>
  <c r="S70" i="11"/>
  <c r="T70" i="11"/>
  <c r="U70" i="11"/>
  <c r="V70" i="11"/>
  <c r="M71" i="11"/>
  <c r="N71" i="11"/>
  <c r="O71" i="11"/>
  <c r="P71" i="11"/>
  <c r="Q71" i="11"/>
  <c r="R71" i="11"/>
  <c r="S71" i="11"/>
  <c r="T71" i="11"/>
  <c r="U71" i="11"/>
  <c r="V71" i="11"/>
  <c r="M72" i="11"/>
  <c r="N72" i="11"/>
  <c r="O72" i="11"/>
  <c r="P72" i="11"/>
  <c r="Q72" i="11"/>
  <c r="R72" i="11"/>
  <c r="S72" i="11"/>
  <c r="T72" i="11"/>
  <c r="U72" i="11"/>
  <c r="V72" i="11"/>
  <c r="M73" i="11"/>
  <c r="N73" i="11"/>
  <c r="O73" i="11"/>
  <c r="P73" i="11"/>
  <c r="Q73" i="11"/>
  <c r="R73" i="11"/>
  <c r="S73" i="11"/>
  <c r="T73" i="11"/>
  <c r="U73" i="11"/>
  <c r="V73" i="11"/>
  <c r="M74" i="11"/>
  <c r="N74" i="11"/>
  <c r="O74" i="11"/>
  <c r="P74" i="11"/>
  <c r="Q74" i="11"/>
  <c r="R74" i="11"/>
  <c r="S74" i="11"/>
  <c r="T74" i="11"/>
  <c r="U74" i="11"/>
  <c r="V74" i="11"/>
  <c r="M75" i="11"/>
  <c r="N75" i="11"/>
  <c r="O75" i="11"/>
  <c r="P75" i="11"/>
  <c r="Q75" i="11"/>
  <c r="R75" i="11"/>
  <c r="S75" i="11"/>
  <c r="T75" i="11"/>
  <c r="U75" i="11"/>
  <c r="V75" i="11"/>
  <c r="M76" i="11"/>
  <c r="N76" i="11"/>
  <c r="O76" i="11"/>
  <c r="P76" i="11"/>
  <c r="Q76" i="11"/>
  <c r="R76" i="11"/>
  <c r="S76" i="11"/>
  <c r="T76" i="11"/>
  <c r="U76" i="11"/>
  <c r="V76" i="11"/>
  <c r="M77" i="11"/>
  <c r="N77" i="11"/>
  <c r="O77" i="11"/>
  <c r="P77" i="11"/>
  <c r="Q77" i="11"/>
  <c r="R77" i="11"/>
  <c r="S77" i="11"/>
  <c r="T77" i="11"/>
  <c r="U77" i="11"/>
  <c r="V77" i="11"/>
  <c r="M78" i="11"/>
  <c r="N78" i="11"/>
  <c r="O78" i="11"/>
  <c r="P78" i="11"/>
  <c r="Q78" i="11"/>
  <c r="R78" i="11"/>
  <c r="S78" i="11"/>
  <c r="T78" i="11"/>
  <c r="U78" i="11"/>
  <c r="V78" i="11"/>
  <c r="M79" i="11"/>
  <c r="N79" i="11"/>
  <c r="O79" i="11"/>
  <c r="P79" i="11"/>
  <c r="Q79" i="11"/>
  <c r="R79" i="11"/>
  <c r="S79" i="11"/>
  <c r="T79" i="11"/>
  <c r="U79" i="11"/>
  <c r="V79" i="11"/>
  <c r="M80" i="11"/>
  <c r="N80" i="11"/>
  <c r="O80" i="11"/>
  <c r="P80" i="11"/>
  <c r="Q80" i="11"/>
  <c r="R80" i="11"/>
  <c r="S80" i="11"/>
  <c r="T80" i="11"/>
  <c r="U80" i="11"/>
  <c r="V80" i="11"/>
  <c r="M81" i="11"/>
  <c r="N81" i="11"/>
  <c r="O81" i="11"/>
  <c r="P81" i="11"/>
  <c r="Q81" i="11"/>
  <c r="R81" i="11"/>
  <c r="S81" i="11"/>
  <c r="T81" i="11"/>
  <c r="U81" i="11"/>
  <c r="V81" i="11"/>
  <c r="M82" i="11"/>
  <c r="N82" i="11"/>
  <c r="O82" i="11"/>
  <c r="P82" i="11"/>
  <c r="Q82" i="11"/>
  <c r="R82" i="11"/>
  <c r="S82" i="11"/>
  <c r="T82" i="11"/>
  <c r="U82" i="11"/>
  <c r="V82" i="11"/>
  <c r="M83" i="11"/>
  <c r="N83" i="11"/>
  <c r="O83" i="11"/>
  <c r="P83" i="11"/>
  <c r="Q83" i="11"/>
  <c r="R83" i="11"/>
  <c r="S83" i="11"/>
  <c r="T83" i="11"/>
  <c r="U83" i="11"/>
  <c r="V83" i="11"/>
  <c r="M84" i="11"/>
  <c r="N84" i="11"/>
  <c r="O84" i="11"/>
  <c r="P84" i="11"/>
  <c r="Q84" i="11"/>
  <c r="R84" i="11"/>
  <c r="S84" i="11"/>
  <c r="T84" i="11"/>
  <c r="U84" i="11"/>
  <c r="V84" i="11"/>
  <c r="M85" i="11"/>
  <c r="N85" i="11"/>
  <c r="O85" i="11"/>
  <c r="P85" i="11"/>
  <c r="Q85" i="11"/>
  <c r="R85" i="11"/>
  <c r="S85" i="11"/>
  <c r="T85" i="11"/>
  <c r="U85" i="11"/>
  <c r="V85" i="11"/>
  <c r="M86" i="11"/>
  <c r="N86" i="11"/>
  <c r="O86" i="11"/>
  <c r="P86" i="11"/>
  <c r="Q86" i="11"/>
  <c r="R86" i="11"/>
  <c r="S86" i="11"/>
  <c r="T86" i="11"/>
  <c r="U86" i="11"/>
  <c r="V86" i="11"/>
  <c r="M87" i="11"/>
  <c r="N87" i="11"/>
  <c r="O87" i="11"/>
  <c r="P87" i="11"/>
  <c r="Q87" i="11"/>
  <c r="R87" i="11"/>
  <c r="S87" i="11"/>
  <c r="T87" i="11"/>
  <c r="U87" i="11"/>
  <c r="V87" i="11"/>
  <c r="M88" i="11"/>
  <c r="N88" i="11"/>
  <c r="O88" i="11"/>
  <c r="P88" i="11"/>
  <c r="Q88" i="11"/>
  <c r="R88" i="11"/>
  <c r="S88" i="11"/>
  <c r="T88" i="11"/>
  <c r="U88" i="11"/>
  <c r="V88" i="11"/>
  <c r="M89" i="11"/>
  <c r="N89" i="11"/>
  <c r="O89" i="11"/>
  <c r="P89" i="11"/>
  <c r="Q89" i="11"/>
  <c r="R89" i="11"/>
  <c r="S89" i="11"/>
  <c r="T89" i="11"/>
  <c r="U89" i="11"/>
  <c r="V89" i="11"/>
  <c r="M90" i="11"/>
  <c r="N90" i="11"/>
  <c r="O90" i="11"/>
  <c r="P90" i="11"/>
  <c r="Q90" i="11"/>
  <c r="R90" i="11"/>
  <c r="S90" i="11"/>
  <c r="T90" i="11"/>
  <c r="U90" i="11"/>
  <c r="V90" i="11"/>
  <c r="M91" i="11"/>
  <c r="N91" i="11"/>
  <c r="O91" i="11"/>
  <c r="P91" i="11"/>
  <c r="Q91" i="11"/>
  <c r="R91" i="11"/>
  <c r="S91" i="11"/>
  <c r="T91" i="11"/>
  <c r="U91" i="11"/>
  <c r="V91" i="11"/>
  <c r="M92" i="11"/>
  <c r="N92" i="11"/>
  <c r="O92" i="11"/>
  <c r="P92" i="11"/>
  <c r="Q92" i="11"/>
  <c r="R92" i="11"/>
  <c r="S92" i="11"/>
  <c r="T92" i="11"/>
  <c r="U92" i="11"/>
  <c r="V92" i="11"/>
  <c r="M93" i="11"/>
  <c r="N93" i="11"/>
  <c r="O93" i="11"/>
  <c r="P93" i="11"/>
  <c r="Q93" i="11"/>
  <c r="R93" i="11"/>
  <c r="S93" i="11"/>
  <c r="T93" i="11"/>
  <c r="U93" i="11"/>
  <c r="V93" i="11"/>
  <c r="M94" i="11"/>
  <c r="N94" i="11"/>
  <c r="O94" i="11"/>
  <c r="P94" i="11"/>
  <c r="Q94" i="11"/>
  <c r="R94" i="11"/>
  <c r="S94" i="11"/>
  <c r="T94" i="11"/>
  <c r="U94" i="11"/>
  <c r="V94" i="11"/>
  <c r="M95" i="11"/>
  <c r="N95" i="11"/>
  <c r="O95" i="11"/>
  <c r="P95" i="11"/>
  <c r="Q95" i="11"/>
  <c r="R95" i="11"/>
  <c r="S95" i="11"/>
  <c r="T95" i="11"/>
  <c r="U95" i="11"/>
  <c r="V95" i="11"/>
  <c r="M96" i="11"/>
  <c r="N96" i="11"/>
  <c r="O96" i="11"/>
  <c r="P96" i="11"/>
  <c r="Q96" i="11"/>
  <c r="R96" i="11"/>
  <c r="S96" i="11"/>
  <c r="T96" i="11"/>
  <c r="U96" i="11"/>
  <c r="V96" i="11"/>
  <c r="M97" i="11"/>
  <c r="N97" i="11"/>
  <c r="O97" i="11"/>
  <c r="P97" i="11"/>
  <c r="Q97" i="11"/>
  <c r="R97" i="11"/>
  <c r="S97" i="11"/>
  <c r="T97" i="11"/>
  <c r="U97" i="11"/>
  <c r="V97" i="11"/>
  <c r="M98" i="11"/>
  <c r="N98" i="11"/>
  <c r="O98" i="11"/>
  <c r="P98" i="11"/>
  <c r="Q98" i="11"/>
  <c r="R98" i="11"/>
  <c r="S98" i="11"/>
  <c r="T98" i="11"/>
  <c r="U98" i="11"/>
  <c r="V98" i="11"/>
  <c r="M99" i="11"/>
  <c r="N99" i="11"/>
  <c r="O99" i="11"/>
  <c r="P99" i="11"/>
  <c r="Q99" i="11"/>
  <c r="R99" i="11"/>
  <c r="S99" i="11"/>
  <c r="T99" i="11"/>
  <c r="U99" i="11"/>
  <c r="V99" i="11"/>
  <c r="M100" i="11"/>
  <c r="N100" i="11"/>
  <c r="O100" i="11"/>
  <c r="P100" i="11"/>
  <c r="Q100" i="11"/>
  <c r="R100" i="11"/>
  <c r="S100" i="11"/>
  <c r="T100" i="11"/>
  <c r="U100" i="11"/>
  <c r="V100" i="11"/>
  <c r="M101" i="11"/>
  <c r="N101" i="11"/>
  <c r="O101" i="11"/>
  <c r="P101" i="11"/>
  <c r="Q101" i="11"/>
  <c r="R101" i="11"/>
  <c r="S101" i="11"/>
  <c r="T101" i="11"/>
  <c r="U101" i="11"/>
  <c r="V101" i="11"/>
  <c r="M102" i="11"/>
  <c r="N102" i="11"/>
  <c r="O102" i="11"/>
  <c r="P102" i="11"/>
  <c r="Q102" i="11"/>
  <c r="R102" i="11"/>
  <c r="S102" i="11"/>
  <c r="T102" i="11"/>
  <c r="U102" i="11"/>
  <c r="V102" i="11"/>
  <c r="M103" i="11"/>
  <c r="N103" i="11"/>
  <c r="O103" i="11"/>
  <c r="P103" i="11"/>
  <c r="Q103" i="11"/>
  <c r="R103" i="11"/>
  <c r="S103" i="11"/>
  <c r="T103" i="11"/>
  <c r="U103" i="11"/>
  <c r="V103" i="11"/>
  <c r="M104" i="11"/>
  <c r="N104" i="11"/>
  <c r="O104" i="11"/>
  <c r="P104" i="11"/>
  <c r="Q104" i="11"/>
  <c r="R104" i="11"/>
  <c r="S104" i="11"/>
  <c r="T104" i="11"/>
  <c r="U104" i="11"/>
  <c r="V104" i="11"/>
  <c r="M105" i="11"/>
  <c r="N105" i="11"/>
  <c r="O105" i="11"/>
  <c r="P105" i="11"/>
  <c r="Q105" i="11"/>
  <c r="R105" i="11"/>
  <c r="S105" i="11"/>
  <c r="T105" i="11"/>
  <c r="U105" i="11"/>
  <c r="V105" i="11"/>
  <c r="M106" i="11"/>
  <c r="N106" i="11"/>
  <c r="O106" i="11"/>
  <c r="P106" i="11"/>
  <c r="Q106" i="11"/>
  <c r="R106" i="11"/>
  <c r="S106" i="11"/>
  <c r="T106" i="11"/>
  <c r="U106" i="11"/>
  <c r="V106" i="11"/>
  <c r="M107" i="11"/>
  <c r="N107" i="11"/>
  <c r="O107" i="11"/>
  <c r="P107" i="11"/>
  <c r="Q107" i="11"/>
  <c r="R107" i="11"/>
  <c r="S107" i="11"/>
  <c r="T107" i="11"/>
  <c r="U107" i="11"/>
  <c r="V107" i="11"/>
  <c r="M108" i="11"/>
  <c r="N108" i="11"/>
  <c r="O108" i="11"/>
  <c r="P108" i="11"/>
  <c r="Q108" i="11"/>
  <c r="R108" i="11"/>
  <c r="S108" i="11"/>
  <c r="T108" i="11"/>
  <c r="U108" i="11"/>
  <c r="V108" i="11"/>
  <c r="M109" i="11"/>
  <c r="N109" i="11"/>
  <c r="O109" i="11"/>
  <c r="P109" i="11"/>
  <c r="Q109" i="11"/>
  <c r="R109" i="11"/>
  <c r="S109" i="11"/>
  <c r="T109" i="11"/>
  <c r="U109" i="11"/>
  <c r="V109" i="11"/>
  <c r="M110" i="11"/>
  <c r="N110" i="11"/>
  <c r="O110" i="11"/>
  <c r="P110" i="11"/>
  <c r="Q110" i="11"/>
  <c r="R110" i="11"/>
  <c r="S110" i="11"/>
  <c r="T110" i="11"/>
  <c r="U110" i="11"/>
  <c r="V110" i="11"/>
  <c r="M111" i="11"/>
  <c r="N111" i="11"/>
  <c r="O111" i="11"/>
  <c r="P111" i="11"/>
  <c r="Q111" i="11"/>
  <c r="R111" i="11"/>
  <c r="S111" i="11"/>
  <c r="T111" i="11"/>
  <c r="U111" i="11"/>
  <c r="V111" i="11"/>
  <c r="M112" i="11"/>
  <c r="N112" i="11"/>
  <c r="O112" i="11"/>
  <c r="P112" i="11"/>
  <c r="Q112" i="11"/>
  <c r="R112" i="11"/>
  <c r="S112" i="11"/>
  <c r="T112" i="11"/>
  <c r="U112" i="11"/>
  <c r="V112" i="11"/>
  <c r="M113" i="11"/>
  <c r="N113" i="11"/>
  <c r="O113" i="11"/>
  <c r="P113" i="11"/>
  <c r="Q113" i="11"/>
  <c r="R113" i="11"/>
  <c r="S113" i="11"/>
  <c r="T113" i="11"/>
  <c r="U113" i="11"/>
  <c r="V113" i="11"/>
  <c r="M114" i="11"/>
  <c r="N114" i="11"/>
  <c r="O114" i="11"/>
  <c r="P114" i="11"/>
  <c r="Q114" i="11"/>
  <c r="R114" i="11"/>
  <c r="S114" i="11"/>
  <c r="T114" i="11"/>
  <c r="U114" i="11"/>
  <c r="V114" i="11"/>
  <c r="M115" i="11"/>
  <c r="N115" i="11"/>
  <c r="O115" i="11"/>
  <c r="P115" i="11"/>
  <c r="Q115" i="11"/>
  <c r="R115" i="11"/>
  <c r="S115" i="11"/>
  <c r="T115" i="11"/>
  <c r="U115" i="11"/>
  <c r="V115" i="11"/>
  <c r="M116" i="11"/>
  <c r="N116" i="11"/>
  <c r="O116" i="11"/>
  <c r="P116" i="11"/>
  <c r="Q116" i="11"/>
  <c r="R116" i="11"/>
  <c r="S116" i="11"/>
  <c r="T116" i="11"/>
  <c r="U116" i="11"/>
  <c r="V116" i="11"/>
  <c r="M117" i="11"/>
  <c r="N117" i="11"/>
  <c r="O117" i="11"/>
  <c r="P117" i="11"/>
  <c r="Q117" i="11"/>
  <c r="R117" i="11"/>
  <c r="S117" i="11"/>
  <c r="T117" i="11"/>
  <c r="U117" i="11"/>
  <c r="V117" i="11"/>
  <c r="M118" i="11"/>
  <c r="N118" i="11"/>
  <c r="O118" i="11"/>
  <c r="P118" i="11"/>
  <c r="Q118" i="11"/>
  <c r="R118" i="11"/>
  <c r="S118" i="11"/>
  <c r="T118" i="11"/>
  <c r="U118" i="11"/>
  <c r="V118" i="11"/>
  <c r="M119" i="11"/>
  <c r="N119" i="11"/>
  <c r="O119" i="11"/>
  <c r="P119" i="11"/>
  <c r="Q119" i="11"/>
  <c r="R119" i="11"/>
  <c r="S119" i="11"/>
  <c r="T119" i="11"/>
  <c r="U119" i="11"/>
  <c r="V119" i="11"/>
  <c r="M120" i="11"/>
  <c r="N120" i="11"/>
  <c r="O120" i="11"/>
  <c r="P120" i="11"/>
  <c r="Q120" i="11"/>
  <c r="R120" i="11"/>
  <c r="S120" i="11"/>
  <c r="T120" i="11"/>
  <c r="U120" i="11"/>
  <c r="V120" i="11"/>
  <c r="M121" i="11"/>
  <c r="N121" i="11"/>
  <c r="O121" i="11"/>
  <c r="P121" i="11"/>
  <c r="Q121" i="11"/>
  <c r="R121" i="11"/>
  <c r="S121" i="11"/>
  <c r="T121" i="11"/>
  <c r="U121" i="11"/>
  <c r="V121" i="11"/>
  <c r="M122" i="11"/>
  <c r="N122" i="11"/>
  <c r="O122" i="11"/>
  <c r="P122" i="11"/>
  <c r="Q122" i="11"/>
  <c r="R122" i="11"/>
  <c r="S122" i="11"/>
  <c r="T122" i="11"/>
  <c r="U122" i="11"/>
  <c r="V122" i="11"/>
  <c r="M123" i="11"/>
  <c r="N123" i="11"/>
  <c r="O123" i="11"/>
  <c r="P123" i="11"/>
  <c r="Q123" i="11"/>
  <c r="R123" i="11"/>
  <c r="S123" i="11"/>
  <c r="T123" i="11"/>
  <c r="U123" i="11"/>
  <c r="V123" i="11"/>
  <c r="M124" i="11"/>
  <c r="N124" i="11"/>
  <c r="O124" i="11"/>
  <c r="P124" i="11"/>
  <c r="Q124" i="11"/>
  <c r="R124" i="11"/>
  <c r="S124" i="11"/>
  <c r="T124" i="11"/>
  <c r="U124" i="11"/>
  <c r="V124" i="11"/>
  <c r="M125" i="11"/>
  <c r="N125" i="11"/>
  <c r="O125" i="11"/>
  <c r="P125" i="11"/>
  <c r="Q125" i="11"/>
  <c r="R125" i="11"/>
  <c r="S125" i="11"/>
  <c r="T125" i="11"/>
  <c r="U125" i="11"/>
  <c r="V125" i="11"/>
  <c r="M126" i="11"/>
  <c r="N126" i="11"/>
  <c r="O126" i="11"/>
  <c r="P126" i="11"/>
  <c r="Q126" i="11"/>
  <c r="R126" i="11"/>
  <c r="S126" i="11"/>
  <c r="T126" i="11"/>
  <c r="U126" i="11"/>
  <c r="V126" i="11"/>
  <c r="M127" i="11"/>
  <c r="N127" i="11"/>
  <c r="O127" i="11"/>
  <c r="P127" i="11"/>
  <c r="Q127" i="11"/>
  <c r="R127" i="11"/>
  <c r="S127" i="11"/>
  <c r="T127" i="11"/>
  <c r="U127" i="11"/>
  <c r="V127" i="11"/>
  <c r="M128" i="11"/>
  <c r="N128" i="11"/>
  <c r="O128" i="11"/>
  <c r="P128" i="11"/>
  <c r="Q128" i="11"/>
  <c r="R128" i="11"/>
  <c r="S128" i="11"/>
  <c r="T128" i="11"/>
  <c r="U128" i="11"/>
  <c r="V128" i="11"/>
  <c r="M129" i="11"/>
  <c r="N129" i="11"/>
  <c r="O129" i="11"/>
  <c r="P129" i="11"/>
  <c r="Q129" i="11"/>
  <c r="R129" i="11"/>
  <c r="S129" i="11"/>
  <c r="T129" i="11"/>
  <c r="U129" i="11"/>
  <c r="V129" i="11"/>
  <c r="M130" i="11"/>
  <c r="N130" i="11"/>
  <c r="O130" i="11"/>
  <c r="P130" i="11"/>
  <c r="Q130" i="11"/>
  <c r="R130" i="11"/>
  <c r="S130" i="11"/>
  <c r="T130" i="11"/>
  <c r="U130" i="11"/>
  <c r="V130" i="11"/>
  <c r="M131" i="11"/>
  <c r="N131" i="11"/>
  <c r="O131" i="11"/>
  <c r="P131" i="11"/>
  <c r="Q131" i="11"/>
  <c r="R131" i="11"/>
  <c r="S131" i="11"/>
  <c r="T131" i="11"/>
  <c r="U131" i="11"/>
  <c r="V131" i="11"/>
  <c r="M132" i="11"/>
  <c r="N132" i="11"/>
  <c r="O132" i="11"/>
  <c r="P132" i="11"/>
  <c r="Q132" i="11"/>
  <c r="R132" i="11"/>
  <c r="S132" i="11"/>
  <c r="T132" i="11"/>
  <c r="U132" i="11"/>
  <c r="V132" i="11"/>
  <c r="M133" i="11"/>
  <c r="N133" i="11"/>
  <c r="O133" i="11"/>
  <c r="P133" i="11"/>
  <c r="Q133" i="11"/>
  <c r="R133" i="11"/>
  <c r="S133" i="11"/>
  <c r="T133" i="11"/>
  <c r="U133" i="11"/>
  <c r="V133" i="11"/>
  <c r="M134" i="11"/>
  <c r="N134" i="11"/>
  <c r="O134" i="11"/>
  <c r="P134" i="11"/>
  <c r="Q134" i="11"/>
  <c r="R134" i="11"/>
  <c r="S134" i="11"/>
  <c r="T134" i="11"/>
  <c r="U134" i="11"/>
  <c r="V134" i="11"/>
  <c r="M135" i="11"/>
  <c r="N135" i="11"/>
  <c r="O135" i="11"/>
  <c r="P135" i="11"/>
  <c r="Q135" i="11"/>
  <c r="R135" i="11"/>
  <c r="S135" i="11"/>
  <c r="T135" i="11"/>
  <c r="U135" i="11"/>
  <c r="V135" i="11"/>
  <c r="M136" i="11"/>
  <c r="N136" i="11"/>
  <c r="O136" i="11"/>
  <c r="P136" i="11"/>
  <c r="Q136" i="11"/>
  <c r="R136" i="11"/>
  <c r="S136" i="11"/>
  <c r="T136" i="11"/>
  <c r="U136" i="11"/>
  <c r="V136" i="11"/>
  <c r="M137" i="11"/>
  <c r="N137" i="11"/>
  <c r="O137" i="11"/>
  <c r="P137" i="11"/>
  <c r="Q137" i="11"/>
  <c r="R137" i="11"/>
  <c r="S137" i="11"/>
  <c r="T137" i="11"/>
  <c r="U137" i="11"/>
  <c r="V137" i="11"/>
  <c r="M138" i="11"/>
  <c r="N138" i="11"/>
  <c r="O138" i="11"/>
  <c r="P138" i="11"/>
  <c r="Q138" i="11"/>
  <c r="R138" i="11"/>
  <c r="S138" i="11"/>
  <c r="T138" i="11"/>
  <c r="U138" i="11"/>
  <c r="V138" i="11"/>
  <c r="M139" i="11"/>
  <c r="N139" i="11"/>
  <c r="O139" i="11"/>
  <c r="P139" i="11"/>
  <c r="Q139" i="11"/>
  <c r="R139" i="11"/>
  <c r="S139" i="11"/>
  <c r="T139" i="11"/>
  <c r="U139" i="11"/>
  <c r="V139" i="11"/>
  <c r="M140" i="11"/>
  <c r="N140" i="11"/>
  <c r="O140" i="11"/>
  <c r="P140" i="11"/>
  <c r="Q140" i="11"/>
  <c r="R140" i="11"/>
  <c r="S140" i="11"/>
  <c r="T140" i="11"/>
  <c r="U140" i="11"/>
  <c r="V140" i="11"/>
  <c r="M141" i="11"/>
  <c r="N141" i="11"/>
  <c r="O141" i="11"/>
  <c r="P141" i="11"/>
  <c r="Q141" i="11"/>
  <c r="R141" i="11"/>
  <c r="S141" i="11"/>
  <c r="T141" i="11"/>
  <c r="U141" i="11"/>
  <c r="V141" i="11"/>
  <c r="M142" i="11"/>
  <c r="N142" i="11"/>
  <c r="O142" i="11"/>
  <c r="P142" i="11"/>
  <c r="Q142" i="11"/>
  <c r="R142" i="11"/>
  <c r="S142" i="11"/>
  <c r="T142" i="11"/>
  <c r="U142" i="11"/>
  <c r="V142" i="11"/>
  <c r="M143" i="11"/>
  <c r="N143" i="11"/>
  <c r="O143" i="11"/>
  <c r="P143" i="11"/>
  <c r="Q143" i="11"/>
  <c r="R143" i="11"/>
  <c r="S143" i="11"/>
  <c r="T143" i="11"/>
  <c r="U143" i="11"/>
  <c r="V143" i="11"/>
  <c r="M144" i="11"/>
  <c r="N144" i="11"/>
  <c r="O144" i="11"/>
  <c r="P144" i="11"/>
  <c r="Q144" i="11"/>
  <c r="R144" i="11"/>
  <c r="S144" i="11"/>
  <c r="T144" i="11"/>
  <c r="U144" i="11"/>
  <c r="V144" i="11"/>
  <c r="M145" i="11"/>
  <c r="N145" i="11"/>
  <c r="O145" i="11"/>
  <c r="P145" i="11"/>
  <c r="Q145" i="11"/>
  <c r="R145" i="11"/>
  <c r="S145" i="11"/>
  <c r="T145" i="11"/>
  <c r="U145" i="11"/>
  <c r="V145" i="11"/>
  <c r="M146" i="11"/>
  <c r="N146" i="11"/>
  <c r="O146" i="11"/>
  <c r="P146" i="11"/>
  <c r="Q146" i="11"/>
  <c r="R146" i="11"/>
  <c r="S146" i="11"/>
  <c r="T146" i="11"/>
  <c r="U146" i="11"/>
  <c r="V146" i="11"/>
  <c r="M147" i="11"/>
  <c r="N147" i="11"/>
  <c r="O147" i="11"/>
  <c r="P147" i="11"/>
  <c r="Q147" i="11"/>
  <c r="R147" i="11"/>
  <c r="S147" i="11"/>
  <c r="T147" i="11"/>
  <c r="U147" i="11"/>
  <c r="V147" i="11"/>
  <c r="M148" i="11"/>
  <c r="N148" i="11"/>
  <c r="O148" i="11"/>
  <c r="P148" i="11"/>
  <c r="Q148" i="11"/>
  <c r="R148" i="11"/>
  <c r="S148" i="11"/>
  <c r="T148" i="11"/>
  <c r="U148" i="11"/>
  <c r="V148" i="11"/>
  <c r="M149" i="11"/>
  <c r="N149" i="11"/>
  <c r="O149" i="11"/>
  <c r="P149" i="11"/>
  <c r="Q149" i="11"/>
  <c r="R149" i="11"/>
  <c r="S149" i="11"/>
  <c r="T149" i="11"/>
  <c r="U149" i="11"/>
  <c r="V149" i="11"/>
  <c r="M150" i="11"/>
  <c r="N150" i="11"/>
  <c r="O150" i="11"/>
  <c r="P150" i="11"/>
  <c r="Q150" i="11"/>
  <c r="R150" i="11"/>
  <c r="S150" i="11"/>
  <c r="T150" i="11"/>
  <c r="U150" i="11"/>
  <c r="V150" i="11"/>
  <c r="M151" i="11"/>
  <c r="N151" i="11"/>
  <c r="O151" i="11"/>
  <c r="P151" i="11"/>
  <c r="Q151" i="11"/>
  <c r="R151" i="11"/>
  <c r="S151" i="11"/>
  <c r="T151" i="11"/>
  <c r="U151" i="11"/>
  <c r="V151" i="11"/>
  <c r="M152" i="11"/>
  <c r="N152" i="11"/>
  <c r="O152" i="11"/>
  <c r="P152" i="11"/>
  <c r="Q152" i="11"/>
  <c r="R152" i="11"/>
  <c r="S152" i="11"/>
  <c r="T152" i="11"/>
  <c r="U152" i="11"/>
  <c r="V152" i="11"/>
  <c r="M153" i="11"/>
  <c r="N153" i="11"/>
  <c r="O153" i="11"/>
  <c r="P153" i="11"/>
  <c r="Q153" i="11"/>
  <c r="R153" i="11"/>
  <c r="S153" i="11"/>
  <c r="T153" i="11"/>
  <c r="U153" i="11"/>
  <c r="V153" i="11"/>
  <c r="M154" i="11"/>
  <c r="N154" i="11"/>
  <c r="O154" i="11"/>
  <c r="P154" i="11"/>
  <c r="Q154" i="11"/>
  <c r="R154" i="11"/>
  <c r="S154" i="11"/>
  <c r="T154" i="11"/>
  <c r="U154" i="11"/>
  <c r="V154" i="11"/>
  <c r="M155" i="11"/>
  <c r="N155" i="11"/>
  <c r="O155" i="11"/>
  <c r="P155" i="11"/>
  <c r="Q155" i="11"/>
  <c r="R155" i="11"/>
  <c r="S155" i="11"/>
  <c r="T155" i="11"/>
  <c r="U155" i="11"/>
  <c r="V155" i="11"/>
  <c r="M156" i="11"/>
  <c r="N156" i="11"/>
  <c r="O156" i="11"/>
  <c r="P156" i="11"/>
  <c r="Q156" i="11"/>
  <c r="R156" i="11"/>
  <c r="S156" i="11"/>
  <c r="T156" i="11"/>
  <c r="U156" i="11"/>
  <c r="V156" i="11"/>
  <c r="M157" i="11"/>
  <c r="N157" i="11"/>
  <c r="O157" i="11"/>
  <c r="P157" i="11"/>
  <c r="Q157" i="11"/>
  <c r="R157" i="11"/>
  <c r="S157" i="11"/>
  <c r="T157" i="11"/>
  <c r="U157" i="11"/>
  <c r="V157" i="11"/>
  <c r="M158" i="11"/>
  <c r="N158" i="11"/>
  <c r="O158" i="11"/>
  <c r="P158" i="11"/>
  <c r="Q158" i="11"/>
  <c r="R158" i="11"/>
  <c r="S158" i="11"/>
  <c r="T158" i="11"/>
  <c r="U158" i="11"/>
  <c r="V158" i="11"/>
  <c r="M159" i="11"/>
  <c r="N159" i="11"/>
  <c r="O159" i="11"/>
  <c r="P159" i="11"/>
  <c r="Q159" i="11"/>
  <c r="R159" i="11"/>
  <c r="S159" i="11"/>
  <c r="T159" i="11"/>
  <c r="U159" i="11"/>
  <c r="V159" i="11"/>
  <c r="M160" i="11"/>
  <c r="N160" i="11"/>
  <c r="O160" i="11"/>
  <c r="P160" i="11"/>
  <c r="Q160" i="11"/>
  <c r="R160" i="11"/>
  <c r="S160" i="11"/>
  <c r="T160" i="11"/>
  <c r="U160" i="11"/>
  <c r="V160" i="11"/>
  <c r="M161" i="11"/>
  <c r="N161" i="11"/>
  <c r="O161" i="11"/>
  <c r="P161" i="11"/>
  <c r="Q161" i="11"/>
  <c r="R161" i="11"/>
  <c r="S161" i="11"/>
  <c r="T161" i="11"/>
  <c r="U161" i="11"/>
  <c r="V161" i="11"/>
  <c r="M162" i="11"/>
  <c r="N162" i="11"/>
  <c r="O162" i="11"/>
  <c r="P162" i="11"/>
  <c r="Q162" i="11"/>
  <c r="R162" i="11"/>
  <c r="S162" i="11"/>
  <c r="T162" i="11"/>
  <c r="U162" i="11"/>
  <c r="V162" i="11"/>
  <c r="M163" i="11"/>
  <c r="N163" i="11"/>
  <c r="O163" i="11"/>
  <c r="P163" i="11"/>
  <c r="Q163" i="11"/>
  <c r="R163" i="11"/>
  <c r="S163" i="11"/>
  <c r="T163" i="11"/>
  <c r="U163" i="11"/>
  <c r="V163" i="11"/>
  <c r="M164" i="11"/>
  <c r="N164" i="11"/>
  <c r="O164" i="11"/>
  <c r="P164" i="11"/>
  <c r="Q164" i="11"/>
  <c r="R164" i="11"/>
  <c r="S164" i="11"/>
  <c r="T164" i="11"/>
  <c r="U164" i="11"/>
  <c r="V164" i="11"/>
  <c r="M165" i="11"/>
  <c r="N165" i="11"/>
  <c r="O165" i="11"/>
  <c r="P165" i="11"/>
  <c r="Q165" i="11"/>
  <c r="R165" i="11"/>
  <c r="S165" i="11"/>
  <c r="T165" i="11"/>
  <c r="U165" i="11"/>
  <c r="V165" i="11"/>
  <c r="M166" i="11"/>
  <c r="N166" i="11"/>
  <c r="O166" i="11"/>
  <c r="P166" i="11"/>
  <c r="Q166" i="11"/>
  <c r="R166" i="11"/>
  <c r="S166" i="11"/>
  <c r="T166" i="11"/>
  <c r="U166" i="11"/>
  <c r="V166" i="11"/>
  <c r="M167" i="11"/>
  <c r="N167" i="11"/>
  <c r="O167" i="11"/>
  <c r="P167" i="11"/>
  <c r="Q167" i="11"/>
  <c r="R167" i="11"/>
  <c r="S167" i="11"/>
  <c r="T167" i="11"/>
  <c r="U167" i="11"/>
  <c r="V167" i="11"/>
  <c r="M168" i="11"/>
  <c r="N168" i="11"/>
  <c r="O168" i="11"/>
  <c r="P168" i="11"/>
  <c r="Q168" i="11"/>
  <c r="R168" i="11"/>
  <c r="S168" i="11"/>
  <c r="T168" i="11"/>
  <c r="U168" i="11"/>
  <c r="V168" i="11"/>
  <c r="M169" i="11"/>
  <c r="N169" i="11"/>
  <c r="O169" i="11"/>
  <c r="P169" i="11"/>
  <c r="Q169" i="11"/>
  <c r="R169" i="11"/>
  <c r="S169" i="11"/>
  <c r="T169" i="11"/>
  <c r="U169" i="11"/>
  <c r="V169" i="11"/>
  <c r="M170" i="11"/>
  <c r="N170" i="11"/>
  <c r="O170" i="11"/>
  <c r="P170" i="11"/>
  <c r="Q170" i="11"/>
  <c r="R170" i="11"/>
  <c r="S170" i="11"/>
  <c r="T170" i="11"/>
  <c r="U170" i="11"/>
  <c r="V170" i="11"/>
  <c r="M171" i="11"/>
  <c r="N171" i="11"/>
  <c r="O171" i="11"/>
  <c r="P171" i="11"/>
  <c r="Q171" i="11"/>
  <c r="R171" i="11"/>
  <c r="S171" i="11"/>
  <c r="T171" i="11"/>
  <c r="U171" i="11"/>
  <c r="V171" i="11"/>
  <c r="M172" i="11"/>
  <c r="N172" i="11"/>
  <c r="O172" i="11"/>
  <c r="P172" i="11"/>
  <c r="Q172" i="11"/>
  <c r="R172" i="11"/>
  <c r="S172" i="11"/>
  <c r="T172" i="11"/>
  <c r="U172" i="11"/>
  <c r="V172" i="11"/>
  <c r="M173" i="11"/>
  <c r="N173" i="11"/>
  <c r="O173" i="11"/>
  <c r="P173" i="11"/>
  <c r="Q173" i="11"/>
  <c r="R173" i="11"/>
  <c r="S173" i="11"/>
  <c r="T173" i="11"/>
  <c r="U173" i="11"/>
  <c r="V173" i="11"/>
  <c r="M174" i="11"/>
  <c r="N174" i="11"/>
  <c r="O174" i="11"/>
  <c r="P174" i="11"/>
  <c r="Q174" i="11"/>
  <c r="R174" i="11"/>
  <c r="S174" i="11"/>
  <c r="T174" i="11"/>
  <c r="U174" i="11"/>
  <c r="V174" i="11"/>
  <c r="M175" i="11"/>
  <c r="N175" i="11"/>
  <c r="O175" i="11"/>
  <c r="P175" i="11"/>
  <c r="Q175" i="11"/>
  <c r="R175" i="11"/>
  <c r="S175" i="11"/>
  <c r="T175" i="11"/>
  <c r="U175" i="11"/>
  <c r="V175" i="11"/>
  <c r="M176" i="11"/>
  <c r="N176" i="11"/>
  <c r="O176" i="11"/>
  <c r="P176" i="11"/>
  <c r="Q176" i="11"/>
  <c r="R176" i="11"/>
  <c r="S176" i="11"/>
  <c r="T176" i="11"/>
  <c r="U176" i="11"/>
  <c r="V176" i="11"/>
  <c r="M177" i="11"/>
  <c r="N177" i="11"/>
  <c r="O177" i="11"/>
  <c r="P177" i="11"/>
  <c r="Q177" i="11"/>
  <c r="R177" i="11"/>
  <c r="S177" i="11"/>
  <c r="T177" i="11"/>
  <c r="U177" i="11"/>
  <c r="V177" i="11"/>
  <c r="M178" i="11"/>
  <c r="N178" i="11"/>
  <c r="O178" i="11"/>
  <c r="P178" i="11"/>
  <c r="Q178" i="11"/>
  <c r="R178" i="11"/>
  <c r="S178" i="11"/>
  <c r="T178" i="11"/>
  <c r="U178" i="11"/>
  <c r="V178" i="11"/>
  <c r="M179" i="11"/>
  <c r="N179" i="11"/>
  <c r="O179" i="11"/>
  <c r="P179" i="11"/>
  <c r="Q179" i="11"/>
  <c r="R179" i="11"/>
  <c r="S179" i="11"/>
  <c r="T179" i="11"/>
  <c r="U179" i="11"/>
  <c r="V179" i="11"/>
  <c r="M180" i="11"/>
  <c r="N180" i="11"/>
  <c r="O180" i="11"/>
  <c r="P180" i="11"/>
  <c r="Q180" i="11"/>
  <c r="R180" i="11"/>
  <c r="S180" i="11"/>
  <c r="T180" i="11"/>
  <c r="U180" i="11"/>
  <c r="V180" i="11"/>
  <c r="M181" i="11"/>
  <c r="N181" i="11"/>
  <c r="O181" i="11"/>
  <c r="P181" i="11"/>
  <c r="Q181" i="11"/>
  <c r="R181" i="11"/>
  <c r="S181" i="11"/>
  <c r="T181" i="11"/>
  <c r="U181" i="11"/>
  <c r="V181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2" i="11"/>
  <c r="BE164" i="10"/>
  <c r="BD164" i="10"/>
  <c r="BE157" i="10"/>
  <c r="BD157" i="10"/>
  <c r="BE145" i="10"/>
  <c r="BD145" i="10"/>
  <c r="BE140" i="10"/>
  <c r="BD140" i="10"/>
  <c r="BE124" i="10"/>
  <c r="BD124" i="10"/>
  <c r="BE122" i="10"/>
  <c r="BD122" i="10"/>
  <c r="BE108" i="10"/>
  <c r="BD108" i="10"/>
  <c r="BE105" i="10"/>
  <c r="BD105" i="10"/>
  <c r="BE100" i="10"/>
  <c r="BD100" i="10"/>
  <c r="BE74" i="10"/>
  <c r="BD74" i="10"/>
  <c r="BE10" i="10"/>
  <c r="BD10" i="10"/>
  <c r="BE8" i="10"/>
  <c r="BD8" i="10"/>
  <c r="BE3" i="10"/>
  <c r="BD3" i="10"/>
  <c r="A1" i="9"/>
  <c r="B1" i="9"/>
  <c r="C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W4" i="9"/>
  <c r="X4" i="9"/>
  <c r="Y4" i="9"/>
  <c r="Z4" i="9"/>
  <c r="AA4" i="9"/>
  <c r="AC4" i="9"/>
  <c r="AE4" i="9"/>
  <c r="AF4" i="9"/>
  <c r="AG4" i="9"/>
  <c r="AH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W5" i="9"/>
  <c r="X5" i="9"/>
  <c r="Y5" i="9"/>
  <c r="Z5" i="9"/>
  <c r="AA5" i="9"/>
  <c r="AC5" i="9"/>
  <c r="AE5" i="9"/>
  <c r="AF5" i="9"/>
  <c r="AG5" i="9"/>
  <c r="AH5" i="9"/>
  <c r="AI5" i="9"/>
  <c r="AJ5" i="9"/>
  <c r="AL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W6" i="9"/>
  <c r="X6" i="9"/>
  <c r="Y6" i="9"/>
  <c r="Z6" i="9"/>
  <c r="AA6" i="9"/>
  <c r="AC6" i="9"/>
  <c r="AE6" i="9"/>
  <c r="AF6" i="9"/>
  <c r="AG6" i="9"/>
  <c r="AH6" i="9"/>
  <c r="AI6" i="9"/>
  <c r="AJ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W8" i="9"/>
  <c r="X8" i="9"/>
  <c r="Y8" i="9"/>
  <c r="Z8" i="9"/>
  <c r="AA8" i="9"/>
  <c r="AC8" i="9"/>
  <c r="AE8" i="9"/>
  <c r="AF8" i="9"/>
  <c r="AG8" i="9"/>
  <c r="AH8" i="9"/>
  <c r="AI8" i="9"/>
  <c r="AJ8" i="9"/>
  <c r="AL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W9" i="9"/>
  <c r="X9" i="9"/>
  <c r="Y9" i="9"/>
  <c r="Z9" i="9"/>
  <c r="AA9" i="9"/>
  <c r="AC9" i="9"/>
  <c r="AE9" i="9"/>
  <c r="AF9" i="9"/>
  <c r="AG9" i="9"/>
  <c r="AH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W11" i="9"/>
  <c r="X11" i="9"/>
  <c r="Y11" i="9"/>
  <c r="Z11" i="9"/>
  <c r="AA11" i="9"/>
  <c r="AC11" i="9"/>
  <c r="AE11" i="9"/>
  <c r="AF11" i="9"/>
  <c r="AG11" i="9"/>
  <c r="AH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W13" i="9"/>
  <c r="X13" i="9"/>
  <c r="Y13" i="9"/>
  <c r="Z13" i="9"/>
  <c r="AA13" i="9"/>
  <c r="AC13" i="9"/>
  <c r="AE13" i="9"/>
  <c r="AF13" i="9"/>
  <c r="AG13" i="9"/>
  <c r="AH13" i="9"/>
  <c r="AI13" i="9"/>
  <c r="AJ13" i="9"/>
  <c r="AL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A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W16" i="9"/>
  <c r="X16" i="9"/>
  <c r="Y16" i="9"/>
  <c r="Z16" i="9"/>
  <c r="AA16" i="9"/>
  <c r="AC16" i="9"/>
  <c r="AE16" i="9"/>
  <c r="AF16" i="9"/>
  <c r="AG16" i="9"/>
  <c r="AH16" i="9"/>
  <c r="AI16" i="9"/>
  <c r="AJ16" i="9"/>
  <c r="AL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W17" i="9"/>
  <c r="X17" i="9"/>
  <c r="Y17" i="9"/>
  <c r="Z17" i="9"/>
  <c r="AA17" i="9"/>
  <c r="AC17" i="9"/>
  <c r="AE17" i="9"/>
  <c r="AF17" i="9"/>
  <c r="AG17" i="9"/>
  <c r="AH17" i="9"/>
  <c r="AI17" i="9"/>
  <c r="AJ17" i="9"/>
  <c r="AL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W18" i="9"/>
  <c r="X18" i="9"/>
  <c r="Y18" i="9"/>
  <c r="Z18" i="9"/>
  <c r="AA18" i="9"/>
  <c r="AC18" i="9"/>
  <c r="AE18" i="9"/>
  <c r="AF18" i="9"/>
  <c r="AG18" i="9"/>
  <c r="AH18" i="9"/>
  <c r="AI18" i="9"/>
  <c r="AJ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W19" i="9"/>
  <c r="X19" i="9"/>
  <c r="Y19" i="9"/>
  <c r="Z19" i="9"/>
  <c r="AA19" i="9"/>
  <c r="AC19" i="9"/>
  <c r="AE19" i="9"/>
  <c r="AF19" i="9"/>
  <c r="AG19" i="9"/>
  <c r="AH19" i="9"/>
  <c r="AI19" i="9"/>
  <c r="AJ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W20" i="9"/>
  <c r="X20" i="9"/>
  <c r="Y20" i="9"/>
  <c r="Z20" i="9"/>
  <c r="AA20" i="9"/>
  <c r="AC20" i="9"/>
  <c r="AE20" i="9"/>
  <c r="AF20" i="9"/>
  <c r="AG20" i="9"/>
  <c r="AH20" i="9"/>
  <c r="AI20" i="9"/>
  <c r="AJ20" i="9"/>
  <c r="AL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W21" i="9"/>
  <c r="X21" i="9"/>
  <c r="Y21" i="9"/>
  <c r="Z21" i="9"/>
  <c r="AA21" i="9"/>
  <c r="AC21" i="9"/>
  <c r="AE21" i="9"/>
  <c r="AF21" i="9"/>
  <c r="AG21" i="9"/>
  <c r="AH21" i="9"/>
  <c r="AI21" i="9"/>
  <c r="AJ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W22" i="9"/>
  <c r="X22" i="9"/>
  <c r="Y22" i="9"/>
  <c r="Z22" i="9"/>
  <c r="AA22" i="9"/>
  <c r="AC22" i="9"/>
  <c r="AE22" i="9"/>
  <c r="AF22" i="9"/>
  <c r="AG22" i="9"/>
  <c r="AH22" i="9"/>
  <c r="AI22" i="9"/>
  <c r="AJ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W23" i="9"/>
  <c r="X23" i="9"/>
  <c r="Y23" i="9"/>
  <c r="Z23" i="9"/>
  <c r="AA23" i="9"/>
  <c r="AC23" i="9"/>
  <c r="AE23" i="9"/>
  <c r="AF23" i="9"/>
  <c r="AG23" i="9"/>
  <c r="AH23" i="9"/>
  <c r="AI23" i="9"/>
  <c r="AJ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X24" i="9"/>
  <c r="Y24" i="9"/>
  <c r="Z24" i="9"/>
  <c r="AA24" i="9"/>
  <c r="AC24" i="9"/>
  <c r="AE24" i="9"/>
  <c r="AF24" i="9"/>
  <c r="AG24" i="9"/>
  <c r="AH24" i="9"/>
  <c r="AI24" i="9"/>
  <c r="AJ24" i="9"/>
  <c r="AL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W25" i="9"/>
  <c r="X25" i="9"/>
  <c r="Y25" i="9"/>
  <c r="Z25" i="9"/>
  <c r="AA25" i="9"/>
  <c r="AC25" i="9"/>
  <c r="AE25" i="9"/>
  <c r="AF25" i="9"/>
  <c r="AG25" i="9"/>
  <c r="AH25" i="9"/>
  <c r="AI25" i="9"/>
  <c r="AJ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W26" i="9"/>
  <c r="X26" i="9"/>
  <c r="Y26" i="9"/>
  <c r="Z26" i="9"/>
  <c r="AA26" i="9"/>
  <c r="AC26" i="9"/>
  <c r="AE26" i="9"/>
  <c r="AF26" i="9"/>
  <c r="AG26" i="9"/>
  <c r="AH26" i="9"/>
  <c r="AI26" i="9"/>
  <c r="AJ26" i="9"/>
  <c r="AL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X27" i="9"/>
  <c r="Y27" i="9"/>
  <c r="Z27" i="9"/>
  <c r="AA27" i="9"/>
  <c r="AC27" i="9"/>
  <c r="AE27" i="9"/>
  <c r="AF27" i="9"/>
  <c r="AG27" i="9"/>
  <c r="AH27" i="9"/>
  <c r="AI27" i="9"/>
  <c r="AJ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W28" i="9"/>
  <c r="X28" i="9"/>
  <c r="Y28" i="9"/>
  <c r="Z28" i="9"/>
  <c r="AA28" i="9"/>
  <c r="AC28" i="9"/>
  <c r="AE28" i="9"/>
  <c r="AF28" i="9"/>
  <c r="AG28" i="9"/>
  <c r="AH28" i="9"/>
  <c r="AI28" i="9"/>
  <c r="AJ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W29" i="9"/>
  <c r="X29" i="9"/>
  <c r="Y29" i="9"/>
  <c r="Z29" i="9"/>
  <c r="AA29" i="9"/>
  <c r="AC29" i="9"/>
  <c r="AE29" i="9"/>
  <c r="AF29" i="9"/>
  <c r="AG29" i="9"/>
  <c r="AH29" i="9"/>
  <c r="AI29" i="9"/>
  <c r="AJ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W30" i="9"/>
  <c r="X30" i="9"/>
  <c r="Y30" i="9"/>
  <c r="Z30" i="9"/>
  <c r="AA30" i="9"/>
  <c r="AC30" i="9"/>
  <c r="AE30" i="9"/>
  <c r="AF30" i="9"/>
  <c r="AG30" i="9"/>
  <c r="AH30" i="9"/>
  <c r="AI30" i="9"/>
  <c r="AJ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X31" i="9"/>
  <c r="Y31" i="9"/>
  <c r="Z31" i="9"/>
  <c r="AA31" i="9"/>
  <c r="AC31" i="9"/>
  <c r="AE31" i="9"/>
  <c r="AF31" i="9"/>
  <c r="AG31" i="9"/>
  <c r="AH31" i="9"/>
  <c r="AI31" i="9"/>
  <c r="AJ31" i="9"/>
  <c r="AK31" i="9"/>
  <c r="AL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W32" i="9"/>
  <c r="X32" i="9"/>
  <c r="Y32" i="9"/>
  <c r="Z32" i="9"/>
  <c r="AA32" i="9"/>
  <c r="AC32" i="9"/>
  <c r="AE32" i="9"/>
  <c r="AF32" i="9"/>
  <c r="AG32" i="9"/>
  <c r="AH32" i="9"/>
  <c r="AI32" i="9"/>
  <c r="AJ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W33" i="9"/>
  <c r="X33" i="9"/>
  <c r="Y33" i="9"/>
  <c r="Z33" i="9"/>
  <c r="AA33" i="9"/>
  <c r="AC33" i="9"/>
  <c r="AE33" i="9"/>
  <c r="AF33" i="9"/>
  <c r="AG33" i="9"/>
  <c r="AH33" i="9"/>
  <c r="AI33" i="9"/>
  <c r="AJ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W34" i="9"/>
  <c r="X34" i="9"/>
  <c r="Y34" i="9"/>
  <c r="Z34" i="9"/>
  <c r="AA34" i="9"/>
  <c r="AC34" i="9"/>
  <c r="AE34" i="9"/>
  <c r="AF34" i="9"/>
  <c r="AG34" i="9"/>
  <c r="AH34" i="9"/>
  <c r="AI34" i="9"/>
  <c r="AJ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W35" i="9"/>
  <c r="X35" i="9"/>
  <c r="Y35" i="9"/>
  <c r="Z35" i="9"/>
  <c r="AA35" i="9"/>
  <c r="AC35" i="9"/>
  <c r="AE35" i="9"/>
  <c r="AF35" i="9"/>
  <c r="AG35" i="9"/>
  <c r="AH35" i="9"/>
  <c r="AI35" i="9"/>
  <c r="AJ35" i="9"/>
  <c r="AK35" i="9"/>
  <c r="AL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W36" i="9"/>
  <c r="X36" i="9"/>
  <c r="Y36" i="9"/>
  <c r="Z36" i="9"/>
  <c r="AA36" i="9"/>
  <c r="AC36" i="9"/>
  <c r="AE36" i="9"/>
  <c r="AF36" i="9"/>
  <c r="AG36" i="9"/>
  <c r="AH36" i="9"/>
  <c r="AI36" i="9"/>
  <c r="AJ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W37" i="9"/>
  <c r="X37" i="9"/>
  <c r="Y37" i="9"/>
  <c r="Z37" i="9"/>
  <c r="AA37" i="9"/>
  <c r="AC37" i="9"/>
  <c r="AE37" i="9"/>
  <c r="AF37" i="9"/>
  <c r="AG37" i="9"/>
  <c r="AH37" i="9"/>
  <c r="AI37" i="9"/>
  <c r="AJ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W38" i="9"/>
  <c r="X38" i="9"/>
  <c r="Y38" i="9"/>
  <c r="Z38" i="9"/>
  <c r="AA38" i="9"/>
  <c r="AC38" i="9"/>
  <c r="AE38" i="9"/>
  <c r="AF38" i="9"/>
  <c r="AG38" i="9"/>
  <c r="AH38" i="9"/>
  <c r="AI38" i="9"/>
  <c r="AJ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W39" i="9"/>
  <c r="X39" i="9"/>
  <c r="Y39" i="9"/>
  <c r="Z39" i="9"/>
  <c r="AA39" i="9"/>
  <c r="AC39" i="9"/>
  <c r="AE39" i="9"/>
  <c r="AF39" i="9"/>
  <c r="AG39" i="9"/>
  <c r="AH39" i="9"/>
  <c r="AI39" i="9"/>
  <c r="AJ39" i="9"/>
  <c r="AK39" i="9"/>
  <c r="AL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W40" i="9"/>
  <c r="X40" i="9"/>
  <c r="Y40" i="9"/>
  <c r="Z40" i="9"/>
  <c r="AA40" i="9"/>
  <c r="AC40" i="9"/>
  <c r="AE40" i="9"/>
  <c r="AF40" i="9"/>
  <c r="AG40" i="9"/>
  <c r="AH40" i="9"/>
  <c r="AI40" i="9"/>
  <c r="AJ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W41" i="9"/>
  <c r="X41" i="9"/>
  <c r="Y41" i="9"/>
  <c r="Z41" i="9"/>
  <c r="AA41" i="9"/>
  <c r="AC41" i="9"/>
  <c r="AE41" i="9"/>
  <c r="AF41" i="9"/>
  <c r="AG41" i="9"/>
  <c r="AH41" i="9"/>
  <c r="AI41" i="9"/>
  <c r="AJ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W42" i="9"/>
  <c r="X42" i="9"/>
  <c r="Y42" i="9"/>
  <c r="Z42" i="9"/>
  <c r="AA42" i="9"/>
  <c r="AC42" i="9"/>
  <c r="AE42" i="9"/>
  <c r="AF42" i="9"/>
  <c r="AG42" i="9"/>
  <c r="AH42" i="9"/>
  <c r="AI42" i="9"/>
  <c r="AJ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W43" i="9"/>
  <c r="X43" i="9"/>
  <c r="Y43" i="9"/>
  <c r="Z43" i="9"/>
  <c r="AA43" i="9"/>
  <c r="AC43" i="9"/>
  <c r="AE43" i="9"/>
  <c r="AF43" i="9"/>
  <c r="AG43" i="9"/>
  <c r="AH43" i="9"/>
  <c r="AI43" i="9"/>
  <c r="AJ43" i="9"/>
  <c r="AK43" i="9"/>
  <c r="AL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W44" i="9"/>
  <c r="X44" i="9"/>
  <c r="Y44" i="9"/>
  <c r="Z44" i="9"/>
  <c r="AA44" i="9"/>
  <c r="AC44" i="9"/>
  <c r="AE44" i="9"/>
  <c r="AF44" i="9"/>
  <c r="AG44" i="9"/>
  <c r="AH44" i="9"/>
  <c r="AI44" i="9"/>
  <c r="AJ44" i="9"/>
  <c r="AK44" i="9"/>
  <c r="AL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W45" i="9"/>
  <c r="X45" i="9"/>
  <c r="Y45" i="9"/>
  <c r="Z45" i="9"/>
  <c r="AA45" i="9"/>
  <c r="AC45" i="9"/>
  <c r="AE45" i="9"/>
  <c r="AF45" i="9"/>
  <c r="AG45" i="9"/>
  <c r="AH45" i="9"/>
  <c r="AI45" i="9"/>
  <c r="AJ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W46" i="9"/>
  <c r="X46" i="9"/>
  <c r="Y46" i="9"/>
  <c r="Z46" i="9"/>
  <c r="AA46" i="9"/>
  <c r="AC46" i="9"/>
  <c r="AE46" i="9"/>
  <c r="AF46" i="9"/>
  <c r="AG46" i="9"/>
  <c r="AH46" i="9"/>
  <c r="AI46" i="9"/>
  <c r="AJ46" i="9"/>
  <c r="AK46" i="9"/>
  <c r="AL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W47" i="9"/>
  <c r="X47" i="9"/>
  <c r="Y47" i="9"/>
  <c r="Z47" i="9"/>
  <c r="AA47" i="9"/>
  <c r="AC47" i="9"/>
  <c r="AE47" i="9"/>
  <c r="AF47" i="9"/>
  <c r="AG47" i="9"/>
  <c r="AH47" i="9"/>
  <c r="AI47" i="9"/>
  <c r="AJ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W48" i="9"/>
  <c r="X48" i="9"/>
  <c r="Y48" i="9"/>
  <c r="Z48" i="9"/>
  <c r="AA48" i="9"/>
  <c r="AC48" i="9"/>
  <c r="AE48" i="9"/>
  <c r="AF48" i="9"/>
  <c r="AG48" i="9"/>
  <c r="AH48" i="9"/>
  <c r="AI48" i="9"/>
  <c r="AJ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W49" i="9"/>
  <c r="X49" i="9"/>
  <c r="Y49" i="9"/>
  <c r="Z49" i="9"/>
  <c r="AA49" i="9"/>
  <c r="AC49" i="9"/>
  <c r="AE49" i="9"/>
  <c r="AF49" i="9"/>
  <c r="AG49" i="9"/>
  <c r="AH49" i="9"/>
  <c r="AI49" i="9"/>
  <c r="AJ49" i="9"/>
  <c r="AK49" i="9"/>
  <c r="AL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W50" i="9"/>
  <c r="X50" i="9"/>
  <c r="Y50" i="9"/>
  <c r="Z50" i="9"/>
  <c r="AA50" i="9"/>
  <c r="AC50" i="9"/>
  <c r="AE50" i="9"/>
  <c r="AF50" i="9"/>
  <c r="AG50" i="9"/>
  <c r="AH50" i="9"/>
  <c r="AI50" i="9"/>
  <c r="AJ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W51" i="9"/>
  <c r="X51" i="9"/>
  <c r="Y51" i="9"/>
  <c r="Z51" i="9"/>
  <c r="AA51" i="9"/>
  <c r="AC51" i="9"/>
  <c r="AE51" i="9"/>
  <c r="AF51" i="9"/>
  <c r="AG51" i="9"/>
  <c r="AH51" i="9"/>
  <c r="AI51" i="9"/>
  <c r="AJ51" i="9"/>
  <c r="AK51" i="9"/>
  <c r="AL51" i="9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W52" i="9"/>
  <c r="X52" i="9"/>
  <c r="Y52" i="9"/>
  <c r="Z52" i="9"/>
  <c r="AA52" i="9"/>
  <c r="AC52" i="9"/>
  <c r="AE52" i="9"/>
  <c r="AF52" i="9"/>
  <c r="AG52" i="9"/>
  <c r="AH52" i="9"/>
  <c r="AI52" i="9"/>
  <c r="AJ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W53" i="9"/>
  <c r="X53" i="9"/>
  <c r="Y53" i="9"/>
  <c r="Z53" i="9"/>
  <c r="AA53" i="9"/>
  <c r="AC53" i="9"/>
  <c r="AE53" i="9"/>
  <c r="AF53" i="9"/>
  <c r="AG53" i="9"/>
  <c r="AH53" i="9"/>
  <c r="AI53" i="9"/>
  <c r="AJ53" i="9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W54" i="9"/>
  <c r="X54" i="9"/>
  <c r="Y54" i="9"/>
  <c r="Z54" i="9"/>
  <c r="AA54" i="9"/>
  <c r="AC54" i="9"/>
  <c r="AE54" i="9"/>
  <c r="AF54" i="9"/>
  <c r="AG54" i="9"/>
  <c r="AH54" i="9"/>
  <c r="AI54" i="9"/>
  <c r="AJ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W55" i="9"/>
  <c r="X55" i="9"/>
  <c r="Y55" i="9"/>
  <c r="Z55" i="9"/>
  <c r="AA55" i="9"/>
  <c r="AC55" i="9"/>
  <c r="AE55" i="9"/>
  <c r="AF55" i="9"/>
  <c r="AG55" i="9"/>
  <c r="AH55" i="9"/>
  <c r="AI55" i="9"/>
  <c r="AJ55" i="9"/>
  <c r="AK55" i="9"/>
  <c r="AL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W56" i="9"/>
  <c r="X56" i="9"/>
  <c r="Y56" i="9"/>
  <c r="Z56" i="9"/>
  <c r="AA56" i="9"/>
  <c r="AC56" i="9"/>
  <c r="AE56" i="9"/>
  <c r="AF56" i="9"/>
  <c r="AG56" i="9"/>
  <c r="AH56" i="9"/>
  <c r="AI56" i="9"/>
  <c r="AJ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W57" i="9"/>
  <c r="X57" i="9"/>
  <c r="Y57" i="9"/>
  <c r="Z57" i="9"/>
  <c r="AA57" i="9"/>
  <c r="AC57" i="9"/>
  <c r="AE57" i="9"/>
  <c r="AF57" i="9"/>
  <c r="AG57" i="9"/>
  <c r="AH57" i="9"/>
  <c r="AI57" i="9"/>
  <c r="AJ57" i="9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W58" i="9"/>
  <c r="X58" i="9"/>
  <c r="Y58" i="9"/>
  <c r="Z58" i="9"/>
  <c r="AA58" i="9"/>
  <c r="AC58" i="9"/>
  <c r="AE58" i="9"/>
  <c r="AF58" i="9"/>
  <c r="AG58" i="9"/>
  <c r="AH58" i="9"/>
  <c r="AI58" i="9"/>
  <c r="AJ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W59" i="9"/>
  <c r="X59" i="9"/>
  <c r="Y59" i="9"/>
  <c r="Z59" i="9"/>
  <c r="AA59" i="9"/>
  <c r="AC59" i="9"/>
  <c r="AE59" i="9"/>
  <c r="AF59" i="9"/>
  <c r="AG59" i="9"/>
  <c r="AH59" i="9"/>
  <c r="AI59" i="9"/>
  <c r="AJ59" i="9"/>
  <c r="AK59" i="9"/>
  <c r="AL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W60" i="9"/>
  <c r="X60" i="9"/>
  <c r="Y60" i="9"/>
  <c r="Z60" i="9"/>
  <c r="AA60" i="9"/>
  <c r="AC60" i="9"/>
  <c r="AE60" i="9"/>
  <c r="AF60" i="9"/>
  <c r="AG60" i="9"/>
  <c r="AH60" i="9"/>
  <c r="AI60" i="9"/>
  <c r="AJ60" i="9"/>
  <c r="AK60" i="9"/>
  <c r="AL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W61" i="9"/>
  <c r="X61" i="9"/>
  <c r="Y61" i="9"/>
  <c r="Z61" i="9"/>
  <c r="AA61" i="9"/>
  <c r="AC61" i="9"/>
  <c r="AE61" i="9"/>
  <c r="AF61" i="9"/>
  <c r="AG61" i="9"/>
  <c r="AH61" i="9"/>
  <c r="AI61" i="9"/>
  <c r="AJ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W62" i="9"/>
  <c r="X62" i="9"/>
  <c r="Y62" i="9"/>
  <c r="Z62" i="9"/>
  <c r="AA62" i="9"/>
  <c r="AC62" i="9"/>
  <c r="AE62" i="9"/>
  <c r="AF62" i="9"/>
  <c r="AG62" i="9"/>
  <c r="AH62" i="9"/>
  <c r="AI62" i="9"/>
  <c r="AJ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W63" i="9"/>
  <c r="X63" i="9"/>
  <c r="Y63" i="9"/>
  <c r="Z63" i="9"/>
  <c r="AA63" i="9"/>
  <c r="AC63" i="9"/>
  <c r="AE63" i="9"/>
  <c r="AF63" i="9"/>
  <c r="AG63" i="9"/>
  <c r="AH63" i="9"/>
  <c r="AI63" i="9"/>
  <c r="AJ63" i="9"/>
  <c r="AK63" i="9"/>
  <c r="AL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W64" i="9"/>
  <c r="X64" i="9"/>
  <c r="Y64" i="9"/>
  <c r="Z64" i="9"/>
  <c r="AA64" i="9"/>
  <c r="AC64" i="9"/>
  <c r="AE64" i="9"/>
  <c r="AF64" i="9"/>
  <c r="AG64" i="9"/>
  <c r="AH64" i="9"/>
  <c r="AI64" i="9"/>
  <c r="AJ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W65" i="9"/>
  <c r="X65" i="9"/>
  <c r="Y65" i="9"/>
  <c r="Z65" i="9"/>
  <c r="AA65" i="9"/>
  <c r="AC65" i="9"/>
  <c r="AE65" i="9"/>
  <c r="AF65" i="9"/>
  <c r="AG65" i="9"/>
  <c r="AH65" i="9"/>
  <c r="AI65" i="9"/>
  <c r="AJ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W66" i="9"/>
  <c r="X66" i="9"/>
  <c r="Y66" i="9"/>
  <c r="Z66" i="9"/>
  <c r="AA66" i="9"/>
  <c r="AC66" i="9"/>
  <c r="AE66" i="9"/>
  <c r="AF66" i="9"/>
  <c r="AG66" i="9"/>
  <c r="AH66" i="9"/>
  <c r="AI66" i="9"/>
  <c r="AJ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W67" i="9"/>
  <c r="X67" i="9"/>
  <c r="Y67" i="9"/>
  <c r="Z67" i="9"/>
  <c r="AA67" i="9"/>
  <c r="AC67" i="9"/>
  <c r="AE67" i="9"/>
  <c r="AF67" i="9"/>
  <c r="AG67" i="9"/>
  <c r="AH67" i="9"/>
  <c r="AI67" i="9"/>
  <c r="AJ67" i="9"/>
  <c r="AK67" i="9"/>
  <c r="AL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W68" i="9"/>
  <c r="X68" i="9"/>
  <c r="Y68" i="9"/>
  <c r="Z68" i="9"/>
  <c r="AA68" i="9"/>
  <c r="AC68" i="9"/>
  <c r="AE68" i="9"/>
  <c r="AF68" i="9"/>
  <c r="AG68" i="9"/>
  <c r="AH68" i="9"/>
  <c r="AI68" i="9"/>
  <c r="AJ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W69" i="9"/>
  <c r="X69" i="9"/>
  <c r="Y69" i="9"/>
  <c r="Z69" i="9"/>
  <c r="AA69" i="9"/>
  <c r="AC69" i="9"/>
  <c r="AE69" i="9"/>
  <c r="AF69" i="9"/>
  <c r="AG69" i="9"/>
  <c r="AH69" i="9"/>
  <c r="AI69" i="9"/>
  <c r="AJ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W70" i="9"/>
  <c r="X70" i="9"/>
  <c r="Y70" i="9"/>
  <c r="Z70" i="9"/>
  <c r="AA70" i="9"/>
  <c r="AC70" i="9"/>
  <c r="AE70" i="9"/>
  <c r="AF70" i="9"/>
  <c r="AG70" i="9"/>
  <c r="AH70" i="9"/>
  <c r="AI70" i="9"/>
  <c r="AJ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W71" i="9"/>
  <c r="X71" i="9"/>
  <c r="Y71" i="9"/>
  <c r="Z71" i="9"/>
  <c r="AA71" i="9"/>
  <c r="AC71" i="9"/>
  <c r="AE71" i="9"/>
  <c r="AF71" i="9"/>
  <c r="AG71" i="9"/>
  <c r="AH71" i="9"/>
  <c r="AI71" i="9"/>
  <c r="AJ71" i="9"/>
  <c r="AK71" i="9"/>
  <c r="AL71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W72" i="9"/>
  <c r="X72" i="9"/>
  <c r="Y72" i="9"/>
  <c r="Z72" i="9"/>
  <c r="AA72" i="9"/>
  <c r="AC72" i="9"/>
  <c r="AE72" i="9"/>
  <c r="AF72" i="9"/>
  <c r="AG72" i="9"/>
  <c r="AH72" i="9"/>
  <c r="AI72" i="9"/>
  <c r="AJ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W73" i="9"/>
  <c r="X73" i="9"/>
  <c r="Y73" i="9"/>
  <c r="Z73" i="9"/>
  <c r="AA73" i="9"/>
  <c r="AC73" i="9"/>
  <c r="AE73" i="9"/>
  <c r="AF73" i="9"/>
  <c r="AG73" i="9"/>
  <c r="AH73" i="9"/>
  <c r="AI73" i="9"/>
  <c r="AJ73" i="9"/>
  <c r="AK73" i="9"/>
  <c r="AL73" i="9"/>
  <c r="A74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W74" i="9"/>
  <c r="X74" i="9"/>
  <c r="Y74" i="9"/>
  <c r="Z74" i="9"/>
  <c r="AA74" i="9"/>
  <c r="AC74" i="9"/>
  <c r="AE74" i="9"/>
  <c r="AF74" i="9"/>
  <c r="AG74" i="9"/>
  <c r="AH74" i="9"/>
  <c r="AI74" i="9"/>
  <c r="AJ74" i="9"/>
  <c r="A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W75" i="9"/>
  <c r="X75" i="9"/>
  <c r="Y75" i="9"/>
  <c r="Z75" i="9"/>
  <c r="AA75" i="9"/>
  <c r="AC75" i="9"/>
  <c r="AE75" i="9"/>
  <c r="AF75" i="9"/>
  <c r="AG75" i="9"/>
  <c r="AH75" i="9"/>
  <c r="AK75" i="9"/>
  <c r="A76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W76" i="9"/>
  <c r="X76" i="9"/>
  <c r="Y76" i="9"/>
  <c r="Z76" i="9"/>
  <c r="AA76" i="9"/>
  <c r="AC76" i="9"/>
  <c r="AE76" i="9"/>
  <c r="AF76" i="9"/>
  <c r="AG76" i="9"/>
  <c r="AH76" i="9"/>
  <c r="AI76" i="9"/>
  <c r="AJ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W77" i="9"/>
  <c r="X77" i="9"/>
  <c r="Y77" i="9"/>
  <c r="Z77" i="9"/>
  <c r="AA77" i="9"/>
  <c r="AC77" i="9"/>
  <c r="AE77" i="9"/>
  <c r="AF77" i="9"/>
  <c r="AG77" i="9"/>
  <c r="AH77" i="9"/>
  <c r="AI77" i="9"/>
  <c r="AJ77" i="9"/>
  <c r="A78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W78" i="9"/>
  <c r="X78" i="9"/>
  <c r="Y78" i="9"/>
  <c r="Z78" i="9"/>
  <c r="AA78" i="9"/>
  <c r="AC78" i="9"/>
  <c r="AE78" i="9"/>
  <c r="AF78" i="9"/>
  <c r="AG78" i="9"/>
  <c r="AH78" i="9"/>
  <c r="AI78" i="9"/>
  <c r="AJ78" i="9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W79" i="9"/>
  <c r="X79" i="9"/>
  <c r="Y79" i="9"/>
  <c r="Z79" i="9"/>
  <c r="AA79" i="9"/>
  <c r="AC79" i="9"/>
  <c r="AE79" i="9"/>
  <c r="AF79" i="9"/>
  <c r="AG79" i="9"/>
  <c r="AH79" i="9"/>
  <c r="AI79" i="9"/>
  <c r="AJ79" i="9"/>
  <c r="AK79" i="9"/>
  <c r="AL79" i="9"/>
  <c r="A80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W80" i="9"/>
  <c r="X80" i="9"/>
  <c r="Y80" i="9"/>
  <c r="Z80" i="9"/>
  <c r="AA80" i="9"/>
  <c r="AC80" i="9"/>
  <c r="AE80" i="9"/>
  <c r="AF80" i="9"/>
  <c r="AG80" i="9"/>
  <c r="AH80" i="9"/>
  <c r="AI80" i="9"/>
  <c r="AJ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W81" i="9"/>
  <c r="X81" i="9"/>
  <c r="Y81" i="9"/>
  <c r="Z81" i="9"/>
  <c r="AA81" i="9"/>
  <c r="AC81" i="9"/>
  <c r="AE81" i="9"/>
  <c r="AF81" i="9"/>
  <c r="AG81" i="9"/>
  <c r="AH81" i="9"/>
  <c r="AI81" i="9"/>
  <c r="AJ81" i="9"/>
  <c r="A82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W82" i="9"/>
  <c r="X82" i="9"/>
  <c r="Y82" i="9"/>
  <c r="Z82" i="9"/>
  <c r="AA82" i="9"/>
  <c r="AC82" i="9"/>
  <c r="AE82" i="9"/>
  <c r="AF82" i="9"/>
  <c r="AG82" i="9"/>
  <c r="AH82" i="9"/>
  <c r="AI82" i="9"/>
  <c r="AJ82" i="9"/>
  <c r="A83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3" i="9"/>
  <c r="X83" i="9"/>
  <c r="Y83" i="9"/>
  <c r="Z83" i="9"/>
  <c r="AA83" i="9"/>
  <c r="AC83" i="9"/>
  <c r="AE83" i="9"/>
  <c r="AF83" i="9"/>
  <c r="AG83" i="9"/>
  <c r="AH83" i="9"/>
  <c r="AI83" i="9"/>
  <c r="AJ83" i="9"/>
  <c r="AK83" i="9"/>
  <c r="AL83" i="9"/>
  <c r="A84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W84" i="9"/>
  <c r="X84" i="9"/>
  <c r="Y84" i="9"/>
  <c r="Z84" i="9"/>
  <c r="AA84" i="9"/>
  <c r="AC84" i="9"/>
  <c r="AE84" i="9"/>
  <c r="AF84" i="9"/>
  <c r="AG84" i="9"/>
  <c r="AH84" i="9"/>
  <c r="AI84" i="9"/>
  <c r="AJ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W85" i="9"/>
  <c r="X85" i="9"/>
  <c r="Y85" i="9"/>
  <c r="Z85" i="9"/>
  <c r="AA85" i="9"/>
  <c r="AC85" i="9"/>
  <c r="AE85" i="9"/>
  <c r="AF85" i="9"/>
  <c r="AG85" i="9"/>
  <c r="AH85" i="9"/>
  <c r="AI85" i="9"/>
  <c r="AJ85" i="9"/>
  <c r="A86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W86" i="9"/>
  <c r="X86" i="9"/>
  <c r="Y86" i="9"/>
  <c r="Z86" i="9"/>
  <c r="AA86" i="9"/>
  <c r="AC86" i="9"/>
  <c r="AE86" i="9"/>
  <c r="AF86" i="9"/>
  <c r="AG86" i="9"/>
  <c r="AH86" i="9"/>
  <c r="AI86" i="9"/>
  <c r="AJ86" i="9"/>
  <c r="A87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W87" i="9"/>
  <c r="X87" i="9"/>
  <c r="Y87" i="9"/>
  <c r="Z87" i="9"/>
  <c r="AA87" i="9"/>
  <c r="AC87" i="9"/>
  <c r="AE87" i="9"/>
  <c r="AF87" i="9"/>
  <c r="AG87" i="9"/>
  <c r="AH87" i="9"/>
  <c r="AI87" i="9"/>
  <c r="AJ87" i="9"/>
  <c r="A88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W88" i="9"/>
  <c r="X88" i="9"/>
  <c r="Y88" i="9"/>
  <c r="Z88" i="9"/>
  <c r="AA88" i="9"/>
  <c r="AC88" i="9"/>
  <c r="AE88" i="9"/>
  <c r="AF88" i="9"/>
  <c r="AG88" i="9"/>
  <c r="AH88" i="9"/>
  <c r="AI88" i="9"/>
  <c r="AJ88" i="9"/>
  <c r="AK88" i="9"/>
  <c r="AL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W89" i="9"/>
  <c r="X89" i="9"/>
  <c r="Y89" i="9"/>
  <c r="Z89" i="9"/>
  <c r="AA89" i="9"/>
  <c r="AC89" i="9"/>
  <c r="AE89" i="9"/>
  <c r="AF89" i="9"/>
  <c r="AG89" i="9"/>
  <c r="AH89" i="9"/>
  <c r="AI89" i="9"/>
  <c r="AJ89" i="9"/>
  <c r="AK89" i="9"/>
  <c r="AL89" i="9"/>
  <c r="A90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W90" i="9"/>
  <c r="X90" i="9"/>
  <c r="Y90" i="9"/>
  <c r="Z90" i="9"/>
  <c r="AA90" i="9"/>
  <c r="AC90" i="9"/>
  <c r="AE90" i="9"/>
  <c r="AF90" i="9"/>
  <c r="AG90" i="9"/>
  <c r="AH90" i="9"/>
  <c r="AI90" i="9"/>
  <c r="AJ90" i="9"/>
  <c r="A91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W91" i="9"/>
  <c r="X91" i="9"/>
  <c r="Y91" i="9"/>
  <c r="Z91" i="9"/>
  <c r="AA91" i="9"/>
  <c r="AC91" i="9"/>
  <c r="AE91" i="9"/>
  <c r="AF91" i="9"/>
  <c r="AG91" i="9"/>
  <c r="AH91" i="9"/>
  <c r="AI91" i="9"/>
  <c r="AJ91" i="9"/>
  <c r="AK91" i="9"/>
  <c r="AL91" i="9"/>
  <c r="A92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W93" i="9"/>
  <c r="X93" i="9"/>
  <c r="Y93" i="9"/>
  <c r="Z93" i="9"/>
  <c r="AA93" i="9"/>
  <c r="AC93" i="9"/>
  <c r="AE93" i="9"/>
  <c r="AF93" i="9"/>
  <c r="AG93" i="9"/>
  <c r="AH93" i="9"/>
  <c r="AI93" i="9"/>
  <c r="AJ93" i="9"/>
  <c r="A9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W94" i="9"/>
  <c r="X94" i="9"/>
  <c r="Y94" i="9"/>
  <c r="Z94" i="9"/>
  <c r="AA94" i="9"/>
  <c r="AC94" i="9"/>
  <c r="AE94" i="9"/>
  <c r="AF94" i="9"/>
  <c r="AG94" i="9"/>
  <c r="AH94" i="9"/>
  <c r="AI94" i="9"/>
  <c r="AJ94" i="9"/>
  <c r="A95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W95" i="9"/>
  <c r="X95" i="9"/>
  <c r="Y95" i="9"/>
  <c r="Z95" i="9"/>
  <c r="AA95" i="9"/>
  <c r="AC95" i="9"/>
  <c r="AE95" i="9"/>
  <c r="AF95" i="9"/>
  <c r="AG95" i="9"/>
  <c r="AH95" i="9"/>
  <c r="AI95" i="9"/>
  <c r="AJ95" i="9"/>
  <c r="A96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W97" i="9"/>
  <c r="X97" i="9"/>
  <c r="Y97" i="9"/>
  <c r="Z97" i="9"/>
  <c r="AA97" i="9"/>
  <c r="AC97" i="9"/>
  <c r="AE97" i="9"/>
  <c r="AF97" i="9"/>
  <c r="AG97" i="9"/>
  <c r="AH97" i="9"/>
  <c r="AI97" i="9"/>
  <c r="AJ97" i="9"/>
  <c r="AK97" i="9"/>
  <c r="AL97" i="9"/>
  <c r="A98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W98" i="9"/>
  <c r="X98" i="9"/>
  <c r="Y98" i="9"/>
  <c r="Z98" i="9"/>
  <c r="AA98" i="9"/>
  <c r="AC98" i="9"/>
  <c r="AE98" i="9"/>
  <c r="AF98" i="9"/>
  <c r="AG98" i="9"/>
  <c r="AH98" i="9"/>
  <c r="AI98" i="9"/>
  <c r="AJ98" i="9"/>
  <c r="A99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W99" i="9"/>
  <c r="X99" i="9"/>
  <c r="Y99" i="9"/>
  <c r="Z99" i="9"/>
  <c r="AA99" i="9"/>
  <c r="AC99" i="9"/>
  <c r="AE99" i="9"/>
  <c r="AF99" i="9"/>
  <c r="AG99" i="9"/>
  <c r="AH99" i="9"/>
  <c r="AI99" i="9"/>
  <c r="AJ99" i="9"/>
  <c r="A100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W101" i="9"/>
  <c r="X101" i="9"/>
  <c r="Y101" i="9"/>
  <c r="Z101" i="9"/>
  <c r="AA101" i="9"/>
  <c r="AC101" i="9"/>
  <c r="AE101" i="9"/>
  <c r="AF101" i="9"/>
  <c r="AG101" i="9"/>
  <c r="AH101" i="9"/>
  <c r="A102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W102" i="9"/>
  <c r="X102" i="9"/>
  <c r="Y102" i="9"/>
  <c r="Z102" i="9"/>
  <c r="AA102" i="9"/>
  <c r="AC102" i="9"/>
  <c r="AE102" i="9"/>
  <c r="AF102" i="9"/>
  <c r="AG102" i="9"/>
  <c r="AH102" i="9"/>
  <c r="AI102" i="9"/>
  <c r="AJ102" i="9"/>
  <c r="A103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W103" i="9"/>
  <c r="X103" i="9"/>
  <c r="Y103" i="9"/>
  <c r="Z103" i="9"/>
  <c r="AA103" i="9"/>
  <c r="AC103" i="9"/>
  <c r="AE103" i="9"/>
  <c r="AF103" i="9"/>
  <c r="AG103" i="9"/>
  <c r="AH103" i="9"/>
  <c r="AI103" i="9"/>
  <c r="AJ103" i="9"/>
  <c r="AL103" i="9"/>
  <c r="A104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M104" i="9"/>
  <c r="AN104" i="9"/>
  <c r="AO104" i="9"/>
  <c r="AP104" i="9"/>
  <c r="AQ104" i="9"/>
  <c r="AR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A105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W105" i="9"/>
  <c r="X105" i="9"/>
  <c r="Y105" i="9"/>
  <c r="Z105" i="9"/>
  <c r="AA105" i="9"/>
  <c r="AC105" i="9"/>
  <c r="AE105" i="9"/>
  <c r="AF105" i="9"/>
  <c r="AG105" i="9"/>
  <c r="AH105" i="9"/>
  <c r="AI105" i="9"/>
  <c r="AJ105" i="9"/>
  <c r="AL105" i="9"/>
  <c r="A106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W106" i="9"/>
  <c r="X106" i="9"/>
  <c r="Y106" i="9"/>
  <c r="Z106" i="9"/>
  <c r="AA106" i="9"/>
  <c r="AC106" i="9"/>
  <c r="AE106" i="9"/>
  <c r="AF106" i="9"/>
  <c r="AG106" i="9"/>
  <c r="AH106" i="9"/>
  <c r="A107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W107" i="9"/>
  <c r="X107" i="9"/>
  <c r="Y107" i="9"/>
  <c r="Z107" i="9"/>
  <c r="AA107" i="9"/>
  <c r="AC107" i="9"/>
  <c r="AE107" i="9"/>
  <c r="AF107" i="9"/>
  <c r="AG107" i="9"/>
  <c r="AH107" i="9"/>
  <c r="AI107" i="9"/>
  <c r="AJ107" i="9"/>
  <c r="A108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W108" i="9"/>
  <c r="X108" i="9"/>
  <c r="Y108" i="9"/>
  <c r="Z108" i="9"/>
  <c r="AA108" i="9"/>
  <c r="AC108" i="9"/>
  <c r="AE108" i="9"/>
  <c r="AF108" i="9"/>
  <c r="AG108" i="9"/>
  <c r="AH108" i="9"/>
  <c r="AI108" i="9"/>
  <c r="AJ108" i="9"/>
  <c r="AL108" i="9"/>
  <c r="A109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M109" i="9"/>
  <c r="AN109" i="9"/>
  <c r="AO109" i="9"/>
  <c r="AP109" i="9"/>
  <c r="AQ109" i="9"/>
  <c r="AR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A110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W110" i="9"/>
  <c r="X110" i="9"/>
  <c r="Y110" i="9"/>
  <c r="Z110" i="9"/>
  <c r="AA110" i="9"/>
  <c r="AC110" i="9"/>
  <c r="AE110" i="9"/>
  <c r="AF110" i="9"/>
  <c r="AG110" i="9"/>
  <c r="AH110" i="9"/>
  <c r="AI110" i="9"/>
  <c r="AJ110" i="9"/>
  <c r="AK110" i="9"/>
  <c r="AL110" i="9"/>
  <c r="A111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W111" i="9"/>
  <c r="X111" i="9"/>
  <c r="Y111" i="9"/>
  <c r="Z111" i="9"/>
  <c r="AA111" i="9"/>
  <c r="AC111" i="9"/>
  <c r="AE111" i="9"/>
  <c r="AF111" i="9"/>
  <c r="AG111" i="9"/>
  <c r="AH111" i="9"/>
  <c r="AI111" i="9"/>
  <c r="AJ111" i="9"/>
  <c r="A112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W112" i="9"/>
  <c r="X112" i="9"/>
  <c r="Y112" i="9"/>
  <c r="Z112" i="9"/>
  <c r="AA112" i="9"/>
  <c r="AC112" i="9"/>
  <c r="AE112" i="9"/>
  <c r="AF112" i="9"/>
  <c r="AG112" i="9"/>
  <c r="AH112" i="9"/>
  <c r="AI112" i="9"/>
  <c r="AJ112" i="9"/>
  <c r="AK112" i="9"/>
  <c r="AL112" i="9"/>
  <c r="A113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A114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W114" i="9"/>
  <c r="X114" i="9"/>
  <c r="Y114" i="9"/>
  <c r="Z114" i="9"/>
  <c r="AA114" i="9"/>
  <c r="AC114" i="9"/>
  <c r="AE114" i="9"/>
  <c r="AF114" i="9"/>
  <c r="AG114" i="9"/>
  <c r="AH114" i="9"/>
  <c r="AI114" i="9"/>
  <c r="AJ114" i="9"/>
  <c r="AK114" i="9"/>
  <c r="AL114" i="9"/>
  <c r="A115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W115" i="9"/>
  <c r="X115" i="9"/>
  <c r="Y115" i="9"/>
  <c r="Z115" i="9"/>
  <c r="AA115" i="9"/>
  <c r="AC115" i="9"/>
  <c r="AE115" i="9"/>
  <c r="AF115" i="9"/>
  <c r="AG115" i="9"/>
  <c r="AH115" i="9"/>
  <c r="AI115" i="9"/>
  <c r="AJ115" i="9"/>
  <c r="A116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W116" i="9"/>
  <c r="X116" i="9"/>
  <c r="Y116" i="9"/>
  <c r="Z116" i="9"/>
  <c r="AA116" i="9"/>
  <c r="AC116" i="9"/>
  <c r="AE116" i="9"/>
  <c r="AF116" i="9"/>
  <c r="AG116" i="9"/>
  <c r="AH116" i="9"/>
  <c r="AI116" i="9"/>
  <c r="AJ116" i="9"/>
  <c r="A117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N117" i="9"/>
  <c r="AO117" i="9"/>
  <c r="AP117" i="9"/>
  <c r="AQ117" i="9"/>
  <c r="AR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A118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W118" i="9"/>
  <c r="X118" i="9"/>
  <c r="Y118" i="9"/>
  <c r="Z118" i="9"/>
  <c r="AA118" i="9"/>
  <c r="AC118" i="9"/>
  <c r="AE118" i="9"/>
  <c r="AF118" i="9"/>
  <c r="AG118" i="9"/>
  <c r="AH118" i="9"/>
  <c r="AI118" i="9"/>
  <c r="AJ118" i="9"/>
  <c r="A119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W119" i="9"/>
  <c r="X119" i="9"/>
  <c r="Y119" i="9"/>
  <c r="Z119" i="9"/>
  <c r="AA119" i="9"/>
  <c r="AC119" i="9"/>
  <c r="AE119" i="9"/>
  <c r="AF119" i="9"/>
  <c r="AG119" i="9"/>
  <c r="AH119" i="9"/>
  <c r="AI119" i="9"/>
  <c r="AJ119" i="9"/>
  <c r="A120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W120" i="9"/>
  <c r="X120" i="9"/>
  <c r="Y120" i="9"/>
  <c r="Z120" i="9"/>
  <c r="AA120" i="9"/>
  <c r="AC120" i="9"/>
  <c r="AE120" i="9"/>
  <c r="AF120" i="9"/>
  <c r="AG120" i="9"/>
  <c r="AH120" i="9"/>
  <c r="AI120" i="9"/>
  <c r="AJ120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W121" i="9"/>
  <c r="X121" i="9"/>
  <c r="Y121" i="9"/>
  <c r="Z121" i="9"/>
  <c r="AA121" i="9"/>
  <c r="AC121" i="9"/>
  <c r="AE121" i="9"/>
  <c r="AF121" i="9"/>
  <c r="AG121" i="9"/>
  <c r="AH121" i="9"/>
  <c r="AI121" i="9"/>
  <c r="AJ121" i="9"/>
  <c r="AK121" i="9"/>
  <c r="AL121" i="9"/>
  <c r="A122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A123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W123" i="9"/>
  <c r="X123" i="9"/>
  <c r="Y123" i="9"/>
  <c r="Z123" i="9"/>
  <c r="AA123" i="9"/>
  <c r="AC123" i="9"/>
  <c r="AE123" i="9"/>
  <c r="AF123" i="9"/>
  <c r="AG123" i="9"/>
  <c r="AH123" i="9"/>
  <c r="A124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W125" i="9"/>
  <c r="X125" i="9"/>
  <c r="Y125" i="9"/>
  <c r="Z125" i="9"/>
  <c r="AA125" i="9"/>
  <c r="AC125" i="9"/>
  <c r="AE125" i="9"/>
  <c r="AF125" i="9"/>
  <c r="AG125" i="9"/>
  <c r="AH125" i="9"/>
  <c r="A126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W126" i="9"/>
  <c r="X126" i="9"/>
  <c r="Y126" i="9"/>
  <c r="Z126" i="9"/>
  <c r="AA126" i="9"/>
  <c r="AC126" i="9"/>
  <c r="AE126" i="9"/>
  <c r="AF126" i="9"/>
  <c r="AG126" i="9"/>
  <c r="AH126" i="9"/>
  <c r="A127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W127" i="9"/>
  <c r="X127" i="9"/>
  <c r="Y127" i="9"/>
  <c r="Z127" i="9"/>
  <c r="AA127" i="9"/>
  <c r="AC127" i="9"/>
  <c r="AE127" i="9"/>
  <c r="AF127" i="9"/>
  <c r="AG127" i="9"/>
  <c r="AH127" i="9"/>
  <c r="AI127" i="9"/>
  <c r="AJ127" i="9"/>
  <c r="AK127" i="9"/>
  <c r="AL127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A130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W130" i="9"/>
  <c r="X130" i="9"/>
  <c r="Y130" i="9"/>
  <c r="Z130" i="9"/>
  <c r="AA130" i="9"/>
  <c r="AC130" i="9"/>
  <c r="AE130" i="9"/>
  <c r="AF130" i="9"/>
  <c r="AG130" i="9"/>
  <c r="AH130" i="9"/>
  <c r="AI130" i="9"/>
  <c r="AJ130" i="9"/>
  <c r="A131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W131" i="9"/>
  <c r="X131" i="9"/>
  <c r="Y131" i="9"/>
  <c r="Z131" i="9"/>
  <c r="AA131" i="9"/>
  <c r="AC131" i="9"/>
  <c r="AE131" i="9"/>
  <c r="AF131" i="9"/>
  <c r="AG131" i="9"/>
  <c r="AH131" i="9"/>
  <c r="AI131" i="9"/>
  <c r="AJ131" i="9"/>
  <c r="A132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W132" i="9"/>
  <c r="X132" i="9"/>
  <c r="Y132" i="9"/>
  <c r="Z132" i="9"/>
  <c r="AA132" i="9"/>
  <c r="AC132" i="9"/>
  <c r="AE132" i="9"/>
  <c r="AF132" i="9"/>
  <c r="AG132" i="9"/>
  <c r="AH132" i="9"/>
  <c r="AI132" i="9"/>
  <c r="AJ132" i="9"/>
  <c r="AK132" i="9"/>
  <c r="AL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W133" i="9"/>
  <c r="X133" i="9"/>
  <c r="Y133" i="9"/>
  <c r="Z133" i="9"/>
  <c r="AA133" i="9"/>
  <c r="AC133" i="9"/>
  <c r="AE133" i="9"/>
  <c r="AF133" i="9"/>
  <c r="AG133" i="9"/>
  <c r="AH133" i="9"/>
  <c r="AI133" i="9"/>
  <c r="AJ133" i="9"/>
  <c r="A134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W134" i="9"/>
  <c r="X134" i="9"/>
  <c r="Y134" i="9"/>
  <c r="Z134" i="9"/>
  <c r="AA134" i="9"/>
  <c r="AC134" i="9"/>
  <c r="AE134" i="9"/>
  <c r="AF134" i="9"/>
  <c r="AG134" i="9"/>
  <c r="AH134" i="9"/>
  <c r="AI134" i="9"/>
  <c r="AJ134" i="9"/>
  <c r="AK134" i="9"/>
  <c r="AL134" i="9"/>
  <c r="A135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W135" i="9"/>
  <c r="X135" i="9"/>
  <c r="Y135" i="9"/>
  <c r="Z135" i="9"/>
  <c r="AA135" i="9"/>
  <c r="AC135" i="9"/>
  <c r="AE135" i="9"/>
  <c r="AF135" i="9"/>
  <c r="AG135" i="9"/>
  <c r="AH135" i="9"/>
  <c r="AI135" i="9"/>
  <c r="AJ135" i="9"/>
  <c r="A136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W136" i="9"/>
  <c r="X136" i="9"/>
  <c r="Y136" i="9"/>
  <c r="Z136" i="9"/>
  <c r="AA136" i="9"/>
  <c r="AC136" i="9"/>
  <c r="AE136" i="9"/>
  <c r="AF136" i="9"/>
  <c r="AG136" i="9"/>
  <c r="AH136" i="9"/>
  <c r="AI136" i="9"/>
  <c r="AJ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W137" i="9"/>
  <c r="X137" i="9"/>
  <c r="Y137" i="9"/>
  <c r="Z137" i="9"/>
  <c r="AA137" i="9"/>
  <c r="AC137" i="9"/>
  <c r="AE137" i="9"/>
  <c r="AF137" i="9"/>
  <c r="AG137" i="9"/>
  <c r="AH137" i="9"/>
  <c r="AI137" i="9"/>
  <c r="AJ137" i="9"/>
  <c r="A138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W138" i="9"/>
  <c r="X138" i="9"/>
  <c r="Y138" i="9"/>
  <c r="Z138" i="9"/>
  <c r="AA138" i="9"/>
  <c r="AC138" i="9"/>
  <c r="AE138" i="9"/>
  <c r="AF138" i="9"/>
  <c r="AG138" i="9"/>
  <c r="AH138" i="9"/>
  <c r="AI138" i="9"/>
  <c r="AJ138" i="9"/>
  <c r="A139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W139" i="9"/>
  <c r="X139" i="9"/>
  <c r="Y139" i="9"/>
  <c r="Z139" i="9"/>
  <c r="AA139" i="9"/>
  <c r="AC139" i="9"/>
  <c r="AE139" i="9"/>
  <c r="AF139" i="9"/>
  <c r="AG139" i="9"/>
  <c r="AH139" i="9"/>
  <c r="AI139" i="9"/>
  <c r="AJ139" i="9"/>
  <c r="A140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A141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W141" i="9"/>
  <c r="X141" i="9"/>
  <c r="Y141" i="9"/>
  <c r="Z141" i="9"/>
  <c r="AA141" i="9"/>
  <c r="AC141" i="9"/>
  <c r="AE141" i="9"/>
  <c r="AF141" i="9"/>
  <c r="AG141" i="9"/>
  <c r="AH141" i="9"/>
  <c r="AI141" i="9"/>
  <c r="AJ141" i="9"/>
  <c r="A142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W142" i="9"/>
  <c r="X142" i="9"/>
  <c r="Y142" i="9"/>
  <c r="Z142" i="9"/>
  <c r="AA142" i="9"/>
  <c r="AC142" i="9"/>
  <c r="AE142" i="9"/>
  <c r="AF142" i="9"/>
  <c r="AG142" i="9"/>
  <c r="AH142" i="9"/>
  <c r="A143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W143" i="9"/>
  <c r="X143" i="9"/>
  <c r="Y143" i="9"/>
  <c r="Z143" i="9"/>
  <c r="AA143" i="9"/>
  <c r="AC143" i="9"/>
  <c r="AE143" i="9"/>
  <c r="AF143" i="9"/>
  <c r="AG143" i="9"/>
  <c r="AH143" i="9"/>
  <c r="A144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W144" i="9"/>
  <c r="X144" i="9"/>
  <c r="Y144" i="9"/>
  <c r="Z144" i="9"/>
  <c r="AA144" i="9"/>
  <c r="AC144" i="9"/>
  <c r="AE144" i="9"/>
  <c r="AF144" i="9"/>
  <c r="AG144" i="9"/>
  <c r="AH144" i="9"/>
  <c r="AI144" i="9"/>
  <c r="AJ144" i="9"/>
  <c r="AK144" i="9"/>
  <c r="AL144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A146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W146" i="9"/>
  <c r="X146" i="9"/>
  <c r="Y146" i="9"/>
  <c r="Z146" i="9"/>
  <c r="AA146" i="9"/>
  <c r="AC146" i="9"/>
  <c r="AE146" i="9"/>
  <c r="AF146" i="9"/>
  <c r="AG146" i="9"/>
  <c r="AH146" i="9"/>
  <c r="AI146" i="9"/>
  <c r="AJ146" i="9"/>
  <c r="A147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W147" i="9"/>
  <c r="X147" i="9"/>
  <c r="Y147" i="9"/>
  <c r="Z147" i="9"/>
  <c r="AA147" i="9"/>
  <c r="AC147" i="9"/>
  <c r="AE147" i="9"/>
  <c r="AF147" i="9"/>
  <c r="AG147" i="9"/>
  <c r="AH147" i="9"/>
  <c r="A148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W148" i="9"/>
  <c r="X148" i="9"/>
  <c r="Y148" i="9"/>
  <c r="Z148" i="9"/>
  <c r="AA148" i="9"/>
  <c r="AC148" i="9"/>
  <c r="AE148" i="9"/>
  <c r="AF148" i="9"/>
  <c r="AG148" i="9"/>
  <c r="AH148" i="9"/>
  <c r="AI148" i="9"/>
  <c r="AJ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W149" i="9"/>
  <c r="X149" i="9"/>
  <c r="Y149" i="9"/>
  <c r="Z149" i="9"/>
  <c r="AA149" i="9"/>
  <c r="AC149" i="9"/>
  <c r="AE149" i="9"/>
  <c r="AF149" i="9"/>
  <c r="AG149" i="9"/>
  <c r="AH149" i="9"/>
  <c r="AI149" i="9"/>
  <c r="AJ149" i="9"/>
  <c r="AK149" i="9"/>
  <c r="AL149" i="9"/>
  <c r="A150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A151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W151" i="9"/>
  <c r="X151" i="9"/>
  <c r="Y151" i="9"/>
  <c r="Z151" i="9"/>
  <c r="AA151" i="9"/>
  <c r="AC151" i="9"/>
  <c r="AE151" i="9"/>
  <c r="AF151" i="9"/>
  <c r="AG151" i="9"/>
  <c r="AH151" i="9"/>
  <c r="AI151" i="9"/>
  <c r="AJ151" i="9"/>
  <c r="A152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W152" i="9"/>
  <c r="X152" i="9"/>
  <c r="Y152" i="9"/>
  <c r="Z152" i="9"/>
  <c r="AA152" i="9"/>
  <c r="AC152" i="9"/>
  <c r="AE152" i="9"/>
  <c r="AF152" i="9"/>
  <c r="AG152" i="9"/>
  <c r="AH152" i="9"/>
  <c r="AI152" i="9"/>
  <c r="AJ152" i="9"/>
  <c r="A153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A154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W154" i="9"/>
  <c r="X154" i="9"/>
  <c r="Y154" i="9"/>
  <c r="Z154" i="9"/>
  <c r="AA154" i="9"/>
  <c r="AC154" i="9"/>
  <c r="AE154" i="9"/>
  <c r="AF154" i="9"/>
  <c r="AG154" i="9"/>
  <c r="AH154" i="9"/>
  <c r="AI154" i="9"/>
  <c r="AJ154" i="9"/>
  <c r="AK154" i="9"/>
  <c r="AL154" i="9"/>
  <c r="A155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W155" i="9"/>
  <c r="X155" i="9"/>
  <c r="Y155" i="9"/>
  <c r="Z155" i="9"/>
  <c r="AA155" i="9"/>
  <c r="AC155" i="9"/>
  <c r="AE155" i="9"/>
  <c r="AF155" i="9"/>
  <c r="AG155" i="9"/>
  <c r="AH155" i="9"/>
  <c r="AI155" i="9"/>
  <c r="AJ155" i="9"/>
  <c r="A156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W156" i="9"/>
  <c r="X156" i="9"/>
  <c r="Y156" i="9"/>
  <c r="Z156" i="9"/>
  <c r="AA156" i="9"/>
  <c r="AC156" i="9"/>
  <c r="AE156" i="9"/>
  <c r="AF156" i="9"/>
  <c r="AG156" i="9"/>
  <c r="AH156" i="9"/>
  <c r="AI156" i="9"/>
  <c r="AJ156" i="9"/>
  <c r="AK156" i="9"/>
  <c r="AL156" i="9"/>
  <c r="A157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W157" i="9"/>
  <c r="X157" i="9"/>
  <c r="Y157" i="9"/>
  <c r="Z157" i="9"/>
  <c r="AA157" i="9"/>
  <c r="AC157" i="9"/>
  <c r="AE157" i="9"/>
  <c r="AF157" i="9"/>
  <c r="AG157" i="9"/>
  <c r="AH157" i="9"/>
  <c r="AI157" i="9"/>
  <c r="AJ157" i="9"/>
  <c r="A158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W158" i="9"/>
  <c r="X158" i="9"/>
  <c r="Y158" i="9"/>
  <c r="Z158" i="9"/>
  <c r="AA158" i="9"/>
  <c r="AC158" i="9"/>
  <c r="AE158" i="9"/>
  <c r="AF158" i="9"/>
  <c r="AG158" i="9"/>
  <c r="AH158" i="9"/>
  <c r="AI158" i="9"/>
  <c r="AJ158" i="9"/>
  <c r="AK158" i="9"/>
  <c r="AL158" i="9"/>
  <c r="A159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W159" i="9"/>
  <c r="X159" i="9"/>
  <c r="Y159" i="9"/>
  <c r="Z159" i="9"/>
  <c r="AA159" i="9"/>
  <c r="AC159" i="9"/>
  <c r="AE159" i="9"/>
  <c r="AF159" i="9"/>
  <c r="AG159" i="9"/>
  <c r="AH159" i="9"/>
  <c r="A160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W160" i="9"/>
  <c r="X160" i="9"/>
  <c r="Y160" i="9"/>
  <c r="Z160" i="9"/>
  <c r="AA160" i="9"/>
  <c r="AC160" i="9"/>
  <c r="AE160" i="9"/>
  <c r="AF160" i="9"/>
  <c r="AG160" i="9"/>
  <c r="AH160" i="9"/>
  <c r="AI160" i="9"/>
  <c r="AJ160" i="9"/>
  <c r="A161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W161" i="9"/>
  <c r="X161" i="9"/>
  <c r="Y161" i="9"/>
  <c r="Z161" i="9"/>
  <c r="AA161" i="9"/>
  <c r="AC161" i="9"/>
  <c r="AE161" i="9"/>
  <c r="AF161" i="9"/>
  <c r="AG161" i="9"/>
  <c r="AH161" i="9"/>
  <c r="AI161" i="9"/>
  <c r="AJ161" i="9"/>
  <c r="AK161" i="9"/>
  <c r="AL161" i="9"/>
  <c r="A162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W162" i="9"/>
  <c r="X162" i="9"/>
  <c r="Y162" i="9"/>
  <c r="Z162" i="9"/>
  <c r="AA162" i="9"/>
  <c r="AC162" i="9"/>
  <c r="AE162" i="9"/>
  <c r="AF162" i="9"/>
  <c r="AG162" i="9"/>
  <c r="AH162" i="9"/>
  <c r="AI162" i="9"/>
  <c r="AJ162" i="9"/>
  <c r="AK162" i="9"/>
  <c r="AL162" i="9"/>
  <c r="A163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W163" i="9"/>
  <c r="X163" i="9"/>
  <c r="Y163" i="9"/>
  <c r="Z163" i="9"/>
  <c r="AA163" i="9"/>
  <c r="AC163" i="9"/>
  <c r="AE163" i="9"/>
  <c r="AF163" i="9"/>
  <c r="AG163" i="9"/>
  <c r="AH163" i="9"/>
  <c r="AI163" i="9"/>
  <c r="AJ163" i="9"/>
  <c r="A164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W164" i="9"/>
  <c r="X164" i="9"/>
  <c r="Y164" i="9"/>
  <c r="Z164" i="9"/>
  <c r="AA164" i="9"/>
  <c r="AC164" i="9"/>
  <c r="AE164" i="9"/>
  <c r="AF164" i="9"/>
  <c r="AG164" i="9"/>
  <c r="AH164" i="9"/>
  <c r="AI164" i="9"/>
  <c r="AJ164" i="9"/>
  <c r="A165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U165" i="9"/>
  <c r="AV165" i="9"/>
  <c r="AW165" i="9"/>
  <c r="AX165" i="9"/>
  <c r="AY165" i="9"/>
  <c r="AZ165" i="9"/>
  <c r="BA165" i="9"/>
  <c r="BB165" i="9"/>
  <c r="BC165" i="9"/>
  <c r="BD165" i="9"/>
  <c r="BE165" i="9"/>
  <c r="BF165" i="9"/>
  <c r="BG165" i="9"/>
  <c r="BH165" i="9"/>
  <c r="BI165" i="9"/>
  <c r="BJ165" i="9"/>
  <c r="BK165" i="9"/>
  <c r="BL165" i="9"/>
  <c r="A166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W166" i="9"/>
  <c r="X166" i="9"/>
  <c r="Y166" i="9"/>
  <c r="Z166" i="9"/>
  <c r="AA166" i="9"/>
  <c r="AC166" i="9"/>
  <c r="AE166" i="9"/>
  <c r="AF166" i="9"/>
  <c r="AG166" i="9"/>
  <c r="AH166" i="9"/>
  <c r="A167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W167" i="9"/>
  <c r="X167" i="9"/>
  <c r="Y167" i="9"/>
  <c r="Z167" i="9"/>
  <c r="AA167" i="9"/>
  <c r="AC167" i="9"/>
  <c r="AE167" i="9"/>
  <c r="AF167" i="9"/>
  <c r="AG167" i="9"/>
  <c r="AH167" i="9"/>
  <c r="AI167" i="9"/>
  <c r="AJ167" i="9"/>
  <c r="A168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W168" i="9"/>
  <c r="X168" i="9"/>
  <c r="Y168" i="9"/>
  <c r="Z168" i="9"/>
  <c r="AA168" i="9"/>
  <c r="AC168" i="9"/>
  <c r="AE168" i="9"/>
  <c r="AF168" i="9"/>
  <c r="AG168" i="9"/>
  <c r="AH168" i="9"/>
  <c r="AI168" i="9"/>
  <c r="AJ168" i="9"/>
  <c r="A169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W169" i="9"/>
  <c r="X169" i="9"/>
  <c r="Y169" i="9"/>
  <c r="Z169" i="9"/>
  <c r="AA169" i="9"/>
  <c r="AC169" i="9"/>
  <c r="AE169" i="9"/>
  <c r="AF169" i="9"/>
  <c r="AG169" i="9"/>
  <c r="AH169" i="9"/>
  <c r="AI169" i="9"/>
  <c r="AJ169" i="9"/>
  <c r="AK169" i="9"/>
  <c r="AL169" i="9"/>
  <c r="A170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M170" i="9"/>
  <c r="AN170" i="9"/>
  <c r="AO170" i="9"/>
  <c r="AP170" i="9"/>
  <c r="AQ170" i="9"/>
  <c r="AR170" i="9"/>
  <c r="AT170" i="9"/>
  <c r="AU170" i="9"/>
  <c r="AV170" i="9"/>
  <c r="AW170" i="9"/>
  <c r="AX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A171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W171" i="9"/>
  <c r="X171" i="9"/>
  <c r="Y171" i="9"/>
  <c r="Z171" i="9"/>
  <c r="AA171" i="9"/>
  <c r="AC171" i="9"/>
  <c r="AE171" i="9"/>
  <c r="AF171" i="9"/>
  <c r="AG171" i="9"/>
  <c r="AH171" i="9"/>
  <c r="AI171" i="9"/>
  <c r="AJ171" i="9"/>
  <c r="AK171" i="9"/>
  <c r="AL171" i="9"/>
  <c r="A172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W172" i="9"/>
  <c r="X172" i="9"/>
  <c r="Y172" i="9"/>
  <c r="Z172" i="9"/>
  <c r="AA172" i="9"/>
  <c r="AC172" i="9"/>
  <c r="AE172" i="9"/>
  <c r="AF172" i="9"/>
  <c r="AG172" i="9"/>
  <c r="AH172" i="9"/>
  <c r="AI172" i="9"/>
  <c r="AJ172" i="9"/>
  <c r="A173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W173" i="9"/>
  <c r="X173" i="9"/>
  <c r="Y173" i="9"/>
  <c r="Z173" i="9"/>
  <c r="AA173" i="9"/>
  <c r="AC173" i="9"/>
  <c r="AE173" i="9"/>
  <c r="AF173" i="9"/>
  <c r="AG173" i="9"/>
  <c r="AH173" i="9"/>
  <c r="AI173" i="9"/>
  <c r="AJ173" i="9"/>
  <c r="AK173" i="9"/>
  <c r="AL173" i="9"/>
  <c r="A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A175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W175" i="9"/>
  <c r="X175" i="9"/>
  <c r="Y175" i="9"/>
  <c r="Z175" i="9"/>
  <c r="AA175" i="9"/>
  <c r="AC175" i="9"/>
  <c r="AE175" i="9"/>
  <c r="AF175" i="9"/>
  <c r="AG175" i="9"/>
  <c r="AH175" i="9"/>
  <c r="AI175" i="9"/>
  <c r="AJ175" i="9"/>
  <c r="A176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W176" i="9"/>
  <c r="X176" i="9"/>
  <c r="Y176" i="9"/>
  <c r="Z176" i="9"/>
  <c r="AA176" i="9"/>
  <c r="AC176" i="9"/>
  <c r="AE176" i="9"/>
  <c r="AF176" i="9"/>
  <c r="AG176" i="9"/>
  <c r="AH176" i="9"/>
  <c r="AI176" i="9"/>
  <c r="AJ176" i="9"/>
  <c r="A177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W177" i="9"/>
  <c r="X177" i="9"/>
  <c r="Y177" i="9"/>
  <c r="Z177" i="9"/>
  <c r="AA177" i="9"/>
  <c r="AC177" i="9"/>
  <c r="AE177" i="9"/>
  <c r="AF177" i="9"/>
  <c r="AG177" i="9"/>
  <c r="AH177" i="9"/>
  <c r="AI177" i="9"/>
  <c r="AJ177" i="9"/>
  <c r="AK177" i="9"/>
  <c r="AL177" i="9"/>
  <c r="A178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A179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W179" i="9"/>
  <c r="X179" i="9"/>
  <c r="Y179" i="9"/>
  <c r="Z179" i="9"/>
  <c r="AA179" i="9"/>
  <c r="AC179" i="9"/>
  <c r="AE179" i="9"/>
  <c r="AF179" i="9"/>
  <c r="AG179" i="9"/>
  <c r="AH179" i="9"/>
  <c r="AI179" i="9"/>
  <c r="AJ179" i="9"/>
  <c r="A18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W180" i="9"/>
  <c r="X180" i="9"/>
  <c r="Y180" i="9"/>
  <c r="Z180" i="9"/>
  <c r="AA180" i="9"/>
  <c r="AC180" i="9"/>
  <c r="AE180" i="9"/>
  <c r="AF180" i="9"/>
  <c r="AG180" i="9"/>
  <c r="AH180" i="9"/>
  <c r="AI180" i="9"/>
  <c r="AJ180" i="9"/>
  <c r="A181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W181" i="9"/>
  <c r="X181" i="9"/>
  <c r="Y181" i="9"/>
  <c r="Z181" i="9"/>
  <c r="AA181" i="9"/>
  <c r="AC181" i="9"/>
  <c r="AE181" i="9"/>
  <c r="AF181" i="9"/>
  <c r="AG181" i="9"/>
  <c r="AH181" i="9"/>
  <c r="AI181" i="9"/>
  <c r="AJ181" i="9"/>
  <c r="AK181" i="9"/>
  <c r="AL181" i="9"/>
  <c r="A182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W182" i="9"/>
  <c r="X182" i="9"/>
  <c r="Y182" i="9"/>
  <c r="Z182" i="9"/>
  <c r="AA182" i="9"/>
  <c r="AC182" i="9"/>
  <c r="AE182" i="9"/>
  <c r="AF182" i="9"/>
  <c r="AG182" i="9"/>
  <c r="AH182" i="9"/>
  <c r="AI182" i="9"/>
  <c r="AJ182" i="9"/>
  <c r="A183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C1" i="2"/>
  <c r="C5" i="2" s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</calcChain>
</file>

<file path=xl/sharedStrings.xml><?xml version="1.0" encoding="utf-8"?>
<sst xmlns="http://schemas.openxmlformats.org/spreadsheetml/2006/main" count="807" uniqueCount="224">
  <si>
    <t>SO3 (%)</t>
  </si>
  <si>
    <t>Cl (%)</t>
  </si>
  <si>
    <t>As (ppm)</t>
  </si>
  <si>
    <t>Ba (ppm)</t>
  </si>
  <si>
    <t>Ce (ppm)</t>
  </si>
  <si>
    <t>Co (ppm)</t>
  </si>
  <si>
    <t>Cr (ppm)</t>
  </si>
  <si>
    <t>Cu (ppm)</t>
  </si>
  <si>
    <t>Mo (ppm)</t>
  </si>
  <si>
    <t>Ni (ppm)</t>
  </si>
  <si>
    <t>Pb (ppm)</t>
  </si>
  <si>
    <t>Rb (ppm)</t>
  </si>
  <si>
    <t>Sr (ppm)</t>
  </si>
  <si>
    <t>Th (ppm)</t>
  </si>
  <si>
    <t>U (ppm)</t>
  </si>
  <si>
    <t>V (ppm)</t>
  </si>
  <si>
    <t>Y (ppm)</t>
  </si>
  <si>
    <t>Zn (ppm)</t>
  </si>
  <si>
    <t>Zr (ppm)</t>
  </si>
  <si>
    <t>Date</t>
  </si>
  <si>
    <t>Time</t>
  </si>
  <si>
    <t>Depth (cmcd)</t>
  </si>
  <si>
    <t>Standard</t>
  </si>
  <si>
    <t>Mean</t>
  </si>
  <si>
    <t>SD</t>
  </si>
  <si>
    <t>RSD%</t>
  </si>
  <si>
    <t>Ref value</t>
  </si>
  <si>
    <t>rel. error (%)</t>
  </si>
  <si>
    <t>Si/Al</t>
  </si>
  <si>
    <t>Ti/Al</t>
  </si>
  <si>
    <t>Al/Al</t>
  </si>
  <si>
    <t>Fe/Al</t>
  </si>
  <si>
    <t>Mn/Al</t>
  </si>
  <si>
    <t>Mg/Al</t>
  </si>
  <si>
    <t>Ca/Al</t>
  </si>
  <si>
    <t>Na/Al</t>
  </si>
  <si>
    <t>K/Al</t>
  </si>
  <si>
    <t>P/Al</t>
  </si>
  <si>
    <t>Zr/Al</t>
  </si>
  <si>
    <t>Zn/Al</t>
  </si>
  <si>
    <t>Y/Al</t>
  </si>
  <si>
    <t>V/Al</t>
  </si>
  <si>
    <t>U/Al</t>
  </si>
  <si>
    <t>Th/Al</t>
  </si>
  <si>
    <t>Sr/Al</t>
  </si>
  <si>
    <t>Rb/Al</t>
  </si>
  <si>
    <t>Pb/Al</t>
  </si>
  <si>
    <t>Ni/Al</t>
  </si>
  <si>
    <t>Mo/Al</t>
  </si>
  <si>
    <t>Cu/Al</t>
  </si>
  <si>
    <t>Cr/Al</t>
  </si>
  <si>
    <t>Co/Al</t>
  </si>
  <si>
    <t>Ce/Al</t>
  </si>
  <si>
    <t>Ba/Al</t>
  </si>
  <si>
    <t>As/Al</t>
  </si>
  <si>
    <t>Cl/Al</t>
  </si>
  <si>
    <t>C%</t>
  </si>
  <si>
    <t>S%</t>
  </si>
  <si>
    <t>TIC%</t>
  </si>
  <si>
    <t>TOC%</t>
  </si>
  <si>
    <t>b.d.l.</t>
  </si>
  <si>
    <t>TC/Al</t>
  </si>
  <si>
    <t>TS/Al</t>
  </si>
  <si>
    <t>TIC/Al</t>
  </si>
  <si>
    <t>TOC/Al</t>
  </si>
  <si>
    <t>CIA</t>
  </si>
  <si>
    <t>CIA</t>
    <phoneticPr fontId="6" type="noConversion"/>
  </si>
  <si>
    <t>YAN 8B-1</t>
    <phoneticPr fontId="6" type="noConversion"/>
  </si>
  <si>
    <t>Zn (ppm) ICP-MS</t>
    <phoneticPr fontId="6" type="noConversion"/>
  </si>
  <si>
    <t>Zr (ppm) ICP-MS</t>
    <phoneticPr fontId="6" type="noConversion"/>
  </si>
  <si>
    <t>Y (ppm) ICP-MS</t>
    <phoneticPr fontId="6" type="noConversion"/>
  </si>
  <si>
    <t>V (ppm) ICP-MS</t>
    <phoneticPr fontId="6" type="noConversion"/>
  </si>
  <si>
    <t>U (ppm) ICP-MS</t>
    <phoneticPr fontId="6" type="noConversion"/>
  </si>
  <si>
    <t>Th (ppm) ICP-MS</t>
    <phoneticPr fontId="6" type="noConversion"/>
  </si>
  <si>
    <t>Pb (ppm) ICP-MS</t>
    <phoneticPr fontId="6" type="noConversion"/>
  </si>
  <si>
    <t>Rb (ppm) ICP-MS</t>
    <phoneticPr fontId="6" type="noConversion"/>
  </si>
  <si>
    <t>Sr (ppm) ICP-MS</t>
    <phoneticPr fontId="6" type="noConversion"/>
  </si>
  <si>
    <t>Ni (ppm) ICP-MS</t>
    <phoneticPr fontId="6" type="noConversion"/>
  </si>
  <si>
    <t>Mo (ppm) ICP-MS</t>
    <phoneticPr fontId="6" type="noConversion"/>
  </si>
  <si>
    <t>Cu (ppm) ICP-MS</t>
    <phoneticPr fontId="6" type="noConversion"/>
  </si>
  <si>
    <t>Lu (ppm)</t>
  </si>
  <si>
    <t>Yb (ppm)</t>
  </si>
  <si>
    <t>Tm (ppm)</t>
  </si>
  <si>
    <t>Er (ppm)</t>
  </si>
  <si>
    <t>Ho (ppm)</t>
  </si>
  <si>
    <t>Dy (ppm)</t>
  </si>
  <si>
    <t>Tb (ppm)</t>
  </si>
  <si>
    <t>Gd (ppm)</t>
  </si>
  <si>
    <t>Eu (ppm)</t>
  </si>
  <si>
    <t>Sm (ppm)</t>
  </si>
  <si>
    <t>Nd (ppm)</t>
  </si>
  <si>
    <t>Pr (ppm)</t>
  </si>
  <si>
    <t>La (ppm)</t>
  </si>
  <si>
    <t>W (ppm)</t>
  </si>
  <si>
    <t>Tl (ppm)</t>
  </si>
  <si>
    <t>Ta (ppm)</t>
  </si>
  <si>
    <t>Sn (ppm)</t>
  </si>
  <si>
    <t>Sc (ppm)</t>
  </si>
  <si>
    <t>Sb (ppm)</t>
  </si>
  <si>
    <t>Re (ppm)</t>
  </si>
  <si>
    <t>Nb (ppm)</t>
  </si>
  <si>
    <t>Li (ppm)</t>
  </si>
  <si>
    <t>Cs (ppm)</t>
  </si>
  <si>
    <t>Cd (ppm)</t>
  </si>
  <si>
    <t>Bi (ppm)</t>
  </si>
  <si>
    <t>Ag (ppm)</t>
  </si>
  <si>
    <t>Mo/Al (ICP-MS)</t>
    <phoneticPr fontId="6" type="noConversion"/>
  </si>
  <si>
    <t>U/Al (ICP-MS)</t>
    <phoneticPr fontId="6" type="noConversion"/>
  </si>
  <si>
    <t>Th/Al (ICP-MS)</t>
    <phoneticPr fontId="6" type="noConversion"/>
  </si>
  <si>
    <t>Ag/Al</t>
    <phoneticPr fontId="6" type="noConversion"/>
  </si>
  <si>
    <t>Bi/Al</t>
    <phoneticPr fontId="6" type="noConversion"/>
  </si>
  <si>
    <t>Cd/Al</t>
    <phoneticPr fontId="6" type="noConversion"/>
  </si>
  <si>
    <t>Cs/Al</t>
    <phoneticPr fontId="6" type="noConversion"/>
  </si>
  <si>
    <t>Li/Al</t>
    <phoneticPr fontId="6" type="noConversion"/>
  </si>
  <si>
    <t>Nb/Al</t>
    <phoneticPr fontId="6" type="noConversion"/>
  </si>
  <si>
    <t>Re/Al</t>
    <phoneticPr fontId="6" type="noConversion"/>
  </si>
  <si>
    <t>Sb/Al</t>
    <phoneticPr fontId="6" type="noConversion"/>
  </si>
  <si>
    <t>Sc/Al</t>
    <phoneticPr fontId="6" type="noConversion"/>
  </si>
  <si>
    <t>Sn/Al</t>
    <phoneticPr fontId="6" type="noConversion"/>
  </si>
  <si>
    <t>Ta/Al</t>
    <phoneticPr fontId="6" type="noConversion"/>
  </si>
  <si>
    <t>Tl/Al</t>
    <phoneticPr fontId="6" type="noConversion"/>
  </si>
  <si>
    <t>W/Al</t>
    <phoneticPr fontId="6" type="noConversion"/>
  </si>
  <si>
    <t>La/Al</t>
    <phoneticPr fontId="6" type="noConversion"/>
  </si>
  <si>
    <t>Pr/Al</t>
    <phoneticPr fontId="6" type="noConversion"/>
  </si>
  <si>
    <t>Nd/Al</t>
    <phoneticPr fontId="6" type="noConversion"/>
  </si>
  <si>
    <t>Sm/Al</t>
    <phoneticPr fontId="6" type="noConversion"/>
  </si>
  <si>
    <t>Eu/Al</t>
    <phoneticPr fontId="6" type="noConversion"/>
  </si>
  <si>
    <t>Gd/Al</t>
    <phoneticPr fontId="6" type="noConversion"/>
  </si>
  <si>
    <t>Tb/Al</t>
    <phoneticPr fontId="6" type="noConversion"/>
  </si>
  <si>
    <t>Dy/Al</t>
    <phoneticPr fontId="6" type="noConversion"/>
  </si>
  <si>
    <t>Ho/Al</t>
    <phoneticPr fontId="6" type="noConversion"/>
  </si>
  <si>
    <t>Er/Al</t>
    <phoneticPr fontId="6" type="noConversion"/>
  </si>
  <si>
    <t>Tm/Al</t>
    <phoneticPr fontId="6" type="noConversion"/>
  </si>
  <si>
    <t>Yb/Al</t>
    <phoneticPr fontId="6" type="noConversion"/>
  </si>
  <si>
    <t>Lu/Al</t>
    <phoneticPr fontId="6" type="noConversion"/>
  </si>
  <si>
    <t>Cr (ppm) ICP-MS</t>
    <phoneticPr fontId="6" type="noConversion"/>
  </si>
  <si>
    <t>Co (ppm) ICP-MS</t>
    <phoneticPr fontId="6" type="noConversion"/>
  </si>
  <si>
    <t>Ce (ppm) ICP-MS</t>
    <phoneticPr fontId="6" type="noConversion"/>
  </si>
  <si>
    <t>Ba (ppm) ICP-MS</t>
    <phoneticPr fontId="6" type="noConversion"/>
  </si>
  <si>
    <t>Sum Of Conc.</t>
  </si>
  <si>
    <t>Core Name</t>
  </si>
  <si>
    <t>Depth (cmbsf)</t>
  </si>
  <si>
    <t>YAN 8A-1</t>
  </si>
  <si>
    <t>No.</t>
  </si>
  <si>
    <t>YAN 8A-2</t>
  </si>
  <si>
    <t>YAN 8B-1</t>
  </si>
  <si>
    <t>YAN 8B-2</t>
  </si>
  <si>
    <t>YAN 9B-1</t>
  </si>
  <si>
    <t>PS-S</t>
  </si>
  <si>
    <t>Peru-1a</t>
  </si>
  <si>
    <t>BB-TUC</t>
  </si>
  <si>
    <t>AGV-1</t>
  </si>
  <si>
    <t>GSD-2</t>
  </si>
  <si>
    <t>GS-S 6</t>
  </si>
  <si>
    <t>BE-N</t>
  </si>
  <si>
    <t>SiO2 (%)</t>
  </si>
  <si>
    <t>TiO2 (%)</t>
  </si>
  <si>
    <t>Al2O3 (%)</t>
  </si>
  <si>
    <t>Fe2O3 (%)</t>
  </si>
  <si>
    <t>MnO (%)</t>
  </si>
  <si>
    <t>MgO (%)</t>
  </si>
  <si>
    <t>CaO (%)</t>
  </si>
  <si>
    <t>Na2O (%)</t>
  </si>
  <si>
    <t>K2O (%)</t>
  </si>
  <si>
    <t>P2O5 (%)</t>
  </si>
  <si>
    <t>Water content (%)</t>
  </si>
  <si>
    <t>LOI 550</t>
  </si>
  <si>
    <t>LOI 950</t>
  </si>
  <si>
    <t>CO3</t>
  </si>
  <si>
    <t>Core depth (cm)</t>
  </si>
  <si>
    <t>depth</t>
  </si>
  <si>
    <t>min</t>
  </si>
  <si>
    <t>max</t>
  </si>
  <si>
    <t>median</t>
  </si>
  <si>
    <t>sed rate</t>
  </si>
  <si>
    <t>err -</t>
  </si>
  <si>
    <t>err +</t>
  </si>
  <si>
    <t>M2 wmean</t>
  </si>
  <si>
    <t>M2 error mean</t>
  </si>
  <si>
    <t>Dry Mass (%)</t>
  </si>
  <si>
    <t>Water (%)</t>
  </si>
  <si>
    <t>PCA1(46%)</t>
  </si>
  <si>
    <t>PCA2(43%)</t>
  </si>
  <si>
    <t>PCA3(5.6%)</t>
  </si>
  <si>
    <t>PCA4(2.5%)</t>
  </si>
  <si>
    <t>M2 min</t>
  </si>
  <si>
    <t>M2 max</t>
  </si>
  <si>
    <t>M2 median</t>
  </si>
  <si>
    <t>M4 min</t>
  </si>
  <si>
    <t>M4 max</t>
  </si>
  <si>
    <t>M4 median</t>
  </si>
  <si>
    <t>M4 wmean</t>
  </si>
  <si>
    <t>Ca/Ti</t>
  </si>
  <si>
    <t>M2 sed rate</t>
  </si>
  <si>
    <t>M2 err -</t>
  </si>
  <si>
    <t>M2 err +</t>
  </si>
  <si>
    <t>M2 merror</t>
  </si>
  <si>
    <t>M4 sed rate</t>
  </si>
  <si>
    <t>M4 err -</t>
  </si>
  <si>
    <t>M4 err +</t>
  </si>
  <si>
    <t>M4 merror</t>
  </si>
  <si>
    <t>log (DM)</t>
  </si>
  <si>
    <t>&gt; bstick(clust, ng=10)</t>
  </si>
  <si>
    <t>&gt; #sets the working directory</t>
  </si>
  <si>
    <t>&gt; setwd("c:\\data\\Rcourse\\")</t>
  </si>
  <si>
    <t xml:space="preserve">&gt; </t>
  </si>
  <si>
    <t xml:space="preserve">&gt; dom&lt;-read.csv("YAN_XRF.csv", row.names=1) #is PATO ITRAX data Doms file name with </t>
  </si>
  <si>
    <t>&gt; totals&lt;-apply(dom, 1, sum)</t>
  </si>
  <si>
    <t>&gt; dom.pc&lt;-dom/totals*100</t>
  </si>
  <si>
    <t>&gt; mx&lt;-apply(dom.pc, 2, max)</t>
  </si>
  <si>
    <t>&gt; dom.pc.5&lt;-dom.pc[, mx &gt;0.5]</t>
  </si>
  <si>
    <t>&gt; depth &lt;-as.numeric(rownames(dom))</t>
  </si>
  <si>
    <t>&gt; strat.plot(dom.pc.5, y.rev=TRUE)</t>
  </si>
  <si>
    <t>&gt; strat.plot(dom.pc.5, y.rev=TRUE, scale.percent=TRUE)</t>
  </si>
  <si>
    <t>&gt; strat.plot(dom.pc.5, y.rev=TRUE, scale.percent=TRUE, yvar=depth)</t>
  </si>
  <si>
    <t>&gt; dom.hel&lt;-decostand(dom, method="hellinger")</t>
  </si>
  <si>
    <t>&gt; diss&lt;-dist(dom.hel)</t>
  </si>
  <si>
    <t>&gt; clust&lt;-chclust(diss, method="coniss")</t>
  </si>
  <si>
    <t xml:space="preserve">&gt; bstick(clust, ng=10) #run this and look at to see broken stick plot </t>
  </si>
  <si>
    <t>&gt; x &lt;-strat.plot(dom.pc.5, y.rev=TRUE, scale.percent=TRUE, yvar=depth,clust=clust)</t>
  </si>
  <si>
    <t xml:space="preserve">&gt; addClustZone(x, clust, 8, col="red") # choose number of groups - here = 3 </t>
  </si>
  <si>
    <t>&gt; which(diff(cutree(clust,k=8))&gt;0) #differnce between adjacent values  k = numberof clusters</t>
  </si>
  <si>
    <t xml:space="preserve"> 19  33 192 214 249 261 279 </t>
  </si>
  <si>
    <t xml:space="preserve">  7  14  98 108 125 133 142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</si>
</sst>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2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1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0"/>
      <color indexed="22"/>
      <name val="Calibri"/>
      <family val="2"/>
    </font>
    <font>
      <sz val="10"/>
      <color indexed="55"/>
      <name val="Calibri"/>
      <family val="2"/>
    </font>
    <font>
      <sz val="10"/>
      <color rgb="FFFF0000"/>
      <name val="Calibri"/>
      <family val="2"/>
    </font>
    <font>
      <sz val="10"/>
      <name val="Verdana"/>
      <family val="2"/>
    </font>
    <font>
      <b/>
      <sz val="10"/>
      <color rgb="FFFF0000"/>
      <name val="Calibri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9" borderId="0" applyNumberFormat="0" applyBorder="0" applyAlignment="0" applyProtection="0"/>
    <xf numFmtId="0" fontId="1" fillId="14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5" fillId="10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16" borderId="0" applyNumberFormat="0" applyBorder="0" applyAlignment="0" applyProtection="0"/>
  </cellStyleXfs>
  <cellXfs count="6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4" fillId="17" borderId="0" xfId="0" applyFont="1" applyFill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18" borderId="0" xfId="0" applyFill="1"/>
    <xf numFmtId="0" fontId="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4" fillId="18" borderId="0" xfId="0" applyNumberFormat="1" applyFont="1" applyFill="1" applyAlignment="1">
      <alignment horizontal="center"/>
    </xf>
    <xf numFmtId="167" fontId="0" fillId="0" borderId="0" xfId="0" applyNumberFormat="1"/>
    <xf numFmtId="0" fontId="4" fillId="18" borderId="0" xfId="0" applyFont="1" applyFill="1" applyAlignment="1">
      <alignment horizontal="center"/>
    </xf>
    <xf numFmtId="2" fontId="4" fillId="18" borderId="0" xfId="0" applyNumberFormat="1" applyFont="1" applyFill="1" applyAlignment="1">
      <alignment horizontal="center"/>
    </xf>
    <xf numFmtId="165" fontId="4" fillId="18" borderId="0" xfId="0" applyNumberFormat="1" applyFont="1" applyFill="1" applyAlignment="1">
      <alignment horizontal="center"/>
    </xf>
    <xf numFmtId="166" fontId="4" fillId="18" borderId="0" xfId="0" applyNumberFormat="1" applyFont="1" applyFill="1" applyAlignment="1">
      <alignment horizontal="center"/>
    </xf>
    <xf numFmtId="0" fontId="7" fillId="19" borderId="0" xfId="0" applyFont="1" applyFill="1"/>
    <xf numFmtId="0" fontId="0" fillId="19" borderId="0" xfId="0" applyFill="1"/>
    <xf numFmtId="0" fontId="0" fillId="0" borderId="0" xfId="0" applyFill="1"/>
    <xf numFmtId="0" fontId="8" fillId="18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20" borderId="0" xfId="0" applyFont="1" applyFill="1" applyAlignment="1">
      <alignment horizontal="center"/>
    </xf>
    <xf numFmtId="0" fontId="11" fillId="20" borderId="0" xfId="0" applyFont="1" applyFill="1" applyAlignment="1">
      <alignment horizontal="center" vertical="top" wrapText="1"/>
    </xf>
    <xf numFmtId="2" fontId="10" fillId="0" borderId="0" xfId="0" applyNumberFormat="1" applyFont="1"/>
    <xf numFmtId="2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left"/>
    </xf>
    <xf numFmtId="0" fontId="12" fillId="0" borderId="0" xfId="0" applyFont="1" applyFill="1" applyBorder="1"/>
    <xf numFmtId="2" fontId="12" fillId="0" borderId="0" xfId="0" applyNumberFormat="1" applyFont="1" applyFill="1"/>
    <xf numFmtId="2" fontId="13" fillId="0" borderId="0" xfId="0" applyNumberFormat="1" applyFont="1" applyFill="1"/>
    <xf numFmtId="0" fontId="9" fillId="0" borderId="0" xfId="0" applyFont="1" applyFill="1"/>
    <xf numFmtId="1" fontId="12" fillId="0" borderId="0" xfId="0" applyNumberFormat="1" applyFont="1" applyFill="1" applyBorder="1"/>
    <xf numFmtId="167" fontId="9" fillId="0" borderId="0" xfId="0" applyNumberFormat="1" applyFont="1" applyFill="1"/>
    <xf numFmtId="0" fontId="12" fillId="0" borderId="0" xfId="0" applyFont="1" applyFill="1"/>
    <xf numFmtId="166" fontId="12" fillId="0" borderId="0" xfId="0" applyNumberFormat="1" applyFont="1" applyFill="1"/>
    <xf numFmtId="1" fontId="12" fillId="0" borderId="0" xfId="0" applyNumberFormat="1" applyFont="1" applyFill="1"/>
    <xf numFmtId="2" fontId="10" fillId="0" borderId="0" xfId="0" applyNumberFormat="1" applyFont="1" applyFill="1" applyAlignment="1">
      <alignment horizontal="right"/>
    </xf>
    <xf numFmtId="0" fontId="14" fillId="0" borderId="0" xfId="0" applyFont="1" applyFill="1"/>
    <xf numFmtId="167" fontId="12" fillId="0" borderId="0" xfId="0" applyNumberFormat="1" applyFont="1" applyFill="1"/>
    <xf numFmtId="0" fontId="12" fillId="0" borderId="0" xfId="0" applyFont="1" applyFill="1" applyAlignment="1">
      <alignment horizontal="right"/>
    </xf>
    <xf numFmtId="0" fontId="16" fillId="0" borderId="0" xfId="0" applyFont="1" applyFill="1"/>
    <xf numFmtId="2" fontId="16" fillId="0" borderId="0" xfId="0" applyNumberFormat="1" applyFont="1" applyFill="1" applyAlignment="1">
      <alignment horizontal="right"/>
    </xf>
    <xf numFmtId="166" fontId="12" fillId="0" borderId="0" xfId="0" applyNumberFormat="1" applyFont="1" applyFill="1" applyAlignment="1">
      <alignment horizontal="right"/>
    </xf>
    <xf numFmtId="0" fontId="15" fillId="0" borderId="0" xfId="0" applyFont="1" applyFill="1"/>
    <xf numFmtId="1" fontId="9" fillId="0" borderId="0" xfId="0" applyNumberFormat="1" applyFont="1" applyFill="1"/>
    <xf numFmtId="1" fontId="14" fillId="0" borderId="0" xfId="0" applyNumberFormat="1" applyFont="1" applyFill="1"/>
    <xf numFmtId="2" fontId="12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top" wrapText="1"/>
    </xf>
    <xf numFmtId="2" fontId="12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2" fontId="16" fillId="0" borderId="0" xfId="0" applyNumberFormat="1" applyFont="1" applyFill="1"/>
    <xf numFmtId="166" fontId="16" fillId="0" borderId="0" xfId="0" applyNumberFormat="1" applyFont="1" applyFill="1"/>
    <xf numFmtId="0" fontId="12" fillId="20" borderId="0" xfId="0" applyFont="1" applyFill="1" applyAlignment="1">
      <alignment horizontal="center"/>
    </xf>
    <xf numFmtId="0" fontId="12" fillId="20" borderId="0" xfId="0" applyFont="1" applyFill="1" applyAlignment="1">
      <alignment horizontal="left"/>
    </xf>
    <xf numFmtId="0" fontId="18" fillId="20" borderId="0" xfId="0" applyFont="1" applyFill="1" applyAlignment="1">
      <alignment horizont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20" borderId="0" xfId="0" applyFill="1"/>
  </cellXfs>
  <cellStyles count="21">
    <cellStyle name="Akzent1 - 20%" xfId="1" xr:uid="{00000000-0005-0000-0000-000000000000}"/>
    <cellStyle name="Akzent1 - 40%" xfId="2" xr:uid="{00000000-0005-0000-0000-000001000000}"/>
    <cellStyle name="Akzent1 - 60%" xfId="3" xr:uid="{00000000-0005-0000-0000-000002000000}"/>
    <cellStyle name="Akzent2 - 20%" xfId="4" xr:uid="{00000000-0005-0000-0000-000003000000}"/>
    <cellStyle name="Akzent2 - 40%" xfId="5" xr:uid="{00000000-0005-0000-0000-000004000000}"/>
    <cellStyle name="Akzent2 - 60%" xfId="6" xr:uid="{00000000-0005-0000-0000-000005000000}"/>
    <cellStyle name="Akzent3 - 20%" xfId="7" xr:uid="{00000000-0005-0000-0000-000006000000}"/>
    <cellStyle name="Akzent3 - 40%" xfId="8" xr:uid="{00000000-0005-0000-0000-000007000000}"/>
    <cellStyle name="Akzent3 - 60%" xfId="9" xr:uid="{00000000-0005-0000-0000-000008000000}"/>
    <cellStyle name="Akzent4 - 20%" xfId="10" xr:uid="{00000000-0005-0000-0000-000009000000}"/>
    <cellStyle name="Akzent4 - 40%" xfId="11" xr:uid="{00000000-0005-0000-0000-00000A000000}"/>
    <cellStyle name="Akzent4 - 60%" xfId="12" xr:uid="{00000000-0005-0000-0000-00000B000000}"/>
    <cellStyle name="Akzent5 - 20%" xfId="13" xr:uid="{00000000-0005-0000-0000-00000C000000}"/>
    <cellStyle name="Akzent5 - 40%" xfId="14" xr:uid="{00000000-0005-0000-0000-00000D000000}"/>
    <cellStyle name="Akzent5 - 60%" xfId="15" xr:uid="{00000000-0005-0000-0000-00000E000000}"/>
    <cellStyle name="Akzent6 - 20%" xfId="16" xr:uid="{00000000-0005-0000-0000-00000F000000}"/>
    <cellStyle name="Akzent6 - 40%" xfId="17" xr:uid="{00000000-0005-0000-0000-000010000000}"/>
    <cellStyle name="Akzent6 - 60%" xfId="18" xr:uid="{00000000-0005-0000-0000-000011000000}"/>
    <cellStyle name="Blatttitel" xfId="19" xr:uid="{00000000-0005-0000-0000-000012000000}"/>
    <cellStyle name="Neutral" xfId="20" builtinId="28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27</xdr:row>
      <xdr:rowOff>0</xdr:rowOff>
    </xdr:from>
    <xdr:to>
      <xdr:col>26</xdr:col>
      <xdr:colOff>469106</xdr:colOff>
      <xdr:row>61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2719" y="5143500"/>
          <a:ext cx="5934075" cy="661035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27</xdr:row>
      <xdr:rowOff>0</xdr:rowOff>
    </xdr:from>
    <xdr:to>
      <xdr:col>36</xdr:col>
      <xdr:colOff>469106</xdr:colOff>
      <xdr:row>61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4906" y="5143500"/>
          <a:ext cx="5934075" cy="661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"/>
  <sheetViews>
    <sheetView tabSelected="1" topLeftCell="B22" zoomScale="80" zoomScaleNormal="80" workbookViewId="0">
      <selection activeCell="R23" sqref="R23:U23"/>
    </sheetView>
  </sheetViews>
  <sheetFormatPr baseColWidth="10" defaultColWidth="8.83203125" defaultRowHeight="15" x14ac:dyDescent="0.2"/>
  <sheetData>
    <row r="1" spans="1:18" x14ac:dyDescent="0.2">
      <c r="A1" t="s">
        <v>21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0</v>
      </c>
      <c r="M1" t="s">
        <v>179</v>
      </c>
      <c r="N1" t="s">
        <v>56</v>
      </c>
      <c r="O1" t="s">
        <v>57</v>
      </c>
      <c r="P1" s="65" t="s">
        <v>201</v>
      </c>
      <c r="R1" s="63" t="s">
        <v>202</v>
      </c>
    </row>
    <row r="2" spans="1:18" x14ac:dyDescent="0.2">
      <c r="A2">
        <v>3</v>
      </c>
      <c r="B2">
        <v>7.2945184899347542</v>
      </c>
      <c r="C2">
        <v>1.30728726758888</v>
      </c>
      <c r="D2">
        <v>4.1182520563948</v>
      </c>
      <c r="E2">
        <v>3.1256999216175565</v>
      </c>
      <c r="F2">
        <v>0.37416573867739417</v>
      </c>
      <c r="G2">
        <v>2.0199009876724157</v>
      </c>
      <c r="H2">
        <v>2.5729360660537215</v>
      </c>
      <c r="I2">
        <v>1.9824227601599009</v>
      </c>
      <c r="J2">
        <v>0.81853527718724506</v>
      </c>
      <c r="K2">
        <v>0.54313902456001073</v>
      </c>
      <c r="L2">
        <v>0.65726706900619936</v>
      </c>
      <c r="M2">
        <v>68.470360015975331</v>
      </c>
      <c r="N2">
        <v>0.55179999999999996</v>
      </c>
      <c r="O2">
        <v>0.15290000000000001</v>
      </c>
      <c r="P2">
        <v>1.8355026113862385</v>
      </c>
      <c r="R2" s="63" t="s">
        <v>203</v>
      </c>
    </row>
    <row r="3" spans="1:18" x14ac:dyDescent="0.2">
      <c r="A3">
        <v>5</v>
      </c>
      <c r="B3">
        <v>7.2546536788464273</v>
      </c>
      <c r="C3">
        <v>1.3232535660258014</v>
      </c>
      <c r="D3">
        <v>4.0841155713324273</v>
      </c>
      <c r="E3">
        <v>3.1670175244226231</v>
      </c>
      <c r="F3">
        <v>0.38987177379235854</v>
      </c>
      <c r="G3">
        <v>2.1166010488516727</v>
      </c>
      <c r="H3">
        <v>2.6419689627245813</v>
      </c>
      <c r="I3">
        <v>2.0542638584174138</v>
      </c>
      <c r="J3">
        <v>0.78102496759066542</v>
      </c>
      <c r="K3">
        <v>0.56745043836444431</v>
      </c>
      <c r="L3">
        <v>0.72111025509279791</v>
      </c>
      <c r="M3">
        <v>46.895720313441871</v>
      </c>
      <c r="N3">
        <v>1.3838000000000001</v>
      </c>
      <c r="O3">
        <v>0.37855</v>
      </c>
      <c r="P3">
        <v>1.6711332109653285</v>
      </c>
      <c r="R3" s="63" t="s">
        <v>204</v>
      </c>
    </row>
    <row r="4" spans="1:18" x14ac:dyDescent="0.2">
      <c r="A4">
        <v>7</v>
      </c>
      <c r="B4">
        <v>7.0936591403872793</v>
      </c>
      <c r="C4">
        <v>1.1449890829173874</v>
      </c>
      <c r="D4">
        <v>4.1916583830269376</v>
      </c>
      <c r="E4">
        <v>3</v>
      </c>
      <c r="F4">
        <v>0.30659419433511781</v>
      </c>
      <c r="G4">
        <v>1.9313207915827966</v>
      </c>
      <c r="H4">
        <v>1.8947295321496416</v>
      </c>
      <c r="I4">
        <v>1.6431676725154984</v>
      </c>
      <c r="J4">
        <v>0.94339811320566036</v>
      </c>
      <c r="K4">
        <v>0.49396356140913877</v>
      </c>
      <c r="L4">
        <v>1.0963576058932596</v>
      </c>
      <c r="M4">
        <v>56.873673876555628</v>
      </c>
      <c r="N4">
        <v>2.2158000000000002</v>
      </c>
      <c r="O4">
        <v>0.60419999999999996</v>
      </c>
      <c r="P4">
        <v>1.7549112833388634</v>
      </c>
      <c r="R4" s="63" t="s">
        <v>205</v>
      </c>
    </row>
    <row r="5" spans="1:18" x14ac:dyDescent="0.2">
      <c r="A5">
        <v>9</v>
      </c>
      <c r="B5">
        <v>7.1540198490079687</v>
      </c>
      <c r="C5">
        <v>1.0821275340735028</v>
      </c>
      <c r="D5">
        <v>4.3324358044868942</v>
      </c>
      <c r="E5">
        <v>3.0643106892089125</v>
      </c>
      <c r="F5">
        <v>0.29495762407505249</v>
      </c>
      <c r="G5">
        <v>2.0297783130184439</v>
      </c>
      <c r="H5">
        <v>1.6583123951776999</v>
      </c>
      <c r="I5">
        <v>1.5811388300841898</v>
      </c>
      <c r="J5">
        <v>1.0295630140987</v>
      </c>
      <c r="K5">
        <v>0.48887626246321264</v>
      </c>
      <c r="L5">
        <v>0.91433035605299684</v>
      </c>
      <c r="M5">
        <v>62.649399549305414</v>
      </c>
      <c r="N5">
        <v>1.2609999999999999</v>
      </c>
      <c r="O5">
        <v>0.3543</v>
      </c>
      <c r="P5">
        <v>1.7969169129411349</v>
      </c>
      <c r="R5" s="63" t="s">
        <v>206</v>
      </c>
    </row>
    <row r="6" spans="1:18" x14ac:dyDescent="0.2">
      <c r="A6">
        <v>13</v>
      </c>
      <c r="B6">
        <v>7.244308110509933</v>
      </c>
      <c r="C6">
        <v>1.3217412757419662</v>
      </c>
      <c r="D6">
        <v>4.2883563284783133</v>
      </c>
      <c r="E6">
        <v>3.0919249667480613</v>
      </c>
      <c r="F6">
        <v>0.35071355833500362</v>
      </c>
      <c r="G6">
        <v>2.0445048300260873</v>
      </c>
      <c r="H6">
        <v>2.2000000000000002</v>
      </c>
      <c r="I6">
        <v>1.8841443681416772</v>
      </c>
      <c r="J6">
        <v>0.84852813742385702</v>
      </c>
      <c r="K6">
        <v>0.65574385243020006</v>
      </c>
      <c r="L6">
        <v>0.89833178725902829</v>
      </c>
      <c r="M6">
        <v>63.757858934276953</v>
      </c>
      <c r="N6">
        <v>0.85660000000000003</v>
      </c>
      <c r="O6">
        <v>0.35360000000000003</v>
      </c>
      <c r="P6">
        <v>1.8045337245009554</v>
      </c>
      <c r="R6" s="63" t="s">
        <v>207</v>
      </c>
    </row>
    <row r="7" spans="1:18" x14ac:dyDescent="0.2">
      <c r="A7">
        <v>15</v>
      </c>
      <c r="B7">
        <v>7.2491378797757733</v>
      </c>
      <c r="C7">
        <v>1.1840608092492546</v>
      </c>
      <c r="D7">
        <v>4.3046486500061771</v>
      </c>
      <c r="E7">
        <v>3.0463092423455631</v>
      </c>
      <c r="F7">
        <v>0.3</v>
      </c>
      <c r="G7">
        <v>1.972308292331602</v>
      </c>
      <c r="H7">
        <v>1.9339079605813716</v>
      </c>
      <c r="I7">
        <v>1.7521415467935231</v>
      </c>
      <c r="J7">
        <v>0.8660254037844386</v>
      </c>
      <c r="K7">
        <v>0.53572380943915487</v>
      </c>
      <c r="L7">
        <v>1.0812030336620408</v>
      </c>
      <c r="M7">
        <v>64.151379746103601</v>
      </c>
      <c r="N7">
        <v>1.0879000000000001</v>
      </c>
      <c r="O7">
        <v>1.0109999999999999</v>
      </c>
      <c r="P7">
        <v>1.8072060014697207</v>
      </c>
      <c r="R7" s="63" t="s">
        <v>208</v>
      </c>
    </row>
    <row r="8" spans="1:18" x14ac:dyDescent="0.2">
      <c r="A8">
        <v>17</v>
      </c>
      <c r="B8">
        <v>7.4209163854607603</v>
      </c>
      <c r="C8">
        <v>1.2585706178041818</v>
      </c>
      <c r="D8">
        <v>4.2918527467749872</v>
      </c>
      <c r="E8">
        <v>2.9681644159311662</v>
      </c>
      <c r="F8">
        <v>0.35071355833500362</v>
      </c>
      <c r="G8">
        <v>2.0174241001832014</v>
      </c>
      <c r="H8">
        <v>2.1047565179849186</v>
      </c>
      <c r="I8">
        <v>1.8547236990991407</v>
      </c>
      <c r="J8">
        <v>0.87177978870813466</v>
      </c>
      <c r="K8">
        <v>0.57879184513951132</v>
      </c>
      <c r="L8">
        <v>0.7803845206050668</v>
      </c>
      <c r="M8">
        <v>61.283183594741374</v>
      </c>
      <c r="N8">
        <v>1.5654500000000002</v>
      </c>
      <c r="O8">
        <v>0.94299999999999995</v>
      </c>
      <c r="P8">
        <v>1.787341318336614</v>
      </c>
      <c r="R8" s="63" t="s">
        <v>209</v>
      </c>
    </row>
    <row r="9" spans="1:18" x14ac:dyDescent="0.2">
      <c r="A9">
        <v>19</v>
      </c>
      <c r="B9">
        <v>7.0434366611761332</v>
      </c>
      <c r="C9">
        <v>1.2589678312014172</v>
      </c>
      <c r="D9">
        <v>4.1689327171351662</v>
      </c>
      <c r="E9">
        <v>2.9983328701129901</v>
      </c>
      <c r="F9">
        <v>0.32863353450309968</v>
      </c>
      <c r="G9">
        <v>1.9416487838947598</v>
      </c>
      <c r="H9">
        <v>2.3130067012440754</v>
      </c>
      <c r="I9">
        <v>1.8165902124584949</v>
      </c>
      <c r="J9">
        <v>0.83666002653407556</v>
      </c>
      <c r="K9">
        <v>0.5718391382198319</v>
      </c>
      <c r="L9">
        <v>1.2324771803161305</v>
      </c>
      <c r="M9">
        <v>55.983864133888844</v>
      </c>
      <c r="N9">
        <v>2.0430000000000001</v>
      </c>
      <c r="O9">
        <v>0.875</v>
      </c>
      <c r="P9">
        <v>1.748062871159588</v>
      </c>
      <c r="R9" s="63" t="s">
        <v>210</v>
      </c>
    </row>
    <row r="10" spans="1:18" x14ac:dyDescent="0.2">
      <c r="A10">
        <v>21</v>
      </c>
      <c r="B10">
        <v>6.8753181744556375</v>
      </c>
      <c r="C10">
        <v>1.1175866856758809</v>
      </c>
      <c r="D10">
        <v>4.1605288125429443</v>
      </c>
      <c r="E10">
        <v>3.212475680841802</v>
      </c>
      <c r="F10">
        <v>0.28809720581775866</v>
      </c>
      <c r="G10">
        <v>1.9183326093250879</v>
      </c>
      <c r="H10">
        <v>1.8520259177452134</v>
      </c>
      <c r="I10">
        <v>1.57797338380595</v>
      </c>
      <c r="J10">
        <v>0.88317608663278468</v>
      </c>
      <c r="K10">
        <v>0.4898979485566356</v>
      </c>
      <c r="L10">
        <v>1.8700267377767623</v>
      </c>
      <c r="M10">
        <v>59.44405265632345</v>
      </c>
      <c r="N10">
        <v>2.3497000000000003</v>
      </c>
      <c r="O10">
        <v>0.88460000000000005</v>
      </c>
      <c r="P10">
        <v>1.7741084102121509</v>
      </c>
      <c r="R10" s="63" t="s">
        <v>211</v>
      </c>
    </row>
    <row r="11" spans="1:18" x14ac:dyDescent="0.2">
      <c r="A11">
        <v>23</v>
      </c>
      <c r="B11">
        <v>6.9663476800975133</v>
      </c>
      <c r="C11">
        <v>1.0871982339941506</v>
      </c>
      <c r="D11">
        <v>4.3046486500061771</v>
      </c>
      <c r="E11">
        <v>2.8017851452243798</v>
      </c>
      <c r="F11">
        <v>0.30495901363953815</v>
      </c>
      <c r="G11">
        <v>1.9493588689617927</v>
      </c>
      <c r="H11">
        <v>1.7464249196572981</v>
      </c>
      <c r="I11">
        <v>1.5588457268119895</v>
      </c>
      <c r="J11">
        <v>0.93808315196468595</v>
      </c>
      <c r="K11">
        <v>0.48785243670601869</v>
      </c>
      <c r="L11">
        <v>1.1606032913963324</v>
      </c>
      <c r="M11">
        <v>50.900501919102446</v>
      </c>
      <c r="N11">
        <v>2.3497000000000003</v>
      </c>
      <c r="O11">
        <v>0.88460000000000005</v>
      </c>
      <c r="P11">
        <v>1.7067220648440637</v>
      </c>
      <c r="R11" s="63" t="s">
        <v>212</v>
      </c>
    </row>
    <row r="12" spans="1:18" x14ac:dyDescent="0.2">
      <c r="A12">
        <v>25</v>
      </c>
      <c r="B12">
        <v>7.1021123618258812</v>
      </c>
      <c r="C12">
        <v>1.1326958991715297</v>
      </c>
      <c r="D12">
        <v>4.2696604080418386</v>
      </c>
      <c r="E12">
        <v>2.8653097563788807</v>
      </c>
      <c r="F12">
        <v>0.29664793948382651</v>
      </c>
      <c r="G12">
        <v>1.969771560359221</v>
      </c>
      <c r="H12">
        <v>2.0322401432901573</v>
      </c>
      <c r="I12">
        <v>1.6911534525287764</v>
      </c>
      <c r="J12">
        <v>0.88317608663278468</v>
      </c>
      <c r="K12">
        <v>0.48579831205964474</v>
      </c>
      <c r="L12">
        <v>1.2771061036577971</v>
      </c>
      <c r="M12">
        <v>50.688272550822397</v>
      </c>
      <c r="N12">
        <v>2.6564000000000001</v>
      </c>
      <c r="O12">
        <v>0.89419999999999999</v>
      </c>
      <c r="P12">
        <v>1.7049074907809243</v>
      </c>
      <c r="R12" s="63" t="s">
        <v>213</v>
      </c>
    </row>
    <row r="13" spans="1:18" x14ac:dyDescent="0.2">
      <c r="A13">
        <v>27</v>
      </c>
      <c r="B13">
        <v>7.0078527381787925</v>
      </c>
      <c r="C13">
        <v>1.0742439201596627</v>
      </c>
      <c r="D13">
        <v>4.0224370722237532</v>
      </c>
      <c r="E13">
        <v>2.8618176042508368</v>
      </c>
      <c r="F13">
        <v>0.28982753492378877</v>
      </c>
      <c r="G13">
        <v>1.8547236990991407</v>
      </c>
      <c r="H13">
        <v>1.9183326093250879</v>
      </c>
      <c r="I13">
        <v>1.5297058540778354</v>
      </c>
      <c r="J13">
        <v>0.8544003745317531</v>
      </c>
      <c r="K13">
        <v>0.45825756949558399</v>
      </c>
      <c r="L13">
        <v>1.4166862743741113</v>
      </c>
      <c r="M13">
        <v>47.499186014476336</v>
      </c>
      <c r="N13">
        <v>3.3662999999999998</v>
      </c>
      <c r="O13">
        <v>1.149</v>
      </c>
      <c r="P13">
        <v>1.6766861672574924</v>
      </c>
      <c r="R13" s="63" t="s">
        <v>214</v>
      </c>
    </row>
    <row r="14" spans="1:18" x14ac:dyDescent="0.2">
      <c r="A14">
        <v>29</v>
      </c>
      <c r="B14">
        <v>7.061869440877536</v>
      </c>
      <c r="C14">
        <v>1.103177229641729</v>
      </c>
      <c r="D14">
        <v>4.0453677212337569</v>
      </c>
      <c r="E14">
        <v>2.8416544476765644</v>
      </c>
      <c r="F14">
        <v>0.30495901363953815</v>
      </c>
      <c r="G14">
        <v>1.9065675964937618</v>
      </c>
      <c r="H14">
        <v>2.0371548787463363</v>
      </c>
      <c r="I14">
        <v>1.6324827717314507</v>
      </c>
      <c r="J14">
        <v>0.84557672626438818</v>
      </c>
      <c r="K14">
        <v>0.47063786503000371</v>
      </c>
      <c r="L14">
        <v>1.3185218997043622</v>
      </c>
      <c r="M14">
        <v>43.92427459306446</v>
      </c>
      <c r="N14">
        <v>4.2773000000000003</v>
      </c>
      <c r="O14">
        <v>1.0488999999999999</v>
      </c>
      <c r="P14">
        <v>1.6427045978775054</v>
      </c>
      <c r="R14" s="63" t="s">
        <v>205</v>
      </c>
    </row>
    <row r="15" spans="1:18" x14ac:dyDescent="0.2">
      <c r="A15">
        <v>31</v>
      </c>
      <c r="B15">
        <v>7.1154760908880865</v>
      </c>
      <c r="C15">
        <v>1.131370849898476</v>
      </c>
      <c r="D15">
        <v>4.0681691213615983</v>
      </c>
      <c r="E15">
        <v>2.8213471959331771</v>
      </c>
      <c r="F15">
        <v>0.31937438845342625</v>
      </c>
      <c r="G15">
        <v>1.9570385790780926</v>
      </c>
      <c r="H15">
        <v>2.1494185260204679</v>
      </c>
      <c r="I15">
        <v>1.7291616465790582</v>
      </c>
      <c r="J15">
        <v>0.83666002653407556</v>
      </c>
      <c r="K15">
        <v>0.48270073544588682</v>
      </c>
      <c r="L15">
        <v>1.2124355652982142</v>
      </c>
      <c r="M15">
        <v>52.714383624702052</v>
      </c>
      <c r="N15">
        <v>3.1955</v>
      </c>
      <c r="O15">
        <v>0.6764</v>
      </c>
      <c r="P15">
        <v>1.7219291327935795</v>
      </c>
      <c r="R15" s="63" t="s">
        <v>215</v>
      </c>
    </row>
    <row r="16" spans="1:18" x14ac:dyDescent="0.2">
      <c r="A16">
        <v>33</v>
      </c>
      <c r="B16">
        <v>7.9887420787005006</v>
      </c>
      <c r="C16">
        <v>1.3118688958886098</v>
      </c>
      <c r="D16">
        <v>4.5210618221829266</v>
      </c>
      <c r="E16">
        <v>3.1701734968294719</v>
      </c>
      <c r="F16">
        <v>0.37148351242013422</v>
      </c>
      <c r="G16">
        <v>2.179449471770337</v>
      </c>
      <c r="H16">
        <v>2.6038433132583076</v>
      </c>
      <c r="I16">
        <v>1.9924858845171276</v>
      </c>
      <c r="J16">
        <v>0.91651513899116799</v>
      </c>
      <c r="K16">
        <v>0.53291650377896904</v>
      </c>
      <c r="L16">
        <v>0.82704292512541333</v>
      </c>
      <c r="M16">
        <v>61.194686284897479</v>
      </c>
      <c r="N16">
        <v>1.2686999999999999</v>
      </c>
      <c r="O16">
        <v>0.27110000000000001</v>
      </c>
      <c r="P16">
        <v>1.7867137127119423</v>
      </c>
      <c r="R16" s="63" t="s">
        <v>216</v>
      </c>
    </row>
    <row r="17" spans="1:18" x14ac:dyDescent="0.2">
      <c r="A17">
        <v>35</v>
      </c>
      <c r="B17">
        <v>7.2704882917174141</v>
      </c>
      <c r="C17">
        <v>1.2328828005937953</v>
      </c>
      <c r="D17">
        <v>4.1952353926806065</v>
      </c>
      <c r="E17">
        <v>2.9461839725312471</v>
      </c>
      <c r="F17">
        <v>0.35637059362410922</v>
      </c>
      <c r="G17">
        <v>2.0273134932713295</v>
      </c>
      <c r="H17">
        <v>2.5019992006393608</v>
      </c>
      <c r="I17">
        <v>1.9078784028338913</v>
      </c>
      <c r="J17">
        <v>0.84261497731763579</v>
      </c>
      <c r="K17">
        <v>0.48166378315169184</v>
      </c>
      <c r="L17">
        <v>0.52345009313209601</v>
      </c>
      <c r="M17">
        <v>66.159831146794659</v>
      </c>
      <c r="N17">
        <v>0.63680000000000003</v>
      </c>
      <c r="O17">
        <v>0.11550000000000001</v>
      </c>
      <c r="P17">
        <v>1.8205943881389748</v>
      </c>
      <c r="R17" s="63" t="s">
        <v>217</v>
      </c>
    </row>
    <row r="18" spans="1:18" x14ac:dyDescent="0.2">
      <c r="A18">
        <v>37</v>
      </c>
      <c r="B18">
        <v>7.2849159226445437</v>
      </c>
      <c r="C18">
        <v>1.2613484847574836</v>
      </c>
      <c r="D18">
        <v>4.1641325627314023</v>
      </c>
      <c r="E18">
        <v>3.0133038346638727</v>
      </c>
      <c r="F18">
        <v>0.37815340802378072</v>
      </c>
      <c r="G18">
        <v>2.0712315177207978</v>
      </c>
      <c r="H18">
        <v>2.6191601707417589</v>
      </c>
      <c r="I18">
        <v>1.9874606914351791</v>
      </c>
      <c r="J18">
        <v>0.83066238629180744</v>
      </c>
      <c r="K18">
        <v>0.4898979485566356</v>
      </c>
      <c r="L18">
        <v>0.31304951684997057</v>
      </c>
      <c r="M18">
        <v>73.362145785065096</v>
      </c>
      <c r="N18">
        <v>0.29699999999999999</v>
      </c>
      <c r="O18">
        <v>3.0099999999999998E-2</v>
      </c>
      <c r="P18">
        <v>1.8654720256197657</v>
      </c>
      <c r="R18" s="63" t="s">
        <v>205</v>
      </c>
    </row>
    <row r="19" spans="1:18" x14ac:dyDescent="0.2">
      <c r="A19">
        <v>39</v>
      </c>
      <c r="B19">
        <v>7.29863000843309</v>
      </c>
      <c r="C19">
        <v>1.2700393694685217</v>
      </c>
      <c r="D19">
        <v>4.1231056256176606</v>
      </c>
      <c r="E19">
        <v>3.0495901363953815</v>
      </c>
      <c r="F19">
        <v>0.38470768123342691</v>
      </c>
      <c r="G19">
        <v>2.0880613017821101</v>
      </c>
      <c r="H19">
        <v>2.6645825188948455</v>
      </c>
      <c r="I19">
        <v>2.0074859899884734</v>
      </c>
      <c r="J19">
        <v>0.81853527718724506</v>
      </c>
      <c r="K19">
        <v>0.49497474683058329</v>
      </c>
      <c r="L19">
        <v>0.34641016151377546</v>
      </c>
      <c r="M19">
        <v>77.633474804700938</v>
      </c>
      <c r="N19">
        <v>0.1237</v>
      </c>
      <c r="O19">
        <v>2.01E-2</v>
      </c>
      <c r="P19">
        <v>1.8900490252299387</v>
      </c>
      <c r="R19" s="63" t="s">
        <v>218</v>
      </c>
    </row>
    <row r="20" spans="1:18" x14ac:dyDescent="0.2">
      <c r="A20">
        <v>41</v>
      </c>
      <c r="B20">
        <v>7.2979449162075758</v>
      </c>
      <c r="C20">
        <v>1.2653062870309306</v>
      </c>
      <c r="D20">
        <v>4.1255302689472533</v>
      </c>
      <c r="E20">
        <v>3.0248966924508349</v>
      </c>
      <c r="F20">
        <v>0.3872983346207417</v>
      </c>
      <c r="G20">
        <v>2.0904544960366871</v>
      </c>
      <c r="H20">
        <v>2.7258026340878021</v>
      </c>
      <c r="I20">
        <v>2.0149441679609885</v>
      </c>
      <c r="J20">
        <v>0.80622577482985502</v>
      </c>
      <c r="K20">
        <v>0.48785243670601869</v>
      </c>
      <c r="L20">
        <v>0.25099800796022265</v>
      </c>
      <c r="M20">
        <v>77.544056992875866</v>
      </c>
      <c r="N20">
        <v>8.9200000000000002E-2</v>
      </c>
      <c r="O20">
        <v>1.7500000000000002E-2</v>
      </c>
      <c r="P20">
        <v>1.8895485189245766</v>
      </c>
      <c r="R20" s="63" t="s">
        <v>219</v>
      </c>
    </row>
    <row r="21" spans="1:18" x14ac:dyDescent="0.2">
      <c r="A21">
        <v>43</v>
      </c>
      <c r="B21">
        <v>7.3034238546040857</v>
      </c>
      <c r="C21">
        <v>1.2680693987317886</v>
      </c>
      <c r="D21">
        <v>4.1109609582188931</v>
      </c>
      <c r="E21">
        <v>3.056141357987225</v>
      </c>
      <c r="F21">
        <v>0.39115214431215894</v>
      </c>
      <c r="G21">
        <v>2.0952326839756963</v>
      </c>
      <c r="H21">
        <v>2.7018512172212592</v>
      </c>
      <c r="I21">
        <v>2.0199009876724157</v>
      </c>
      <c r="J21">
        <v>0.81853527718724506</v>
      </c>
      <c r="K21">
        <v>0.49295030175464949</v>
      </c>
      <c r="L21">
        <v>0.26645825188948452</v>
      </c>
      <c r="M21">
        <v>78.17738914614668</v>
      </c>
      <c r="N21">
        <v>0.1056</v>
      </c>
      <c r="O21">
        <v>2.06E-2</v>
      </c>
      <c r="P21">
        <v>1.8930811624078789</v>
      </c>
      <c r="R21" s="63" t="s">
        <v>220</v>
      </c>
    </row>
    <row r="22" spans="1:18" x14ac:dyDescent="0.2">
      <c r="A22">
        <v>45</v>
      </c>
      <c r="B22">
        <v>7.3047929470998696</v>
      </c>
      <c r="C22">
        <v>1.2672805529952711</v>
      </c>
      <c r="D22">
        <v>4.112177038990418</v>
      </c>
      <c r="E22">
        <v>3.043024810940588</v>
      </c>
      <c r="F22">
        <v>0.39496835316262996</v>
      </c>
      <c r="G22">
        <v>2.0952326839756963</v>
      </c>
      <c r="H22">
        <v>2.7166155414412252</v>
      </c>
      <c r="I22">
        <v>2.0248456731316584</v>
      </c>
      <c r="J22">
        <v>0.82462112512353214</v>
      </c>
      <c r="K22">
        <v>0.49295030175464949</v>
      </c>
      <c r="L22">
        <v>0.28460498941515416</v>
      </c>
      <c r="M22">
        <v>77.460648087114805</v>
      </c>
      <c r="N22">
        <v>0.1032</v>
      </c>
      <c r="O22">
        <v>3.3500000000000002E-2</v>
      </c>
      <c r="P22">
        <v>1.8890811262607057</v>
      </c>
      <c r="R22" s="63" t="s">
        <v>221</v>
      </c>
    </row>
    <row r="23" spans="1:18" x14ac:dyDescent="0.2">
      <c r="A23">
        <v>47</v>
      </c>
      <c r="B23">
        <v>7.3695318711570819</v>
      </c>
      <c r="C23">
        <v>1.2771061036577971</v>
      </c>
      <c r="D23">
        <v>4.1713307229228418</v>
      </c>
      <c r="E23">
        <v>3.0675723300355937</v>
      </c>
      <c r="F23">
        <v>0.40373258476372698</v>
      </c>
      <c r="G23">
        <v>2.1748563170931545</v>
      </c>
      <c r="H23">
        <v>2.7221315177632399</v>
      </c>
      <c r="I23">
        <v>2.1283796653792764</v>
      </c>
      <c r="J23">
        <v>0.81853527718724506</v>
      </c>
      <c r="K23">
        <v>0.5009990019950139</v>
      </c>
      <c r="L23">
        <v>0.30983866769659335</v>
      </c>
      <c r="M23">
        <v>78.102496175515853</v>
      </c>
      <c r="N23">
        <v>0.1056</v>
      </c>
      <c r="O23">
        <v>4.2200000000000001E-2</v>
      </c>
      <c r="P23">
        <v>1.8926649142605085</v>
      </c>
      <c r="R23" s="64" t="s">
        <v>222</v>
      </c>
    </row>
    <row r="24" spans="1:18" x14ac:dyDescent="0.2">
      <c r="A24">
        <v>49</v>
      </c>
      <c r="B24">
        <v>7.29863000843309</v>
      </c>
      <c r="C24">
        <v>1.2755391017134676</v>
      </c>
      <c r="D24">
        <v>4.1060930335295618</v>
      </c>
      <c r="E24">
        <v>3.0692018506445611</v>
      </c>
      <c r="F24">
        <v>0.40124805295477761</v>
      </c>
      <c r="G24">
        <v>2.1071307505705477</v>
      </c>
      <c r="H24">
        <v>2.6981475126464085</v>
      </c>
      <c r="I24">
        <v>2.0322401432901573</v>
      </c>
      <c r="J24">
        <v>0.83066238629180744</v>
      </c>
      <c r="K24">
        <v>0.4979959839195493</v>
      </c>
      <c r="L24">
        <v>0.29154759474226505</v>
      </c>
      <c r="M24">
        <v>79.342858546699972</v>
      </c>
      <c r="N24">
        <v>0.10059999999999999</v>
      </c>
      <c r="O24">
        <v>3.2000000000000001E-2</v>
      </c>
      <c r="P24">
        <v>1.8995078430841166</v>
      </c>
      <c r="R24" s="64" t="s">
        <v>223</v>
      </c>
    </row>
    <row r="25" spans="1:18" x14ac:dyDescent="0.2">
      <c r="A25">
        <v>51</v>
      </c>
      <c r="B25">
        <v>7.2979449162075758</v>
      </c>
      <c r="C25">
        <v>1.2755391017134676</v>
      </c>
      <c r="D25">
        <v>4.1085277168348275</v>
      </c>
      <c r="E25">
        <v>3.0708305065568173</v>
      </c>
      <c r="F25">
        <v>0.40124805295477761</v>
      </c>
      <c r="G25">
        <v>2.1166010488516727</v>
      </c>
      <c r="H25">
        <v>2.6944387170614958</v>
      </c>
      <c r="I25">
        <v>2.0346989949375804</v>
      </c>
      <c r="J25">
        <v>0.83066238629180744</v>
      </c>
      <c r="K25">
        <v>0.49699094559156709</v>
      </c>
      <c r="L25">
        <v>0.32710854467592254</v>
      </c>
      <c r="M25">
        <v>80.583220917884091</v>
      </c>
      <c r="N25">
        <v>0.11550000000000001</v>
      </c>
      <c r="O25">
        <v>1.8800000000000001E-2</v>
      </c>
      <c r="P25">
        <v>1.9062446221849942</v>
      </c>
      <c r="R25" s="63" t="s">
        <v>202</v>
      </c>
    </row>
    <row r="26" spans="1:18" x14ac:dyDescent="0.2">
      <c r="A26">
        <v>53</v>
      </c>
      <c r="B26">
        <v>7.312318373812781</v>
      </c>
      <c r="C26">
        <v>1.2751470503436064</v>
      </c>
      <c r="D26">
        <v>4.1073105555825702</v>
      </c>
      <c r="E26">
        <v>3.0708305065568173</v>
      </c>
      <c r="F26">
        <v>0.40249223594996214</v>
      </c>
      <c r="G26">
        <v>2.1213203435596424</v>
      </c>
      <c r="H26">
        <v>2.6981475126464085</v>
      </c>
      <c r="I26">
        <v>2.0273134932713295</v>
      </c>
      <c r="J26">
        <v>0.83666002653407556</v>
      </c>
      <c r="K26">
        <v>0.5009990019950139</v>
      </c>
      <c r="L26">
        <v>0.3</v>
      </c>
      <c r="M26">
        <v>78.236679696404309</v>
      </c>
      <c r="N26">
        <v>0.1099</v>
      </c>
      <c r="O26">
        <v>3.1300000000000001E-2</v>
      </c>
      <c r="P26">
        <v>1.8934104110519392</v>
      </c>
    </row>
    <row r="27" spans="1:18" x14ac:dyDescent="0.2">
      <c r="A27">
        <v>55</v>
      </c>
      <c r="B27">
        <v>7.2835430938520576</v>
      </c>
      <c r="C27">
        <v>1.2782800945019834</v>
      </c>
      <c r="D27">
        <v>4.0865633483405102</v>
      </c>
      <c r="E27">
        <v>3.0951575081084322</v>
      </c>
      <c r="F27">
        <v>0.40373258476372698</v>
      </c>
      <c r="G27">
        <v>2.1307275752662518</v>
      </c>
      <c r="H27">
        <v>2.6776855677991769</v>
      </c>
      <c r="I27">
        <v>2.0074859899884734</v>
      </c>
      <c r="J27">
        <v>0.84261497731763579</v>
      </c>
      <c r="K27">
        <v>0.50398412673416615</v>
      </c>
      <c r="L27">
        <v>0.29832867780352595</v>
      </c>
      <c r="M27">
        <v>75.851859826667422</v>
      </c>
      <c r="N27">
        <v>0.1164</v>
      </c>
      <c r="O27">
        <v>2.9899999999999999E-2</v>
      </c>
      <c r="P27">
        <v>1.8799662338051046</v>
      </c>
    </row>
    <row r="28" spans="1:18" x14ac:dyDescent="0.2">
      <c r="A28">
        <v>59</v>
      </c>
      <c r="B28">
        <v>7.2849159226445437</v>
      </c>
      <c r="C28">
        <v>1.2657013865837392</v>
      </c>
      <c r="D28">
        <v>4.0914545090957564</v>
      </c>
      <c r="E28">
        <v>3.043024810940588</v>
      </c>
      <c r="F28">
        <v>0.40249223594996214</v>
      </c>
      <c r="G28">
        <v>2.1118712081942874</v>
      </c>
      <c r="H28">
        <v>2.7386127875258306</v>
      </c>
      <c r="I28">
        <v>2.0469489490458721</v>
      </c>
      <c r="J28">
        <v>0.83666002653407556</v>
      </c>
      <c r="K28">
        <v>0.49699094559156709</v>
      </c>
      <c r="L28">
        <v>0.28460498941515416</v>
      </c>
      <c r="M28">
        <v>77.555146360909731</v>
      </c>
      <c r="N28">
        <v>0.16200000000000001</v>
      </c>
      <c r="O28">
        <v>3.0200000000000001E-2</v>
      </c>
      <c r="P28">
        <v>1.8896106217755129</v>
      </c>
    </row>
    <row r="29" spans="1:18" x14ac:dyDescent="0.2">
      <c r="A29">
        <v>61</v>
      </c>
      <c r="B29">
        <v>7.2670489196096648</v>
      </c>
      <c r="C29">
        <v>1.2755391017134676</v>
      </c>
      <c r="D29">
        <v>4.0779897008207362</v>
      </c>
      <c r="E29">
        <v>3.0870698080866261</v>
      </c>
      <c r="F29">
        <v>0.40743097574926729</v>
      </c>
      <c r="G29">
        <v>2.1307275752662518</v>
      </c>
      <c r="H29">
        <v>2.7073972741361767</v>
      </c>
      <c r="I29">
        <v>2</v>
      </c>
      <c r="J29">
        <v>0.84261497731763579</v>
      </c>
      <c r="K29">
        <v>0.50497524691810391</v>
      </c>
      <c r="L29">
        <v>0.28982753492378877</v>
      </c>
      <c r="M29">
        <v>77.866548934038562</v>
      </c>
      <c r="N29">
        <v>0.16309999999999999</v>
      </c>
      <c r="O29">
        <v>4.1799999999999997E-2</v>
      </c>
      <c r="P29">
        <v>1.8913509270768289</v>
      </c>
    </row>
    <row r="30" spans="1:18" x14ac:dyDescent="0.2">
      <c r="A30">
        <v>63</v>
      </c>
      <c r="B30">
        <v>7.2910904534232737</v>
      </c>
      <c r="C30">
        <v>1.2672805529952711</v>
      </c>
      <c r="D30">
        <v>4.1048751503547587</v>
      </c>
      <c r="E30">
        <v>3.0495901363953815</v>
      </c>
      <c r="F30">
        <v>0.40373258476372698</v>
      </c>
      <c r="G30">
        <v>2.1142374511865976</v>
      </c>
      <c r="H30">
        <v>2.745906043549196</v>
      </c>
      <c r="I30">
        <v>2.0174241001832014</v>
      </c>
      <c r="J30">
        <v>0.83666002653407556</v>
      </c>
      <c r="K30">
        <v>0.5</v>
      </c>
      <c r="L30">
        <v>0.29495762407505249</v>
      </c>
      <c r="M30">
        <v>76.477162741392874</v>
      </c>
      <c r="N30">
        <v>0.1956</v>
      </c>
      <c r="O30">
        <v>2.5600000000000001E-2</v>
      </c>
      <c r="P30">
        <v>1.8835317674922385</v>
      </c>
    </row>
    <row r="31" spans="1:18" x14ac:dyDescent="0.2">
      <c r="A31">
        <v>65</v>
      </c>
      <c r="B31">
        <v>7.2766750648905578</v>
      </c>
      <c r="C31">
        <v>1.2649110640673518</v>
      </c>
      <c r="D31">
        <v>4.0951190458886542</v>
      </c>
      <c r="E31">
        <v>3.043024810940588</v>
      </c>
      <c r="F31">
        <v>0.40496913462633177</v>
      </c>
      <c r="G31">
        <v>2.1166010488516727</v>
      </c>
      <c r="H31">
        <v>2.7658633371878665</v>
      </c>
      <c r="I31">
        <v>2.0024984394500787</v>
      </c>
      <c r="J31">
        <v>0.83066238629180744</v>
      </c>
      <c r="K31">
        <v>0.4979959839195493</v>
      </c>
      <c r="L31">
        <v>0.29664793948382651</v>
      </c>
      <c r="M31">
        <v>77.330531020538473</v>
      </c>
      <c r="N31">
        <v>0.2072</v>
      </c>
      <c r="O31">
        <v>2.3E-2</v>
      </c>
      <c r="P31">
        <v>1.8883509924423425</v>
      </c>
    </row>
    <row r="32" spans="1:18" x14ac:dyDescent="0.2">
      <c r="A32">
        <v>67</v>
      </c>
      <c r="B32">
        <v>7.2277243998370606</v>
      </c>
      <c r="C32">
        <v>1.2876334882255898</v>
      </c>
      <c r="D32">
        <v>4.0730823708832604</v>
      </c>
      <c r="E32">
        <v>3.179622619116929</v>
      </c>
      <c r="F32">
        <v>0.42426406871192851</v>
      </c>
      <c r="G32">
        <v>2.3043437243605824</v>
      </c>
      <c r="H32">
        <v>2.6153393661244042</v>
      </c>
      <c r="I32">
        <v>2.0074859899884734</v>
      </c>
      <c r="J32">
        <v>0.8544003745317531</v>
      </c>
      <c r="K32">
        <v>0.52345009313209601</v>
      </c>
      <c r="L32">
        <v>0.34205262752974142</v>
      </c>
      <c r="M32">
        <v>75.367047308319769</v>
      </c>
      <c r="N32">
        <v>0.20880000000000001</v>
      </c>
      <c r="O32">
        <v>1.9900000000000001E-2</v>
      </c>
      <c r="P32">
        <v>1.8771815010377106</v>
      </c>
    </row>
    <row r="33" spans="1:16" x14ac:dyDescent="0.2">
      <c r="A33">
        <v>69</v>
      </c>
      <c r="B33">
        <v>7.2539644333288535</v>
      </c>
      <c r="C33">
        <v>1.2641202474448388</v>
      </c>
      <c r="D33">
        <v>4.0718546143004666</v>
      </c>
      <c r="E33">
        <v>3.0463092423455631</v>
      </c>
      <c r="F33">
        <v>0.40987803063838396</v>
      </c>
      <c r="G33">
        <v>2.1283796653792764</v>
      </c>
      <c r="H33">
        <v>2.7802877548915688</v>
      </c>
      <c r="I33">
        <v>1.9874606914351791</v>
      </c>
      <c r="J33">
        <v>0.84261497731763579</v>
      </c>
      <c r="K33">
        <v>0.50199601592044529</v>
      </c>
      <c r="L33">
        <v>0.29832867780352595</v>
      </c>
      <c r="M33">
        <v>78.661997343316045</v>
      </c>
      <c r="N33">
        <v>0.2651</v>
      </c>
      <c r="O33">
        <v>2.5100000000000001E-2</v>
      </c>
      <c r="P33">
        <v>1.8957649695866672</v>
      </c>
    </row>
    <row r="34" spans="1:16" x14ac:dyDescent="0.2">
      <c r="A34">
        <v>71</v>
      </c>
      <c r="B34">
        <v>7.245688373094719</v>
      </c>
      <c r="C34">
        <v>1.2637246535539299</v>
      </c>
      <c r="D34">
        <v>4.0730823708832604</v>
      </c>
      <c r="E34">
        <v>3.03315017762062</v>
      </c>
      <c r="F34">
        <v>0.40987803063838396</v>
      </c>
      <c r="G34">
        <v>2.1260291625469296</v>
      </c>
      <c r="H34">
        <v>2.7874719729532709</v>
      </c>
      <c r="I34">
        <v>2.0049937655763421</v>
      </c>
      <c r="J34">
        <v>0.84852813742385702</v>
      </c>
      <c r="K34">
        <v>0.50199601592044529</v>
      </c>
      <c r="L34">
        <v>0.30166206257996714</v>
      </c>
      <c r="M34">
        <v>76.987761218882724</v>
      </c>
      <c r="N34">
        <v>0.27510000000000001</v>
      </c>
      <c r="O34">
        <v>3.0099999999999998E-2</v>
      </c>
      <c r="P34">
        <v>1.8864216906586533</v>
      </c>
    </row>
    <row r="35" spans="1:16" x14ac:dyDescent="0.2">
      <c r="A35">
        <v>73</v>
      </c>
      <c r="B35">
        <v>7.2449982746719828</v>
      </c>
      <c r="C35">
        <v>1.2653062870309306</v>
      </c>
      <c r="D35">
        <v>4.0681691213615983</v>
      </c>
      <c r="E35">
        <v>3.047950130825634</v>
      </c>
      <c r="F35">
        <v>0.41109609582188933</v>
      </c>
      <c r="G35">
        <v>2.1307275752662518</v>
      </c>
      <c r="H35">
        <v>2.7748873851023217</v>
      </c>
      <c r="I35">
        <v>1.9748417658131499</v>
      </c>
      <c r="J35">
        <v>0.84852813742385702</v>
      </c>
      <c r="K35">
        <v>0.50497524691810391</v>
      </c>
      <c r="L35">
        <v>0.30495901363953815</v>
      </c>
      <c r="M35">
        <v>77.722476467652285</v>
      </c>
      <c r="N35">
        <v>0.26900000000000002</v>
      </c>
      <c r="O35">
        <v>3.4200000000000001E-2</v>
      </c>
      <c r="P35">
        <v>1.8905466300530827</v>
      </c>
    </row>
    <row r="36" spans="1:16" x14ac:dyDescent="0.2">
      <c r="A36">
        <v>75</v>
      </c>
      <c r="B36">
        <v>7.2505172229296857</v>
      </c>
      <c r="C36">
        <v>1.2605554331325537</v>
      </c>
      <c r="D36">
        <v>4.080441152620633</v>
      </c>
      <c r="E36">
        <v>3.0282007859453439</v>
      </c>
      <c r="F36">
        <v>0.408656334834051</v>
      </c>
      <c r="G36">
        <v>2.1213203435596424</v>
      </c>
      <c r="H36">
        <v>2.7802877548915688</v>
      </c>
      <c r="I36">
        <v>1.9949937343260002</v>
      </c>
      <c r="J36">
        <v>0.84261497731763579</v>
      </c>
      <c r="K36">
        <v>0.5</v>
      </c>
      <c r="L36">
        <v>0.31780497164141408</v>
      </c>
      <c r="M36">
        <v>76.962227397220133</v>
      </c>
      <c r="N36">
        <v>0.26119999999999999</v>
      </c>
      <c r="O36">
        <v>3.1E-2</v>
      </c>
      <c r="P36">
        <v>1.8862776283167026</v>
      </c>
    </row>
    <row r="37" spans="1:16" x14ac:dyDescent="0.2">
      <c r="A37">
        <v>77</v>
      </c>
      <c r="B37">
        <v>7.2698005474703367</v>
      </c>
      <c r="C37">
        <v>1.2533953885346794</v>
      </c>
      <c r="D37">
        <v>4.0975602497095753</v>
      </c>
      <c r="E37">
        <v>3.0116440692751194</v>
      </c>
      <c r="F37">
        <v>0.40496913462633177</v>
      </c>
      <c r="G37">
        <v>2.1</v>
      </c>
      <c r="H37">
        <v>2.7820855486487113</v>
      </c>
      <c r="I37">
        <v>2.0074859899884734</v>
      </c>
      <c r="J37">
        <v>0.83666002653407556</v>
      </c>
      <c r="K37">
        <v>0.49091750834534309</v>
      </c>
      <c r="L37">
        <v>0.29495762407505249</v>
      </c>
      <c r="M37">
        <v>76.665280301206167</v>
      </c>
      <c r="N37">
        <v>0.24329999999999999</v>
      </c>
      <c r="O37">
        <v>1.6400000000000001E-2</v>
      </c>
      <c r="P37">
        <v>1.8845987278677574</v>
      </c>
    </row>
    <row r="38" spans="1:16" x14ac:dyDescent="0.2">
      <c r="A38">
        <v>79</v>
      </c>
      <c r="B38">
        <v>7.2691127381544991</v>
      </c>
      <c r="C38">
        <v>1.2537942414925984</v>
      </c>
      <c r="D38">
        <v>4.0951190458886542</v>
      </c>
      <c r="E38">
        <v>3.003331483536241</v>
      </c>
      <c r="F38">
        <v>0.40620192023179802</v>
      </c>
      <c r="G38">
        <v>2.0976176963403033</v>
      </c>
      <c r="H38">
        <v>2.7802877548915688</v>
      </c>
      <c r="I38">
        <v>2.0049937655763421</v>
      </c>
      <c r="J38">
        <v>0.83066238629180744</v>
      </c>
      <c r="K38">
        <v>0.49091750834534309</v>
      </c>
      <c r="L38">
        <v>0.28809720581775866</v>
      </c>
      <c r="M38">
        <v>77.120424403183023</v>
      </c>
      <c r="N38">
        <v>0.23139999999999999</v>
      </c>
      <c r="O38">
        <v>5.5899999999999998E-2</v>
      </c>
      <c r="P38">
        <v>1.8871694108773123</v>
      </c>
    </row>
    <row r="39" spans="1:16" x14ac:dyDescent="0.2">
      <c r="A39">
        <v>81</v>
      </c>
      <c r="B39">
        <v>7.2642962494656018</v>
      </c>
      <c r="C39">
        <v>1.2637246535539299</v>
      </c>
      <c r="D39">
        <v>4.080441152620633</v>
      </c>
      <c r="E39">
        <v>3.0248966924508349</v>
      </c>
      <c r="F39">
        <v>0.40620192023179802</v>
      </c>
      <c r="G39">
        <v>2.1095023109728985</v>
      </c>
      <c r="H39">
        <v>2.7586228448267445</v>
      </c>
      <c r="I39">
        <v>2.0049937655763421</v>
      </c>
      <c r="J39">
        <v>0.84261497731763579</v>
      </c>
      <c r="K39">
        <v>0.49699094559156709</v>
      </c>
      <c r="L39">
        <v>0.29154759474226505</v>
      </c>
      <c r="M39">
        <v>78.337445235607646</v>
      </c>
      <c r="N39">
        <v>0.2147</v>
      </c>
      <c r="O39">
        <v>1.83E-2</v>
      </c>
      <c r="P39">
        <v>1.8939694041001549</v>
      </c>
    </row>
    <row r="40" spans="1:16" x14ac:dyDescent="0.2">
      <c r="A40">
        <v>83</v>
      </c>
      <c r="B40">
        <v>7.2718635850791369</v>
      </c>
      <c r="C40">
        <v>1.2771061036577971</v>
      </c>
      <c r="D40">
        <v>4.1048751503547587</v>
      </c>
      <c r="E40">
        <v>3.0854497241083023</v>
      </c>
      <c r="F40">
        <v>0.41593268686170842</v>
      </c>
      <c r="G40">
        <v>2.2293496809607953</v>
      </c>
      <c r="H40">
        <v>2.6944387170614958</v>
      </c>
      <c r="I40">
        <v>2.0639767440550294</v>
      </c>
      <c r="J40">
        <v>0.84852813742385702</v>
      </c>
      <c r="K40">
        <v>0.51380930314660522</v>
      </c>
      <c r="L40">
        <v>0.34058772731852804</v>
      </c>
      <c r="M40">
        <v>78.483479840003739</v>
      </c>
      <c r="N40">
        <v>0.2467</v>
      </c>
      <c r="O40">
        <v>2.7E-2</v>
      </c>
      <c r="P40">
        <v>1.8947782507659694</v>
      </c>
    </row>
    <row r="41" spans="1:16" x14ac:dyDescent="0.2">
      <c r="A41">
        <v>85</v>
      </c>
      <c r="B41">
        <v>7.200694410957877</v>
      </c>
      <c r="C41">
        <v>1.2798437404620924</v>
      </c>
      <c r="D41">
        <v>4.0472212689696123</v>
      </c>
      <c r="E41">
        <v>3.1112698372208092</v>
      </c>
      <c r="F41">
        <v>0.41593268686170842</v>
      </c>
      <c r="G41">
        <v>2.1977260975835913</v>
      </c>
      <c r="H41">
        <v>2.6776855677991769</v>
      </c>
      <c r="I41">
        <v>1.9493588689617927</v>
      </c>
      <c r="J41">
        <v>0.8660254037844386</v>
      </c>
      <c r="K41">
        <v>0.51283525619832337</v>
      </c>
      <c r="L41">
        <v>0.30166206257996714</v>
      </c>
      <c r="M41">
        <v>76.178111175226022</v>
      </c>
      <c r="N41">
        <v>0.2419</v>
      </c>
      <c r="O41">
        <v>6.3200000000000006E-2</v>
      </c>
      <c r="P41">
        <v>1.8818302001922651</v>
      </c>
    </row>
    <row r="42" spans="1:16" x14ac:dyDescent="0.2">
      <c r="A42">
        <v>87</v>
      </c>
      <c r="B42">
        <v>7.2360210060502173</v>
      </c>
      <c r="C42">
        <v>1.2739701723352868</v>
      </c>
      <c r="D42">
        <v>4.0644802865803147</v>
      </c>
      <c r="E42">
        <v>3.0643106892089125</v>
      </c>
      <c r="F42">
        <v>0.4147288270665544</v>
      </c>
      <c r="G42">
        <v>2.1377558326431951</v>
      </c>
      <c r="H42">
        <v>2.7748873851023217</v>
      </c>
      <c r="I42">
        <v>1.9974984355438179</v>
      </c>
      <c r="J42">
        <v>0.8544003745317531</v>
      </c>
      <c r="K42">
        <v>0.50793700396801178</v>
      </c>
      <c r="L42">
        <v>0.34058772731852804</v>
      </c>
      <c r="M42">
        <v>77.304537513201979</v>
      </c>
      <c r="N42">
        <v>0.2752</v>
      </c>
      <c r="O42">
        <v>2.93E-2</v>
      </c>
      <c r="P42">
        <v>1.8882049862742085</v>
      </c>
    </row>
    <row r="43" spans="1:16" x14ac:dyDescent="0.2">
      <c r="A43">
        <v>89</v>
      </c>
      <c r="B43">
        <v>7.2553428588868218</v>
      </c>
      <c r="C43">
        <v>1.2664912159190052</v>
      </c>
      <c r="D43">
        <v>4.0718546143004666</v>
      </c>
      <c r="E43">
        <v>3.0380915061926625</v>
      </c>
      <c r="F43">
        <v>0.41231056256176607</v>
      </c>
      <c r="G43">
        <v>2.118962010041709</v>
      </c>
      <c r="H43">
        <v>2.8071337695236398</v>
      </c>
      <c r="I43">
        <v>1.9974984355438179</v>
      </c>
      <c r="J43">
        <v>0.84261497731763579</v>
      </c>
      <c r="K43">
        <v>0.5</v>
      </c>
      <c r="L43">
        <v>0.30822070014844882</v>
      </c>
      <c r="M43">
        <v>77.531302519479951</v>
      </c>
      <c r="N43">
        <v>0.28239999999999998</v>
      </c>
      <c r="O43">
        <v>3.5099999999999999E-2</v>
      </c>
      <c r="P43">
        <v>1.889477080142228</v>
      </c>
    </row>
    <row r="44" spans="1:16" x14ac:dyDescent="0.2">
      <c r="A44">
        <v>91</v>
      </c>
      <c r="B44">
        <v>7.2636079189339506</v>
      </c>
      <c r="C44">
        <v>1.2549900398011133</v>
      </c>
      <c r="D44">
        <v>4.0841155713324273</v>
      </c>
      <c r="E44">
        <v>2.9899832775452104</v>
      </c>
      <c r="F44">
        <v>0.40743097574926729</v>
      </c>
      <c r="G44">
        <v>2.0928449536456348</v>
      </c>
      <c r="H44">
        <v>2.8513154858766505</v>
      </c>
      <c r="I44">
        <v>2.0199009876724157</v>
      </c>
      <c r="J44">
        <v>0.83066238629180744</v>
      </c>
      <c r="K44">
        <v>0.49295030175464949</v>
      </c>
      <c r="L44">
        <v>0.30495901363953815</v>
      </c>
      <c r="M44">
        <v>76.940246565917533</v>
      </c>
      <c r="N44">
        <v>0.30080000000000001</v>
      </c>
      <c r="O44">
        <v>3.2199999999999999E-2</v>
      </c>
      <c r="P44">
        <v>1.8861535737312052</v>
      </c>
    </row>
    <row r="45" spans="1:16" x14ac:dyDescent="0.2">
      <c r="A45">
        <v>93</v>
      </c>
      <c r="B45">
        <v>7.2097156670703733</v>
      </c>
      <c r="C45">
        <v>1.2786711852544421</v>
      </c>
      <c r="D45">
        <v>4.054626986542659</v>
      </c>
      <c r="E45">
        <v>3.0935416596516041</v>
      </c>
      <c r="F45">
        <v>0.41593268686170842</v>
      </c>
      <c r="G45">
        <v>2.1633307652783933</v>
      </c>
      <c r="H45">
        <v>2.6758176320519302</v>
      </c>
      <c r="I45">
        <v>1.9595917942265424</v>
      </c>
      <c r="J45">
        <v>0.87749643873921224</v>
      </c>
      <c r="K45">
        <v>0.50695167422546306</v>
      </c>
      <c r="L45">
        <v>0.34205262752974142</v>
      </c>
      <c r="M45">
        <v>72.391645129856386</v>
      </c>
      <c r="N45">
        <v>0.31719999999999998</v>
      </c>
      <c r="O45">
        <v>4.1200000000000001E-2</v>
      </c>
      <c r="P45">
        <v>1.8596884462609977</v>
      </c>
    </row>
    <row r="46" spans="1:16" x14ac:dyDescent="0.2">
      <c r="A46">
        <v>95</v>
      </c>
      <c r="B46">
        <v>7.210409142344143</v>
      </c>
      <c r="C46">
        <v>1.2763228431709588</v>
      </c>
      <c r="D46">
        <v>4.0595566260368878</v>
      </c>
      <c r="E46">
        <v>3.0967725134404045</v>
      </c>
      <c r="F46">
        <v>0.41713307229228419</v>
      </c>
      <c r="G46">
        <v>2.1656407827707715</v>
      </c>
      <c r="H46">
        <v>2.6645825188948455</v>
      </c>
      <c r="I46">
        <v>1.9595917942265424</v>
      </c>
      <c r="J46">
        <v>0.87749643873921224</v>
      </c>
      <c r="K46">
        <v>0.50892042599997889</v>
      </c>
      <c r="L46">
        <v>0.34928498393145962</v>
      </c>
      <c r="M46">
        <v>74.017105748526603</v>
      </c>
      <c r="N46">
        <v>0.33529999999999999</v>
      </c>
      <c r="O46">
        <v>5.1299999999999998E-2</v>
      </c>
      <c r="P46">
        <v>1.8693320991052307</v>
      </c>
    </row>
    <row r="47" spans="1:16" x14ac:dyDescent="0.2">
      <c r="A47">
        <v>97</v>
      </c>
      <c r="B47">
        <v>7.2027772421476426</v>
      </c>
      <c r="C47">
        <v>1.2731849826321389</v>
      </c>
      <c r="D47">
        <v>4.0570925550201586</v>
      </c>
      <c r="E47">
        <v>3.0789608636681307</v>
      </c>
      <c r="F47">
        <v>0.41593268686170842</v>
      </c>
      <c r="G47">
        <v>2.1610182784974308</v>
      </c>
      <c r="H47">
        <v>2.6683328128252666</v>
      </c>
      <c r="I47">
        <v>1.9544820285692064</v>
      </c>
      <c r="J47">
        <v>0.87749643873921224</v>
      </c>
      <c r="K47">
        <v>0.50497524691810391</v>
      </c>
      <c r="L47">
        <v>0.34205262752974142</v>
      </c>
      <c r="M47">
        <v>74.892404064985755</v>
      </c>
      <c r="N47">
        <v>0.34420000000000001</v>
      </c>
      <c r="O47">
        <v>3.2300000000000002E-2</v>
      </c>
      <c r="P47">
        <v>1.874437771772238</v>
      </c>
    </row>
    <row r="48" spans="1:16" x14ac:dyDescent="0.2">
      <c r="A48">
        <v>99</v>
      </c>
      <c r="B48">
        <v>7.2194182591120182</v>
      </c>
      <c r="C48">
        <v>1.2605554331325537</v>
      </c>
      <c r="D48">
        <v>4.0718546143004666</v>
      </c>
      <c r="E48">
        <v>3.0495901363953815</v>
      </c>
      <c r="F48">
        <v>0.408656334834051</v>
      </c>
      <c r="G48">
        <v>2.1260291625469296</v>
      </c>
      <c r="H48">
        <v>2.6832815729997477</v>
      </c>
      <c r="I48">
        <v>1.9570385790780926</v>
      </c>
      <c r="J48">
        <v>0.8660254037844386</v>
      </c>
      <c r="K48">
        <v>0.5</v>
      </c>
      <c r="L48">
        <v>0.35355339059327379</v>
      </c>
      <c r="M48">
        <v>74.380503788654551</v>
      </c>
      <c r="N48">
        <v>0.44390000000000002</v>
      </c>
      <c r="O48">
        <v>4.3099999999999999E-2</v>
      </c>
      <c r="P48">
        <v>1.8714591155649243</v>
      </c>
    </row>
    <row r="49" spans="1:16" x14ac:dyDescent="0.2">
      <c r="A49">
        <v>101</v>
      </c>
      <c r="B49">
        <v>7.1651936470691426</v>
      </c>
      <c r="C49">
        <v>1.2493998559308386</v>
      </c>
      <c r="D49">
        <v>4.0459856648287822</v>
      </c>
      <c r="E49">
        <v>3.03315017762062</v>
      </c>
      <c r="F49">
        <v>0.40987803063838396</v>
      </c>
      <c r="G49">
        <v>2.1236760581595302</v>
      </c>
      <c r="H49">
        <v>2.6514147167125706</v>
      </c>
      <c r="I49">
        <v>2.0445048300260873</v>
      </c>
      <c r="J49">
        <v>0.89442719099991586</v>
      </c>
      <c r="K49">
        <v>0.49598387070548977</v>
      </c>
      <c r="L49">
        <v>0.36193922141707718</v>
      </c>
      <c r="M49">
        <v>74.512078450131526</v>
      </c>
      <c r="N49">
        <v>0.38529999999999998</v>
      </c>
      <c r="O49">
        <v>5.6000000000000001E-2</v>
      </c>
      <c r="P49">
        <v>1.872226677836365</v>
      </c>
    </row>
    <row r="50" spans="1:16" x14ac:dyDescent="0.2">
      <c r="A50">
        <v>103</v>
      </c>
      <c r="B50">
        <v>7.1826179071422143</v>
      </c>
      <c r="C50">
        <v>1.2449899597988732</v>
      </c>
      <c r="D50">
        <v>4.0595566260368878</v>
      </c>
      <c r="E50">
        <v>3.0166206257996713</v>
      </c>
      <c r="F50">
        <v>0.40743097574926729</v>
      </c>
      <c r="G50">
        <v>2.1095023109728985</v>
      </c>
      <c r="H50">
        <v>2.6720778431774774</v>
      </c>
      <c r="I50">
        <v>1.96468827043885</v>
      </c>
      <c r="J50">
        <v>0.8660254037844386</v>
      </c>
      <c r="K50">
        <v>0.49193495504995371</v>
      </c>
      <c r="L50">
        <v>0.35637059362410922</v>
      </c>
      <c r="M50">
        <v>73.407667971947561</v>
      </c>
      <c r="N50">
        <v>0.36399999999999999</v>
      </c>
      <c r="O50">
        <v>4.5400000000000003E-2</v>
      </c>
      <c r="P50">
        <v>1.8657414275450677</v>
      </c>
    </row>
    <row r="51" spans="1:16" x14ac:dyDescent="0.2">
      <c r="A51">
        <v>105</v>
      </c>
      <c r="B51">
        <v>7.2304909930100871</v>
      </c>
      <c r="C51">
        <v>1.2505998560690785</v>
      </c>
      <c r="D51">
        <v>4.0828911325187205</v>
      </c>
      <c r="E51">
        <v>3.018277654557314</v>
      </c>
      <c r="F51">
        <v>0.40620192023179802</v>
      </c>
      <c r="G51">
        <v>2.118962010041709</v>
      </c>
      <c r="H51">
        <v>2.7202941017470885</v>
      </c>
      <c r="I51">
        <v>2.0952326839756963</v>
      </c>
      <c r="J51">
        <v>0.87177978870813466</v>
      </c>
      <c r="K51">
        <v>0.49295030175464949</v>
      </c>
      <c r="L51">
        <v>0.35355339059327379</v>
      </c>
      <c r="M51">
        <v>75.890803855197589</v>
      </c>
      <c r="N51">
        <v>0.32669999999999999</v>
      </c>
      <c r="O51">
        <v>4.2200000000000001E-2</v>
      </c>
      <c r="P51">
        <v>1.8801891530112749</v>
      </c>
    </row>
    <row r="52" spans="1:16" x14ac:dyDescent="0.2">
      <c r="A52">
        <v>107</v>
      </c>
      <c r="B52">
        <v>7.2201108024738794</v>
      </c>
      <c r="C52">
        <v>1.2493998559308386</v>
      </c>
      <c r="D52">
        <v>4.0828911325187205</v>
      </c>
      <c r="E52">
        <v>3.0099833886584824</v>
      </c>
      <c r="F52">
        <v>0.40620192023179802</v>
      </c>
      <c r="G52">
        <v>2.1095023109728985</v>
      </c>
      <c r="H52">
        <v>2.7258026340878021</v>
      </c>
      <c r="I52">
        <v>1.9824227601599009</v>
      </c>
      <c r="J52">
        <v>0.86023252670426265</v>
      </c>
      <c r="K52">
        <v>0.49193495504995371</v>
      </c>
      <c r="L52">
        <v>0.33166247903553997</v>
      </c>
      <c r="M52">
        <v>77.591781393408468</v>
      </c>
      <c r="N52">
        <v>0.32579999999999998</v>
      </c>
      <c r="O52">
        <v>4.5999999999999999E-2</v>
      </c>
      <c r="P52">
        <v>1.8898157227463739</v>
      </c>
    </row>
    <row r="53" spans="1:16" x14ac:dyDescent="0.2">
      <c r="A53">
        <v>109</v>
      </c>
      <c r="B53">
        <v>7.2367119605522507</v>
      </c>
      <c r="C53">
        <v>1.2513992168768526</v>
      </c>
      <c r="D53">
        <v>4.0890096600521746</v>
      </c>
      <c r="E53">
        <v>3.0099833886584824</v>
      </c>
      <c r="F53">
        <v>0.40496913462633177</v>
      </c>
      <c r="G53">
        <v>2.1118712081942874</v>
      </c>
      <c r="H53">
        <v>2.7513632984395211</v>
      </c>
      <c r="I53">
        <v>1.9824227601599009</v>
      </c>
      <c r="J53">
        <v>0.8544003745317531</v>
      </c>
      <c r="K53">
        <v>0.4898979485566356</v>
      </c>
      <c r="L53">
        <v>0.3255764119219941</v>
      </c>
      <c r="M53">
        <v>77.613082501188757</v>
      </c>
      <c r="N53">
        <v>0.30680000000000002</v>
      </c>
      <c r="O53">
        <v>3.3099999999999997E-2</v>
      </c>
      <c r="P53">
        <v>1.8899349323303181</v>
      </c>
    </row>
    <row r="54" spans="1:16" x14ac:dyDescent="0.2">
      <c r="A54">
        <v>111</v>
      </c>
      <c r="B54">
        <v>7.2498275841567432</v>
      </c>
      <c r="C54">
        <v>1.245792920191795</v>
      </c>
      <c r="D54">
        <v>4.0975602497095753</v>
      </c>
      <c r="E54">
        <v>2.9933259094191533</v>
      </c>
      <c r="F54">
        <v>0.40373258476372698</v>
      </c>
      <c r="G54">
        <v>2.1</v>
      </c>
      <c r="H54">
        <v>2.8124722220850469</v>
      </c>
      <c r="I54">
        <v>2.0074859899884734</v>
      </c>
      <c r="J54">
        <v>0.83666002653407556</v>
      </c>
      <c r="K54">
        <v>0.48887626246321264</v>
      </c>
      <c r="L54">
        <v>0.3255764119219941</v>
      </c>
      <c r="M54">
        <v>87.181461606949483</v>
      </c>
      <c r="N54">
        <v>0.28129999999999999</v>
      </c>
      <c r="O54">
        <v>2.4E-2</v>
      </c>
      <c r="P54">
        <v>1.9404241457382363</v>
      </c>
    </row>
    <row r="55" spans="1:16" x14ac:dyDescent="0.2">
      <c r="A55">
        <v>113</v>
      </c>
      <c r="B55">
        <v>7.2498275841567432</v>
      </c>
      <c r="C55">
        <v>1.2437845472588891</v>
      </c>
      <c r="D55">
        <v>4.1012193308819755</v>
      </c>
      <c r="E55">
        <v>2.9782545223670858</v>
      </c>
      <c r="F55">
        <v>0.40124805295477761</v>
      </c>
      <c r="G55">
        <v>2.1</v>
      </c>
      <c r="H55">
        <v>2.8372521918222215</v>
      </c>
      <c r="I55">
        <v>2.0099751242241779</v>
      </c>
      <c r="J55">
        <v>0.83066238629180744</v>
      </c>
      <c r="K55">
        <v>0.48579831205964474</v>
      </c>
      <c r="L55">
        <v>0.31937438845342625</v>
      </c>
      <c r="M55">
        <v>78.719139058873196</v>
      </c>
      <c r="N55">
        <v>0.29430000000000001</v>
      </c>
      <c r="O55">
        <v>3.8899999999999997E-2</v>
      </c>
      <c r="P55">
        <v>1.8960803356262161</v>
      </c>
    </row>
    <row r="56" spans="1:16" x14ac:dyDescent="0.2">
      <c r="A56">
        <v>115</v>
      </c>
      <c r="B56">
        <v>7.2580989246496221</v>
      </c>
      <c r="C56">
        <v>1.2381437719424995</v>
      </c>
      <c r="D56">
        <v>4.1146081222881969</v>
      </c>
      <c r="E56">
        <v>2.9748949561287032</v>
      </c>
      <c r="F56">
        <v>0.39874804074753772</v>
      </c>
      <c r="G56">
        <v>2.1071307505705477</v>
      </c>
      <c r="H56">
        <v>2.8565713714171399</v>
      </c>
      <c r="I56">
        <v>1.9798989873223332</v>
      </c>
      <c r="J56">
        <v>0.82462112512353214</v>
      </c>
      <c r="K56">
        <v>0.48476798574163288</v>
      </c>
      <c r="L56">
        <v>0.3255764119219941</v>
      </c>
      <c r="M56">
        <v>79.802616658716062</v>
      </c>
      <c r="N56">
        <v>0.29070000000000001</v>
      </c>
      <c r="O56">
        <v>3.2800000000000003E-2</v>
      </c>
      <c r="P56">
        <v>1.9020171317242935</v>
      </c>
    </row>
    <row r="57" spans="1:16" x14ac:dyDescent="0.2">
      <c r="A57">
        <v>117</v>
      </c>
      <c r="B57">
        <v>7.2518963037263573</v>
      </c>
      <c r="C57">
        <v>1.2401612798341997</v>
      </c>
      <c r="D57">
        <v>4.1133927602406271</v>
      </c>
      <c r="E57">
        <v>2.9782545223670858</v>
      </c>
      <c r="F57">
        <v>0.4</v>
      </c>
      <c r="G57">
        <v>2.1142374511865976</v>
      </c>
      <c r="H57">
        <v>2.8565713714171399</v>
      </c>
      <c r="I57">
        <v>1.9949937343260002</v>
      </c>
      <c r="J57">
        <v>0.82462112512353214</v>
      </c>
      <c r="K57">
        <v>0.48579831205964474</v>
      </c>
      <c r="L57">
        <v>0.32863353450309968</v>
      </c>
      <c r="M57">
        <v>80.542247620684435</v>
      </c>
      <c r="N57">
        <v>0.29389999999999999</v>
      </c>
      <c r="O57">
        <v>2.7300000000000001E-2</v>
      </c>
      <c r="P57">
        <v>1.9060237449093635</v>
      </c>
    </row>
    <row r="58" spans="1:16" x14ac:dyDescent="0.2">
      <c r="A58">
        <v>119</v>
      </c>
      <c r="B58">
        <v>7.2394751190953057</v>
      </c>
      <c r="C58">
        <v>1.2385475364312828</v>
      </c>
      <c r="D58">
        <v>4.1036569057366385</v>
      </c>
      <c r="E58">
        <v>2.9782545223670858</v>
      </c>
      <c r="F58">
        <v>0.40124805295477761</v>
      </c>
      <c r="G58">
        <v>2.1095023109728985</v>
      </c>
      <c r="H58">
        <v>2.8792360097775935</v>
      </c>
      <c r="I58">
        <v>1.9974984355438179</v>
      </c>
      <c r="J58">
        <v>0.82462112512353214</v>
      </c>
      <c r="K58">
        <v>0.48682645778552341</v>
      </c>
      <c r="L58">
        <v>0.32403703492039299</v>
      </c>
      <c r="M58">
        <v>79.994581147318939</v>
      </c>
      <c r="N58">
        <v>0.30570000000000003</v>
      </c>
      <c r="O58">
        <v>4.3999999999999997E-2</v>
      </c>
      <c r="P58">
        <v>1.9030605687728808</v>
      </c>
    </row>
    <row r="59" spans="1:16" x14ac:dyDescent="0.2">
      <c r="A59">
        <v>121</v>
      </c>
      <c r="B59">
        <v>7.2429275848927279</v>
      </c>
      <c r="C59">
        <v>1.2445882853377659</v>
      </c>
      <c r="D59">
        <v>4.1024382993532029</v>
      </c>
      <c r="E59">
        <v>2.98496231131986</v>
      </c>
      <c r="F59">
        <v>0.40124805295477761</v>
      </c>
      <c r="G59">
        <v>2.1095023109728985</v>
      </c>
      <c r="H59">
        <v>2.8478061731796283</v>
      </c>
      <c r="I59">
        <v>2.0542638584174138</v>
      </c>
      <c r="J59">
        <v>0.84261497731763579</v>
      </c>
      <c r="K59">
        <v>0.4898979485566356</v>
      </c>
      <c r="L59">
        <v>0.35777087639996635</v>
      </c>
      <c r="M59">
        <v>82.329862277460492</v>
      </c>
      <c r="N59">
        <v>0.30430000000000001</v>
      </c>
      <c r="O59">
        <v>3.6400000000000002E-2</v>
      </c>
      <c r="P59">
        <v>1.9155573889182742</v>
      </c>
    </row>
    <row r="60" spans="1:16" x14ac:dyDescent="0.2">
      <c r="A60">
        <v>123</v>
      </c>
      <c r="B60">
        <v>7.2387844283415426</v>
      </c>
      <c r="C60">
        <v>1.2413702106946178</v>
      </c>
      <c r="D60">
        <v>4.0926763859362252</v>
      </c>
      <c r="E60">
        <v>2.9698484809834995</v>
      </c>
      <c r="F60">
        <v>0.40124805295477761</v>
      </c>
      <c r="G60">
        <v>2.0928449536456348</v>
      </c>
      <c r="H60">
        <v>2.8213471959331771</v>
      </c>
      <c r="I60">
        <v>1.9974984355438179</v>
      </c>
      <c r="J60">
        <v>0.83666002653407556</v>
      </c>
      <c r="K60">
        <v>0.48476798574163288</v>
      </c>
      <c r="L60">
        <v>0.33316662497915361</v>
      </c>
      <c r="M60">
        <v>70.465945772984384</v>
      </c>
      <c r="N60">
        <v>0.30220000000000002</v>
      </c>
      <c r="O60">
        <v>3.1600000000000003E-2</v>
      </c>
      <c r="P60">
        <v>1.8479792852751644</v>
      </c>
    </row>
    <row r="61" spans="1:16" x14ac:dyDescent="0.2">
      <c r="A61">
        <v>125</v>
      </c>
      <c r="B61">
        <v>7.3047929470998696</v>
      </c>
      <c r="C61">
        <v>1.2441864811996632</v>
      </c>
      <c r="D61">
        <v>4.161730409336962</v>
      </c>
      <c r="E61">
        <v>2.9765752132274432</v>
      </c>
      <c r="F61">
        <v>0.40373258476372698</v>
      </c>
      <c r="G61">
        <v>2.16794833886788</v>
      </c>
      <c r="H61">
        <v>2.8301943396169813</v>
      </c>
      <c r="I61">
        <v>2.080865204668481</v>
      </c>
      <c r="J61">
        <v>0.82462112512353214</v>
      </c>
      <c r="K61">
        <v>0.48887626246321264</v>
      </c>
      <c r="L61">
        <v>0.32710854467592254</v>
      </c>
      <c r="M61">
        <v>60.160495451279587</v>
      </c>
      <c r="N61">
        <v>0.29470000000000002</v>
      </c>
      <c r="O61">
        <v>2.4899999999999999E-2</v>
      </c>
      <c r="P61">
        <v>1.779311404227049</v>
      </c>
    </row>
    <row r="62" spans="1:16" x14ac:dyDescent="0.2">
      <c r="A62">
        <v>127</v>
      </c>
      <c r="B62">
        <v>7.2532751223154355</v>
      </c>
      <c r="C62">
        <v>1.2365273955719702</v>
      </c>
      <c r="D62">
        <v>4.1048751503547587</v>
      </c>
      <c r="E62">
        <v>2.9698484809834995</v>
      </c>
      <c r="F62">
        <v>0.4</v>
      </c>
      <c r="G62">
        <v>2.0976176963403033</v>
      </c>
      <c r="H62">
        <v>2.8284271247461903</v>
      </c>
      <c r="I62">
        <v>1.9924858845171276</v>
      </c>
      <c r="J62">
        <v>0.83066238629180744</v>
      </c>
      <c r="K62">
        <v>0.48373546489791297</v>
      </c>
      <c r="L62">
        <v>0.3255764119219941</v>
      </c>
      <c r="M62">
        <v>77.458012553625593</v>
      </c>
      <c r="N62">
        <v>0.29420000000000002</v>
      </c>
      <c r="O62">
        <v>3.49E-2</v>
      </c>
      <c r="P62">
        <v>1.8890663495043534</v>
      </c>
    </row>
    <row r="63" spans="1:16" x14ac:dyDescent="0.2">
      <c r="A63">
        <v>129</v>
      </c>
      <c r="B63">
        <v>7.2601652873746616</v>
      </c>
      <c r="C63">
        <v>1.2300406497347964</v>
      </c>
      <c r="D63">
        <v>4.1267420563926702</v>
      </c>
      <c r="E63">
        <v>2.9495762407505248</v>
      </c>
      <c r="F63">
        <v>0.39749213828703583</v>
      </c>
      <c r="G63">
        <v>2.0904544960366871</v>
      </c>
      <c r="H63">
        <v>2.8565713714171399</v>
      </c>
      <c r="I63">
        <v>2.0049937655763421</v>
      </c>
      <c r="J63">
        <v>0.82462112512353214</v>
      </c>
      <c r="K63">
        <v>0.47644516998286385</v>
      </c>
      <c r="L63">
        <v>0.32710854467592254</v>
      </c>
      <c r="M63">
        <v>77.909163831493984</v>
      </c>
      <c r="N63">
        <v>0.29249999999999998</v>
      </c>
      <c r="O63">
        <v>2.1700000000000001E-2</v>
      </c>
      <c r="P63">
        <v>1.8915885432615973</v>
      </c>
    </row>
    <row r="64" spans="1:16" x14ac:dyDescent="0.2">
      <c r="A64">
        <v>131</v>
      </c>
      <c r="B64">
        <v>7.2794230540613585</v>
      </c>
      <c r="C64">
        <v>1.2255610959882823</v>
      </c>
      <c r="D64">
        <v>4.1521078984053386</v>
      </c>
      <c r="E64">
        <v>2.9393876913398138</v>
      </c>
      <c r="F64">
        <v>0.39496835316262996</v>
      </c>
      <c r="G64">
        <v>2.0976176963403033</v>
      </c>
      <c r="H64">
        <v>2.8982753492378879</v>
      </c>
      <c r="I64">
        <v>1.9899748742132399</v>
      </c>
      <c r="J64">
        <v>0.80622577482985502</v>
      </c>
      <c r="K64">
        <v>0.47644516998286385</v>
      </c>
      <c r="L64">
        <v>0.27748873851023215</v>
      </c>
      <c r="M64">
        <v>77.262460714888562</v>
      </c>
      <c r="N64">
        <v>0.26829999999999998</v>
      </c>
      <c r="O64">
        <v>3.8600000000000002E-2</v>
      </c>
      <c r="P64">
        <v>1.8879685357772129</v>
      </c>
    </row>
    <row r="65" spans="1:16" x14ac:dyDescent="0.2">
      <c r="A65">
        <v>133</v>
      </c>
      <c r="B65">
        <v>7.2876608044008195</v>
      </c>
      <c r="C65">
        <v>1.2345039489608771</v>
      </c>
      <c r="D65">
        <v>4.1243181254602561</v>
      </c>
      <c r="E65">
        <v>2.9512709126747412</v>
      </c>
      <c r="F65">
        <v>0.39874804074753772</v>
      </c>
      <c r="G65">
        <v>2.0928449536456348</v>
      </c>
      <c r="H65">
        <v>2.8827070610799148</v>
      </c>
      <c r="I65">
        <v>2.0124611797498106</v>
      </c>
      <c r="J65">
        <v>0.81853527718724506</v>
      </c>
      <c r="K65">
        <v>0.48270073544588682</v>
      </c>
      <c r="L65">
        <v>0.31144823004794875</v>
      </c>
      <c r="M65">
        <v>78.535446015120826</v>
      </c>
      <c r="N65">
        <v>0.27889999999999998</v>
      </c>
      <c r="O65">
        <v>3.2599999999999997E-2</v>
      </c>
      <c r="P65">
        <v>1.8950657145070446</v>
      </c>
    </row>
    <row r="66" spans="1:16" x14ac:dyDescent="0.2">
      <c r="A66">
        <v>135</v>
      </c>
      <c r="B66">
        <v>7.2532751223154355</v>
      </c>
      <c r="C66">
        <v>1.2320714265009152</v>
      </c>
      <c r="D66">
        <v>4.1097445176069032</v>
      </c>
      <c r="E66">
        <v>2.9444863728670914</v>
      </c>
      <c r="F66">
        <v>0.39749213828703583</v>
      </c>
      <c r="G66">
        <v>2.080865204668481</v>
      </c>
      <c r="H66">
        <v>2.8670542373662902</v>
      </c>
      <c r="I66">
        <v>2.0124611797498106</v>
      </c>
      <c r="J66">
        <v>0.82462112512353214</v>
      </c>
      <c r="K66">
        <v>0.48062459362791665</v>
      </c>
      <c r="L66">
        <v>0.31780497164141408</v>
      </c>
      <c r="M66">
        <v>78.231770933961911</v>
      </c>
      <c r="N66">
        <v>0.29339999999999999</v>
      </c>
      <c r="O66">
        <v>4.24E-2</v>
      </c>
      <c r="P66">
        <v>1.8933831614890553</v>
      </c>
    </row>
    <row r="67" spans="1:16" x14ac:dyDescent="0.2">
      <c r="A67">
        <v>137</v>
      </c>
      <c r="B67">
        <v>7.2636079189339506</v>
      </c>
      <c r="C67">
        <v>1.2247448713915889</v>
      </c>
      <c r="D67">
        <v>4.1460824883255762</v>
      </c>
      <c r="E67">
        <v>2.9461839725312471</v>
      </c>
      <c r="F67">
        <v>0.39496835316262996</v>
      </c>
      <c r="G67">
        <v>2.1</v>
      </c>
      <c r="H67">
        <v>2.9034462281915951</v>
      </c>
      <c r="I67">
        <v>1.9974984355438179</v>
      </c>
      <c r="J67">
        <v>0.80622577482985502</v>
      </c>
      <c r="K67">
        <v>0.47749345545253291</v>
      </c>
      <c r="L67">
        <v>0.31144823004794875</v>
      </c>
      <c r="M67">
        <v>78.523344033738937</v>
      </c>
      <c r="N67">
        <v>0.26750000000000002</v>
      </c>
      <c r="O67">
        <v>3.3700000000000001E-2</v>
      </c>
      <c r="P67">
        <v>1.894998786400149</v>
      </c>
    </row>
    <row r="68" spans="1:16" x14ac:dyDescent="0.2">
      <c r="A68">
        <v>139</v>
      </c>
      <c r="B68">
        <v>7.2732386183872721</v>
      </c>
      <c r="C68">
        <v>1.2280065146407002</v>
      </c>
      <c r="D68">
        <v>4.1521078984053386</v>
      </c>
      <c r="E68">
        <v>2.9563490998188966</v>
      </c>
      <c r="F68">
        <v>0.396232255123179</v>
      </c>
      <c r="G68">
        <v>2.1166010488516727</v>
      </c>
      <c r="H68">
        <v>2.9137604568666933</v>
      </c>
      <c r="I68">
        <v>1.9849433241279208</v>
      </c>
      <c r="J68">
        <v>0.80622577482985502</v>
      </c>
      <c r="K68">
        <v>0.48062459362791665</v>
      </c>
      <c r="L68">
        <v>0.3255764119219941</v>
      </c>
      <c r="M68">
        <v>78.838039597533225</v>
      </c>
      <c r="N68">
        <v>0.2636</v>
      </c>
      <c r="O68">
        <v>3.2800000000000003E-2</v>
      </c>
      <c r="P68">
        <v>1.8967358164881898</v>
      </c>
    </row>
    <row r="69" spans="1:16" x14ac:dyDescent="0.2">
      <c r="A69">
        <v>141</v>
      </c>
      <c r="B69">
        <v>7.2367119605522507</v>
      </c>
      <c r="C69">
        <v>1.2247448713915889</v>
      </c>
      <c r="D69">
        <v>4.1255302689472533</v>
      </c>
      <c r="E69">
        <v>2.9580398915498081</v>
      </c>
      <c r="F69">
        <v>0.396232255123179</v>
      </c>
      <c r="G69">
        <v>2.1142374511865976</v>
      </c>
      <c r="H69">
        <v>2.8705400188814649</v>
      </c>
      <c r="I69">
        <v>1.9798989873223332</v>
      </c>
      <c r="J69">
        <v>0.81240384046359604</v>
      </c>
      <c r="K69">
        <v>0.47853944456021597</v>
      </c>
      <c r="L69">
        <v>0.32403703492039299</v>
      </c>
      <c r="M69">
        <v>81.846310845375385</v>
      </c>
      <c r="N69">
        <v>0.27260000000000001</v>
      </c>
      <c r="O69">
        <v>2.75E-2</v>
      </c>
      <c r="P69">
        <v>1.9129991087253058</v>
      </c>
    </row>
    <row r="70" spans="1:16" x14ac:dyDescent="0.2">
      <c r="A70">
        <v>143</v>
      </c>
      <c r="B70">
        <v>7.3068461048526263</v>
      </c>
      <c r="C70">
        <v>1.2308533625091171</v>
      </c>
      <c r="D70">
        <v>4.1916583830269376</v>
      </c>
      <c r="E70">
        <v>2.9631064780058107</v>
      </c>
      <c r="F70">
        <v>0.39874804074753772</v>
      </c>
      <c r="G70">
        <v>2.2068076490713913</v>
      </c>
      <c r="H70">
        <v>2.8982753492378879</v>
      </c>
      <c r="I70">
        <v>2.0591260281974</v>
      </c>
      <c r="J70">
        <v>0.79372539331937719</v>
      </c>
      <c r="K70">
        <v>0.48373546489791297</v>
      </c>
      <c r="L70">
        <v>0.28635642126552707</v>
      </c>
      <c r="M70">
        <v>82.921757030165068</v>
      </c>
      <c r="N70">
        <v>0.26319999999999999</v>
      </c>
      <c r="O70">
        <v>3.2599999999999997E-2</v>
      </c>
      <c r="P70">
        <v>1.9186684957906226</v>
      </c>
    </row>
    <row r="71" spans="1:16" x14ac:dyDescent="0.2">
      <c r="A71">
        <v>145</v>
      </c>
      <c r="B71">
        <v>7.2525857457874983</v>
      </c>
      <c r="C71">
        <v>1.2445882853377659</v>
      </c>
      <c r="D71">
        <v>4.1073105555825702</v>
      </c>
      <c r="E71">
        <v>2.9933259094191533</v>
      </c>
      <c r="F71">
        <v>0.40124805295477761</v>
      </c>
      <c r="G71">
        <v>2.1166010488516727</v>
      </c>
      <c r="H71">
        <v>2.824889378365107</v>
      </c>
      <c r="I71">
        <v>1.9748417658131499</v>
      </c>
      <c r="J71">
        <v>0.83066238629180744</v>
      </c>
      <c r="K71">
        <v>0.48579831205964474</v>
      </c>
      <c r="L71">
        <v>0.32863353450309968</v>
      </c>
      <c r="M71">
        <v>80.615546562896299</v>
      </c>
      <c r="N71">
        <v>0.28079999999999999</v>
      </c>
      <c r="O71">
        <v>3.8600000000000002E-2</v>
      </c>
      <c r="P71">
        <v>1.9064188027902227</v>
      </c>
    </row>
    <row r="72" spans="1:16" x14ac:dyDescent="0.2">
      <c r="A72">
        <v>147</v>
      </c>
      <c r="B72">
        <v>7.2670489196096648</v>
      </c>
      <c r="C72">
        <v>1.2421755109484327</v>
      </c>
      <c r="D72">
        <v>4.1158231254513353</v>
      </c>
      <c r="E72">
        <v>2.9866369046136159</v>
      </c>
      <c r="F72">
        <v>0.40124805295477761</v>
      </c>
      <c r="G72">
        <v>2.118962010041709</v>
      </c>
      <c r="H72">
        <v>2.8106938645110393</v>
      </c>
      <c r="I72">
        <v>1.9974984355438179</v>
      </c>
      <c r="J72">
        <v>0.83666002653407556</v>
      </c>
      <c r="K72">
        <v>0.48579831205964474</v>
      </c>
      <c r="L72">
        <v>0.31144823004794875</v>
      </c>
      <c r="M72">
        <v>79.516101780826546</v>
      </c>
      <c r="N72">
        <v>0.29949999999999999</v>
      </c>
      <c r="O72">
        <v>3.95E-2</v>
      </c>
      <c r="P72">
        <v>1.9004550809393821</v>
      </c>
    </row>
    <row r="73" spans="1:16" x14ac:dyDescent="0.2">
      <c r="A73">
        <v>149</v>
      </c>
      <c r="B73">
        <v>7.274613391789285</v>
      </c>
      <c r="C73">
        <v>1.2389511693363866</v>
      </c>
      <c r="D73">
        <v>4.1109609582188931</v>
      </c>
      <c r="E73">
        <v>2.9664793948382653</v>
      </c>
      <c r="F73">
        <v>0.39874804074753772</v>
      </c>
      <c r="G73">
        <v>2.0904544960366871</v>
      </c>
      <c r="H73">
        <v>2.8142494558940578</v>
      </c>
      <c r="I73">
        <v>2.0199009876724157</v>
      </c>
      <c r="J73">
        <v>0.83666002653407556</v>
      </c>
      <c r="K73">
        <v>0.48373546489791297</v>
      </c>
      <c r="L73">
        <v>0.30166206257996714</v>
      </c>
      <c r="M73">
        <v>78.210459046054012</v>
      </c>
      <c r="N73">
        <v>0.2873</v>
      </c>
      <c r="O73">
        <v>2.6599999999999999E-2</v>
      </c>
      <c r="P73">
        <v>1.8932648349300976</v>
      </c>
    </row>
    <row r="74" spans="1:16" x14ac:dyDescent="0.2">
      <c r="A74">
        <v>151</v>
      </c>
      <c r="B74">
        <v>7.2753006810715393</v>
      </c>
      <c r="C74">
        <v>1.2389511693363866</v>
      </c>
      <c r="D74">
        <v>4.1218927691049894</v>
      </c>
      <c r="E74">
        <v>2.9563490998188966</v>
      </c>
      <c r="F74">
        <v>0.39749213828703583</v>
      </c>
      <c r="G74">
        <v>2.0976176963403033</v>
      </c>
      <c r="H74">
        <v>2.8670542373662902</v>
      </c>
      <c r="I74">
        <v>2.0248456731316584</v>
      </c>
      <c r="J74">
        <v>0.82462112512353214</v>
      </c>
      <c r="K74">
        <v>0.48373546489791297</v>
      </c>
      <c r="L74">
        <v>0.30495901363953815</v>
      </c>
      <c r="M74">
        <v>79.32986746299737</v>
      </c>
      <c r="N74">
        <v>0.2747</v>
      </c>
      <c r="O74">
        <v>2.8199999999999999E-2</v>
      </c>
      <c r="P74">
        <v>1.899436728707746</v>
      </c>
    </row>
    <row r="75" spans="1:16" x14ac:dyDescent="0.2">
      <c r="A75">
        <v>153</v>
      </c>
      <c r="B75">
        <v>7.2608539442685389</v>
      </c>
      <c r="C75">
        <v>1.2320714265009152</v>
      </c>
      <c r="D75">
        <v>4.1340053217188775</v>
      </c>
      <c r="E75">
        <v>2.9597297173897483</v>
      </c>
      <c r="F75">
        <v>0.396232255123179</v>
      </c>
      <c r="G75">
        <v>2.1213203435596424</v>
      </c>
      <c r="H75">
        <v>2.8809720581775866</v>
      </c>
      <c r="I75">
        <v>1.9924858845171276</v>
      </c>
      <c r="J75">
        <v>0.81240384046359604</v>
      </c>
      <c r="K75">
        <v>0.48062459362791665</v>
      </c>
      <c r="L75">
        <v>0.30822070014844882</v>
      </c>
      <c r="M75">
        <v>81.144347708255665</v>
      </c>
      <c r="N75">
        <v>0.2621</v>
      </c>
      <c r="O75">
        <v>2.98E-2</v>
      </c>
      <c r="P75">
        <v>1.90925827345851</v>
      </c>
    </row>
    <row r="76" spans="1:16" x14ac:dyDescent="0.2">
      <c r="A76">
        <v>155</v>
      </c>
      <c r="B76">
        <v>7.229799443968</v>
      </c>
      <c r="C76">
        <v>1.2573782247199925</v>
      </c>
      <c r="D76">
        <v>4.0718546143004666</v>
      </c>
      <c r="E76">
        <v>3.0232432915661951</v>
      </c>
      <c r="F76">
        <v>0.40373258476372698</v>
      </c>
      <c r="G76">
        <v>2.1400934559032696</v>
      </c>
      <c r="H76">
        <v>2.7766886753829643</v>
      </c>
      <c r="I76">
        <v>1.9874606914351791</v>
      </c>
      <c r="J76">
        <v>0.86023252670426265</v>
      </c>
      <c r="K76">
        <v>0.5</v>
      </c>
      <c r="L76">
        <v>0.31622776601683794</v>
      </c>
      <c r="M76">
        <v>74.579727310658555</v>
      </c>
      <c r="N76">
        <v>0.30509999999999998</v>
      </c>
      <c r="O76">
        <v>2.6599999999999999E-2</v>
      </c>
      <c r="P76">
        <v>1.8726207910969863</v>
      </c>
    </row>
    <row r="77" spans="1:16" x14ac:dyDescent="0.2">
      <c r="A77">
        <v>157</v>
      </c>
      <c r="B77">
        <v>7.2429275848927279</v>
      </c>
      <c r="C77">
        <v>1.2649110640673518</v>
      </c>
      <c r="D77">
        <v>4.0755367744629662</v>
      </c>
      <c r="E77">
        <v>3.0364452901377956</v>
      </c>
      <c r="F77">
        <v>0.40620192023179802</v>
      </c>
      <c r="G77">
        <v>2.142428528562855</v>
      </c>
      <c r="H77">
        <v>2.7748873851023217</v>
      </c>
      <c r="I77">
        <v>1.9874606914351791</v>
      </c>
      <c r="J77">
        <v>0.8660254037844386</v>
      </c>
      <c r="K77">
        <v>0.50497524691810391</v>
      </c>
      <c r="L77">
        <v>0.322490309931942</v>
      </c>
      <c r="M77">
        <v>76.415558470988117</v>
      </c>
      <c r="N77">
        <v>0.30209999999999998</v>
      </c>
      <c r="O77">
        <v>2.6499999999999999E-2</v>
      </c>
      <c r="P77">
        <v>1.8831817914314535</v>
      </c>
    </row>
    <row r="78" spans="1:16" x14ac:dyDescent="0.2">
      <c r="A78">
        <v>159</v>
      </c>
      <c r="B78">
        <v>7.2214956899523246</v>
      </c>
      <c r="C78">
        <v>1.2649110640673518</v>
      </c>
      <c r="D78">
        <v>4.0583247775406051</v>
      </c>
      <c r="E78">
        <v>3.043024810940588</v>
      </c>
      <c r="F78">
        <v>0.40743097574926729</v>
      </c>
      <c r="G78">
        <v>2.1517434791350012</v>
      </c>
      <c r="H78">
        <v>2.7730849247724096</v>
      </c>
      <c r="I78">
        <v>1.9748417658131499</v>
      </c>
      <c r="J78">
        <v>0.87177978870813466</v>
      </c>
      <c r="K78">
        <v>0.51283525619832337</v>
      </c>
      <c r="L78">
        <v>0.31937438845342625</v>
      </c>
      <c r="M78">
        <v>73.939714555850642</v>
      </c>
      <c r="N78">
        <v>0.31830000000000003</v>
      </c>
      <c r="O78">
        <v>3.5700000000000003E-2</v>
      </c>
      <c r="P78">
        <v>1.8688777696471739</v>
      </c>
    </row>
    <row r="79" spans="1:16" x14ac:dyDescent="0.2">
      <c r="A79">
        <v>161</v>
      </c>
      <c r="B79">
        <v>7.2221880341071154</v>
      </c>
      <c r="C79">
        <v>1.2649110640673518</v>
      </c>
      <c r="D79">
        <v>4.054626986542659</v>
      </c>
      <c r="E79">
        <v>3.0364452901377956</v>
      </c>
      <c r="F79">
        <v>0.40743097574926729</v>
      </c>
      <c r="G79">
        <v>2.1540659228538015</v>
      </c>
      <c r="H79">
        <v>2.7784887978899611</v>
      </c>
      <c r="I79">
        <v>1.9748417658131499</v>
      </c>
      <c r="J79">
        <v>0.8660254037844386</v>
      </c>
      <c r="K79">
        <v>0.51380930314660522</v>
      </c>
      <c r="L79">
        <v>0.31937438845342625</v>
      </c>
      <c r="M79">
        <v>76.626990523538439</v>
      </c>
      <c r="N79">
        <v>0.31159999999999999</v>
      </c>
      <c r="O79">
        <v>3.6700000000000003E-2</v>
      </c>
      <c r="P79">
        <v>1.884381769251243</v>
      </c>
    </row>
    <row r="80" spans="1:16" x14ac:dyDescent="0.2">
      <c r="A80">
        <v>163</v>
      </c>
      <c r="B80">
        <v>7.211795892841117</v>
      </c>
      <c r="C80">
        <v>1.2629330940315089</v>
      </c>
      <c r="D80">
        <v>4.052159917870962</v>
      </c>
      <c r="E80">
        <v>3.0380915061926625</v>
      </c>
      <c r="F80">
        <v>0.40620192023179802</v>
      </c>
      <c r="G80">
        <v>2.1494185260204679</v>
      </c>
      <c r="H80">
        <v>2.7712812921102037</v>
      </c>
      <c r="I80">
        <v>1.972308292331602</v>
      </c>
      <c r="J80">
        <v>0.8660254037844386</v>
      </c>
      <c r="K80">
        <v>0.51380930314660522</v>
      </c>
      <c r="L80">
        <v>0.31780497164141408</v>
      </c>
      <c r="M80">
        <v>76.743568562662205</v>
      </c>
      <c r="N80">
        <v>0.3009</v>
      </c>
      <c r="O80">
        <v>3.9100000000000003E-2</v>
      </c>
      <c r="P80">
        <v>1.8850419899501147</v>
      </c>
    </row>
    <row r="81" spans="1:16" x14ac:dyDescent="0.2">
      <c r="A81">
        <v>165</v>
      </c>
      <c r="B81">
        <v>7.245688373094719</v>
      </c>
      <c r="C81">
        <v>1.2672805529952711</v>
      </c>
      <c r="D81">
        <v>4.0706264874095242</v>
      </c>
      <c r="E81">
        <v>3.0347981810987039</v>
      </c>
      <c r="F81">
        <v>0.40496913462633177</v>
      </c>
      <c r="G81">
        <v>2.142428528562855</v>
      </c>
      <c r="H81">
        <v>2.7874719729532709</v>
      </c>
      <c r="I81">
        <v>1.9798989873223332</v>
      </c>
      <c r="J81">
        <v>0.86023252670426265</v>
      </c>
      <c r="K81">
        <v>0.51185935568278906</v>
      </c>
      <c r="L81">
        <v>0.31937438845342625</v>
      </c>
      <c r="M81">
        <v>76.909367835945062</v>
      </c>
      <c r="N81">
        <v>0.29509999999999997</v>
      </c>
      <c r="O81">
        <v>4.2900000000000001E-2</v>
      </c>
      <c r="P81">
        <v>1.8859792416437646</v>
      </c>
    </row>
    <row r="82" spans="1:16" x14ac:dyDescent="0.2">
      <c r="A82">
        <v>167</v>
      </c>
      <c r="B82">
        <v>7.2484481097680487</v>
      </c>
      <c r="C82">
        <v>1.2585706178041818</v>
      </c>
      <c r="D82">
        <v>4.0792156108742281</v>
      </c>
      <c r="E82">
        <v>3.0133038346638727</v>
      </c>
      <c r="F82">
        <v>0.40373258476372698</v>
      </c>
      <c r="G82">
        <v>2.1330729007701543</v>
      </c>
      <c r="H82">
        <v>2.8089143810376278</v>
      </c>
      <c r="I82">
        <v>1.9974984355438179</v>
      </c>
      <c r="J82">
        <v>0.8544003745317531</v>
      </c>
      <c r="K82">
        <v>0.50695167422546306</v>
      </c>
      <c r="L82">
        <v>0.31937438845342625</v>
      </c>
      <c r="M82">
        <v>76.84355888735449</v>
      </c>
      <c r="N82">
        <v>0.28799999999999998</v>
      </c>
      <c r="O82">
        <v>3.6600000000000001E-2</v>
      </c>
      <c r="P82">
        <v>1.8856074703144361</v>
      </c>
    </row>
    <row r="83" spans="1:16" x14ac:dyDescent="0.2">
      <c r="A83">
        <v>169</v>
      </c>
      <c r="B83">
        <v>7.2691127381544991</v>
      </c>
      <c r="C83">
        <v>1.2485992151206888</v>
      </c>
      <c r="D83">
        <v>4.0963398296528082</v>
      </c>
      <c r="E83">
        <v>2.9732137494637012</v>
      </c>
      <c r="F83">
        <v>0.4</v>
      </c>
      <c r="G83">
        <v>2.1023796041628637</v>
      </c>
      <c r="H83">
        <v>2.8390139133156782</v>
      </c>
      <c r="I83">
        <v>2.0174241001832014</v>
      </c>
      <c r="J83">
        <v>0.84261497731763579</v>
      </c>
      <c r="K83">
        <v>0.50199601592044529</v>
      </c>
      <c r="L83">
        <v>0.31144823004794875</v>
      </c>
      <c r="M83">
        <v>78.348286360071953</v>
      </c>
      <c r="N83">
        <v>0.2964</v>
      </c>
      <c r="O83">
        <v>3.0700000000000002E-2</v>
      </c>
      <c r="P83">
        <v>1.8940295019851638</v>
      </c>
    </row>
    <row r="84" spans="1:16" x14ac:dyDescent="0.2">
      <c r="A84">
        <v>171</v>
      </c>
      <c r="B84">
        <v>7.2725511342306834</v>
      </c>
      <c r="C84">
        <v>1.2401612798341997</v>
      </c>
      <c r="D84">
        <v>4.1158231254513353</v>
      </c>
      <c r="E84">
        <v>2.9563490998188966</v>
      </c>
      <c r="F84">
        <v>0.39874804074753772</v>
      </c>
      <c r="G84">
        <v>2.1</v>
      </c>
      <c r="H84">
        <v>2.8930952282978866</v>
      </c>
      <c r="I84">
        <v>2.0099751242241779</v>
      </c>
      <c r="J84">
        <v>0.82462112512353214</v>
      </c>
      <c r="K84">
        <v>0.49699094559156709</v>
      </c>
      <c r="L84">
        <v>0.31144823004794875</v>
      </c>
      <c r="M84">
        <v>81.854838709677423</v>
      </c>
      <c r="N84">
        <v>0.28239999999999998</v>
      </c>
      <c r="O84">
        <v>3.2599999999999997E-2</v>
      </c>
      <c r="P84">
        <v>1.9130443570869966</v>
      </c>
    </row>
    <row r="85" spans="1:16" x14ac:dyDescent="0.2">
      <c r="A85">
        <v>173</v>
      </c>
      <c r="B85">
        <v>7.2636079189339506</v>
      </c>
      <c r="C85">
        <v>1.2373358476985947</v>
      </c>
      <c r="D85">
        <v>4.1146081222881969</v>
      </c>
      <c r="E85">
        <v>2.9546573405388314</v>
      </c>
      <c r="F85">
        <v>0.39749213828703583</v>
      </c>
      <c r="G85">
        <v>2.1142374511865976</v>
      </c>
      <c r="H85">
        <v>2.9051678092667901</v>
      </c>
      <c r="I85">
        <v>2.0024984394500787</v>
      </c>
      <c r="J85">
        <v>0.81853527718724506</v>
      </c>
      <c r="K85">
        <v>0.49598387070548977</v>
      </c>
      <c r="L85">
        <v>0.33166247903553997</v>
      </c>
      <c r="M85">
        <v>80.592740796175647</v>
      </c>
      <c r="N85">
        <v>0.2858</v>
      </c>
      <c r="O85">
        <v>4.2700000000000002E-2</v>
      </c>
      <c r="P85">
        <v>1.9062959255005909</v>
      </c>
    </row>
    <row r="86" spans="1:16" x14ac:dyDescent="0.2">
      <c r="A86">
        <v>174</v>
      </c>
      <c r="B86">
        <v>7.264984514780469</v>
      </c>
      <c r="C86">
        <v>1.2324771803161305</v>
      </c>
      <c r="D86">
        <v>4.11703777004778</v>
      </c>
      <c r="E86">
        <v>2.947880594596735</v>
      </c>
      <c r="F86">
        <v>0.396232255123179</v>
      </c>
      <c r="G86">
        <v>2.0976176963403033</v>
      </c>
      <c r="H86">
        <v>2.9120439557122073</v>
      </c>
      <c r="I86">
        <v>2.0024984394500787</v>
      </c>
      <c r="J86">
        <v>0.81853527718724506</v>
      </c>
      <c r="K86">
        <v>0.49091750834534309</v>
      </c>
      <c r="L86">
        <v>0.29832867780352595</v>
      </c>
      <c r="M86">
        <v>80.543142731148052</v>
      </c>
      <c r="N86">
        <v>0.36199999999999999</v>
      </c>
      <c r="O86">
        <v>4.4999999999999998E-2</v>
      </c>
      <c r="P86">
        <v>1.9060285714368865</v>
      </c>
    </row>
    <row r="87" spans="1:16" x14ac:dyDescent="0.2">
      <c r="A87">
        <v>175</v>
      </c>
      <c r="B87">
        <v>7.2670489196096648</v>
      </c>
      <c r="C87">
        <v>1.2361229712289954</v>
      </c>
      <c r="D87">
        <v>4.1255302689472533</v>
      </c>
      <c r="E87">
        <v>2.9495762407505248</v>
      </c>
      <c r="F87">
        <v>0.39874804074753772</v>
      </c>
      <c r="G87">
        <v>2.1095023109728985</v>
      </c>
      <c r="H87">
        <v>2.9137604568666933</v>
      </c>
      <c r="I87">
        <v>2.0124611797498106</v>
      </c>
      <c r="J87">
        <v>0.81853527718724506</v>
      </c>
      <c r="K87">
        <v>0.49699094559156709</v>
      </c>
      <c r="L87">
        <v>0.32403703492039299</v>
      </c>
      <c r="M87">
        <v>80.999251939052698</v>
      </c>
      <c r="N87">
        <v>0.27029999999999998</v>
      </c>
      <c r="O87">
        <v>2.7900000000000001E-2</v>
      </c>
      <c r="P87">
        <v>1.9084810080114678</v>
      </c>
    </row>
    <row r="88" spans="1:16" x14ac:dyDescent="0.2">
      <c r="A88">
        <v>176</v>
      </c>
      <c r="B88">
        <v>7.274613391789285</v>
      </c>
      <c r="C88">
        <v>1.2437845472588891</v>
      </c>
      <c r="D88">
        <v>4.11703777004778</v>
      </c>
      <c r="E88">
        <v>2.9698484809834995</v>
      </c>
      <c r="F88">
        <v>0.39749213828703583</v>
      </c>
      <c r="G88">
        <v>2.1</v>
      </c>
      <c r="H88">
        <v>2.8809720581775866</v>
      </c>
      <c r="I88">
        <v>2.0248456731316584</v>
      </c>
      <c r="J88">
        <v>0.82462112512353214</v>
      </c>
      <c r="K88">
        <v>0.4979959839195493</v>
      </c>
      <c r="L88">
        <v>0.26076809620810598</v>
      </c>
      <c r="M88">
        <v>79.577020508390675</v>
      </c>
      <c r="N88">
        <v>0.36559999999999998</v>
      </c>
      <c r="O88">
        <v>0.16800000000000001</v>
      </c>
      <c r="P88">
        <v>1.9007876744310179</v>
      </c>
    </row>
    <row r="89" spans="1:16" x14ac:dyDescent="0.2">
      <c r="A89">
        <v>177</v>
      </c>
      <c r="B89">
        <v>7.2856022400347937</v>
      </c>
      <c r="C89">
        <v>1.2369316876852983</v>
      </c>
      <c r="D89">
        <v>4.135214625627067</v>
      </c>
      <c r="E89">
        <v>2.9461839725312471</v>
      </c>
      <c r="F89">
        <v>0.39496835316262996</v>
      </c>
      <c r="G89">
        <v>2.0976176963403033</v>
      </c>
      <c r="H89">
        <v>2.9325756597230361</v>
      </c>
      <c r="I89">
        <v>2.0124611797498106</v>
      </c>
      <c r="J89">
        <v>0.80622577482985502</v>
      </c>
      <c r="K89">
        <v>0.49396356140913877</v>
      </c>
      <c r="L89">
        <v>0.32710854467592254</v>
      </c>
      <c r="M89">
        <v>82.863466059359425</v>
      </c>
      <c r="N89">
        <v>0.2545</v>
      </c>
      <c r="O89">
        <v>3.7699999999999997E-2</v>
      </c>
      <c r="P89">
        <v>1.9183630952544695</v>
      </c>
    </row>
    <row r="90" spans="1:16" x14ac:dyDescent="0.2">
      <c r="A90">
        <v>178</v>
      </c>
      <c r="B90">
        <v>7.2780491891715045</v>
      </c>
      <c r="C90">
        <v>1.245792920191795</v>
      </c>
      <c r="D90">
        <v>4.1194659848091959</v>
      </c>
      <c r="E90">
        <v>2.979932885150268</v>
      </c>
      <c r="F90">
        <v>0.39749213828703583</v>
      </c>
      <c r="G90">
        <v>2.1</v>
      </c>
      <c r="H90">
        <v>2.8809720581775866</v>
      </c>
      <c r="I90">
        <v>2.0371548787463363</v>
      </c>
      <c r="J90">
        <v>0.83066238629180744</v>
      </c>
      <c r="K90">
        <v>0.5</v>
      </c>
      <c r="L90">
        <v>0.27928480087537882</v>
      </c>
      <c r="M90">
        <v>81.091645742981058</v>
      </c>
      <c r="N90">
        <v>0.371</v>
      </c>
      <c r="O90">
        <v>1.6E-2</v>
      </c>
      <c r="P90">
        <v>1.9089761144502353</v>
      </c>
    </row>
    <row r="91" spans="1:16" x14ac:dyDescent="0.2">
      <c r="A91">
        <v>179</v>
      </c>
      <c r="B91">
        <v>7.2801098892805181</v>
      </c>
      <c r="C91">
        <v>1.2389511693363866</v>
      </c>
      <c r="D91">
        <v>4.1206795556073033</v>
      </c>
      <c r="E91">
        <v>2.9546573405388314</v>
      </c>
      <c r="F91">
        <v>0.39749213828703583</v>
      </c>
      <c r="G91">
        <v>2.1023796041628637</v>
      </c>
      <c r="H91">
        <v>2.896549671592048</v>
      </c>
      <c r="I91">
        <v>2.0174241001832014</v>
      </c>
      <c r="J91">
        <v>0.82462112512353214</v>
      </c>
      <c r="K91">
        <v>0.5</v>
      </c>
      <c r="L91">
        <v>0.33316662497915361</v>
      </c>
      <c r="M91">
        <v>81.095861110120822</v>
      </c>
      <c r="N91">
        <v>0.26939999999999997</v>
      </c>
      <c r="O91">
        <v>3.1399999999999997E-2</v>
      </c>
      <c r="P91">
        <v>1.9089986896870577</v>
      </c>
    </row>
    <row r="92" spans="1:16" x14ac:dyDescent="0.2">
      <c r="A92">
        <v>180</v>
      </c>
      <c r="B92">
        <v>7.2856022400347937</v>
      </c>
      <c r="C92">
        <v>1.2393546707863734</v>
      </c>
      <c r="D92">
        <v>4.1303752856126765</v>
      </c>
      <c r="E92">
        <v>2.9546573405388314</v>
      </c>
      <c r="F92">
        <v>0.39496835316262996</v>
      </c>
      <c r="G92">
        <v>2.0976176963403033</v>
      </c>
      <c r="H92">
        <v>2.9034462281915951</v>
      </c>
      <c r="I92">
        <v>2.0199009876724157</v>
      </c>
      <c r="J92">
        <v>0.81240384046359604</v>
      </c>
      <c r="K92">
        <v>0.49497474683058329</v>
      </c>
      <c r="L92">
        <v>0.32093613071762422</v>
      </c>
      <c r="M92">
        <v>81.401468693235614</v>
      </c>
      <c r="N92">
        <v>0.318</v>
      </c>
      <c r="O92">
        <v>4.2799999999999998E-2</v>
      </c>
      <c r="P92">
        <v>1.9106322407566902</v>
      </c>
    </row>
    <row r="93" spans="1:16" x14ac:dyDescent="0.2">
      <c r="A93">
        <v>181</v>
      </c>
      <c r="B93">
        <v>7.2821700062550034</v>
      </c>
      <c r="C93">
        <v>1.2497999839974394</v>
      </c>
      <c r="D93">
        <v>4.112177038990418</v>
      </c>
      <c r="E93">
        <v>2.9816103031751151</v>
      </c>
      <c r="F93">
        <v>0.39874804074753772</v>
      </c>
      <c r="G93">
        <v>2.1047565179849186</v>
      </c>
      <c r="H93">
        <v>2.8722813232690143</v>
      </c>
      <c r="I93">
        <v>2.0174241001832014</v>
      </c>
      <c r="J93">
        <v>0.82462112512353214</v>
      </c>
      <c r="K93">
        <v>0.50695167422546306</v>
      </c>
      <c r="L93">
        <v>0.33466401061363021</v>
      </c>
      <c r="M93">
        <v>81.028131077049423</v>
      </c>
      <c r="N93">
        <v>0.2429</v>
      </c>
      <c r="O93">
        <v>4.4699999999999997E-2</v>
      </c>
      <c r="P93">
        <v>1.9086358219715955</v>
      </c>
    </row>
    <row r="94" spans="1:16" x14ac:dyDescent="0.2">
      <c r="A94">
        <v>182</v>
      </c>
      <c r="B94">
        <v>7.3171032519706865</v>
      </c>
      <c r="C94">
        <v>1.2437845472588891</v>
      </c>
      <c r="D94">
        <v>4.1400483088968905</v>
      </c>
      <c r="E94">
        <v>2.9664793948382653</v>
      </c>
      <c r="F94">
        <v>0.39370039370059057</v>
      </c>
      <c r="G94">
        <v>2.0856653614614209</v>
      </c>
      <c r="H94">
        <v>2.8896366553599777</v>
      </c>
      <c r="I94">
        <v>2.0518284528683193</v>
      </c>
      <c r="J94">
        <v>0.81853527718724506</v>
      </c>
      <c r="K94">
        <v>0.5</v>
      </c>
      <c r="L94">
        <v>0.32403703492039299</v>
      </c>
      <c r="M94">
        <v>80.402347747814403</v>
      </c>
      <c r="N94">
        <v>0.19159999999999999</v>
      </c>
      <c r="O94">
        <v>4.6199999999999998E-2</v>
      </c>
      <c r="P94">
        <v>1.9052687303284785</v>
      </c>
    </row>
    <row r="95" spans="1:16" x14ac:dyDescent="0.2">
      <c r="A95">
        <v>183</v>
      </c>
      <c r="B95">
        <v>7.2849159226445437</v>
      </c>
      <c r="C95">
        <v>1.2465953633797937</v>
      </c>
      <c r="D95">
        <v>4.11703777004778</v>
      </c>
      <c r="E95">
        <v>2.979932885150268</v>
      </c>
      <c r="F95">
        <v>0.39496835316262996</v>
      </c>
      <c r="G95">
        <v>2.1047565179849186</v>
      </c>
      <c r="H95">
        <v>2.8774989139876315</v>
      </c>
      <c r="I95">
        <v>2.0223748416156684</v>
      </c>
      <c r="J95">
        <v>0.81240384046359604</v>
      </c>
      <c r="K95">
        <v>0.50596442562694066</v>
      </c>
      <c r="L95">
        <v>0.33763886032268264</v>
      </c>
      <c r="M95">
        <v>80.383132530120463</v>
      </c>
      <c r="N95">
        <v>0.21049999999999999</v>
      </c>
      <c r="O95">
        <v>5.0299999999999997E-2</v>
      </c>
      <c r="P95">
        <v>1.9051649266387629</v>
      </c>
    </row>
    <row r="96" spans="1:16" x14ac:dyDescent="0.2">
      <c r="A96">
        <v>184</v>
      </c>
      <c r="B96">
        <v>7.3246160308919945</v>
      </c>
      <c r="C96">
        <v>1.2708265027138834</v>
      </c>
      <c r="D96">
        <v>4.0951190458886542</v>
      </c>
      <c r="E96">
        <v>3.0099833886584824</v>
      </c>
      <c r="F96">
        <v>0.4</v>
      </c>
      <c r="G96">
        <v>2.0904544960366871</v>
      </c>
      <c r="H96">
        <v>2.8460498941515415</v>
      </c>
      <c r="I96">
        <v>2.1095023109728985</v>
      </c>
      <c r="J96">
        <v>0.81240384046359604</v>
      </c>
      <c r="K96">
        <v>0.5</v>
      </c>
      <c r="L96">
        <v>0.29325756597230357</v>
      </c>
      <c r="M96">
        <v>87.299118714359736</v>
      </c>
      <c r="N96">
        <v>0.1195</v>
      </c>
      <c r="O96">
        <v>2.5600000000000001E-2</v>
      </c>
      <c r="P96">
        <v>1.941009859519746</v>
      </c>
    </row>
    <row r="97" spans="1:16" x14ac:dyDescent="0.2">
      <c r="A97">
        <v>186</v>
      </c>
      <c r="B97">
        <v>7.2629195231669748</v>
      </c>
      <c r="C97">
        <v>1.2845232578665129</v>
      </c>
      <c r="D97">
        <v>4.0792156108742281</v>
      </c>
      <c r="E97">
        <v>3.0610455730027932</v>
      </c>
      <c r="F97">
        <v>0.40249223594996214</v>
      </c>
      <c r="G97">
        <v>2.1400934559032696</v>
      </c>
      <c r="H97">
        <v>2.8548204847240397</v>
      </c>
      <c r="I97">
        <v>2.0469489490458721</v>
      </c>
      <c r="J97">
        <v>0.80622577482985502</v>
      </c>
      <c r="K97">
        <v>0.50199601592044529</v>
      </c>
      <c r="L97">
        <v>0.31780497164141408</v>
      </c>
      <c r="M97">
        <v>85.826428048467108</v>
      </c>
      <c r="N97">
        <v>0.246</v>
      </c>
      <c r="O97">
        <v>4.65E-2</v>
      </c>
      <c r="P97">
        <v>1.9336210382953931</v>
      </c>
    </row>
    <row r="98" spans="1:16" x14ac:dyDescent="0.2">
      <c r="A98">
        <v>188</v>
      </c>
      <c r="B98">
        <v>7.2498275841567432</v>
      </c>
      <c r="C98">
        <v>1.2597618822618821</v>
      </c>
      <c r="D98">
        <v>4.0926763859362252</v>
      </c>
      <c r="E98">
        <v>3.0133038346638727</v>
      </c>
      <c r="F98">
        <v>0.40124805295477761</v>
      </c>
      <c r="G98">
        <v>2.1213203435596424</v>
      </c>
      <c r="H98">
        <v>2.8530685235374214</v>
      </c>
      <c r="I98">
        <v>2.0199009876724157</v>
      </c>
      <c r="J98">
        <v>0.81853527718724506</v>
      </c>
      <c r="K98">
        <v>0.49899899799498598</v>
      </c>
      <c r="L98">
        <v>0.33466401061363021</v>
      </c>
      <c r="M98">
        <v>86.760307124881976</v>
      </c>
      <c r="N98">
        <v>0.30230000000000001</v>
      </c>
      <c r="O98">
        <v>5.3999999999999999E-2</v>
      </c>
      <c r="P98">
        <v>1.938321080714279</v>
      </c>
    </row>
    <row r="99" spans="1:16" x14ac:dyDescent="0.2">
      <c r="A99">
        <v>190</v>
      </c>
      <c r="B99">
        <v>7.2505172229296857</v>
      </c>
      <c r="C99">
        <v>1.161464592658769</v>
      </c>
      <c r="D99">
        <v>4.2166337284616029</v>
      </c>
      <c r="E99">
        <v>2.9765752132274432</v>
      </c>
      <c r="F99">
        <v>0.35496478698597694</v>
      </c>
      <c r="G99">
        <v>2.16794833886788</v>
      </c>
      <c r="H99">
        <v>2.4062418831031929</v>
      </c>
      <c r="I99">
        <v>1.9131126469708992</v>
      </c>
      <c r="J99">
        <v>0.8660254037844386</v>
      </c>
      <c r="K99">
        <v>0.46690470119715011</v>
      </c>
      <c r="L99">
        <v>0.54954526656136349</v>
      </c>
      <c r="M99">
        <v>92.772353373904977</v>
      </c>
      <c r="N99">
        <v>1.1944999999999999</v>
      </c>
      <c r="O99">
        <v>0.15110000000000001</v>
      </c>
      <c r="P99">
        <v>1.9674185735678007</v>
      </c>
    </row>
    <row r="100" spans="1:16" x14ac:dyDescent="0.2">
      <c r="A100">
        <v>192</v>
      </c>
      <c r="B100">
        <v>7.0873126077519677</v>
      </c>
      <c r="C100">
        <v>0.9664367542679656</v>
      </c>
      <c r="D100">
        <v>4.3220365569948616</v>
      </c>
      <c r="E100">
        <v>2.7910571473905725</v>
      </c>
      <c r="F100">
        <v>0.25495097567963926</v>
      </c>
      <c r="G100">
        <v>1.9798989873223332</v>
      </c>
      <c r="H100">
        <v>1.4832396974191326</v>
      </c>
      <c r="I100">
        <v>1.5198684153570663</v>
      </c>
      <c r="J100">
        <v>1.0440306508910551</v>
      </c>
      <c r="K100">
        <v>0.40249223594996214</v>
      </c>
      <c r="L100">
        <v>0.99448479123614553</v>
      </c>
      <c r="M100">
        <v>60.733294883414324</v>
      </c>
      <c r="N100">
        <v>2.3836499999999998</v>
      </c>
      <c r="O100">
        <v>0.4229</v>
      </c>
      <c r="P100">
        <v>1.7834268429679272</v>
      </c>
    </row>
    <row r="101" spans="1:16" x14ac:dyDescent="0.2">
      <c r="A101">
        <v>194</v>
      </c>
      <c r="B101">
        <v>7.1154760908880865</v>
      </c>
      <c r="C101">
        <v>0.98994949366116658</v>
      </c>
      <c r="D101">
        <v>4.2766809560686196</v>
      </c>
      <c r="E101">
        <v>2.7910571473905725</v>
      </c>
      <c r="F101">
        <v>0.25495097567963926</v>
      </c>
      <c r="G101">
        <v>1.9949937343260002</v>
      </c>
      <c r="H101">
        <v>1.5748015748023623</v>
      </c>
      <c r="I101">
        <v>1.5394804318340654</v>
      </c>
      <c r="J101">
        <v>1.0099504938362078</v>
      </c>
      <c r="K101">
        <v>0.4</v>
      </c>
      <c r="L101">
        <v>0.95131487952202243</v>
      </c>
      <c r="M101">
        <v>55.677968028742306</v>
      </c>
      <c r="N101">
        <v>3.5728</v>
      </c>
      <c r="O101">
        <v>0.69469999999999998</v>
      </c>
      <c r="P101">
        <v>1.7456833772848444</v>
      </c>
    </row>
    <row r="102" spans="1:16" x14ac:dyDescent="0.2">
      <c r="A102">
        <v>196</v>
      </c>
      <c r="B102">
        <v>7.0738956735309575</v>
      </c>
      <c r="C102">
        <v>0.97826376811164784</v>
      </c>
      <c r="D102">
        <v>4.2449970553582252</v>
      </c>
      <c r="E102">
        <v>2.8618176042508368</v>
      </c>
      <c r="F102">
        <v>0.25495097567963926</v>
      </c>
      <c r="G102">
        <v>1.9924858845171276</v>
      </c>
      <c r="H102">
        <v>1.4966629547095767</v>
      </c>
      <c r="I102">
        <v>1.5099668870541498</v>
      </c>
      <c r="J102">
        <v>1.004987562112089</v>
      </c>
      <c r="K102">
        <v>0.41231056256176607</v>
      </c>
      <c r="L102">
        <v>1.1300442469213319</v>
      </c>
      <c r="M102">
        <v>57.72917062061115</v>
      </c>
      <c r="N102">
        <v>3.7363</v>
      </c>
      <c r="O102">
        <v>0.92749999999999999</v>
      </c>
      <c r="P102">
        <v>1.7613953181520281</v>
      </c>
    </row>
    <row r="103" spans="1:16" x14ac:dyDescent="0.2">
      <c r="A103">
        <v>198</v>
      </c>
      <c r="B103">
        <v>6.8527366796047255</v>
      </c>
      <c r="C103">
        <v>0.94498677239419604</v>
      </c>
      <c r="D103">
        <v>4.3243496620879309</v>
      </c>
      <c r="E103">
        <v>2.8319604517012591</v>
      </c>
      <c r="F103">
        <v>0.25690465157330261</v>
      </c>
      <c r="G103">
        <v>2.0566963801203135</v>
      </c>
      <c r="H103">
        <v>1.4071247279470289</v>
      </c>
      <c r="I103">
        <v>1.4071247279470289</v>
      </c>
      <c r="J103">
        <v>1.0535653752852738</v>
      </c>
      <c r="K103">
        <v>0.41833001326703778</v>
      </c>
      <c r="L103">
        <v>1.0653637876331259</v>
      </c>
      <c r="M103">
        <v>51.073366055282918</v>
      </c>
      <c r="N103">
        <v>4.4085999999999999</v>
      </c>
      <c r="O103">
        <v>0.72589999999999999</v>
      </c>
      <c r="P103">
        <v>1.7081944815301289</v>
      </c>
    </row>
    <row r="104" spans="1:16" x14ac:dyDescent="0.2">
      <c r="A104">
        <v>200</v>
      </c>
      <c r="B104">
        <v>6.9821200218844703</v>
      </c>
      <c r="C104">
        <v>1.0153817016275208</v>
      </c>
      <c r="D104">
        <v>4.3266615305567866</v>
      </c>
      <c r="E104">
        <v>2.9983328701129901</v>
      </c>
      <c r="F104">
        <v>0.27018512172212589</v>
      </c>
      <c r="G104">
        <v>2.0542638584174138</v>
      </c>
      <c r="H104">
        <v>1.7058722109231981</v>
      </c>
      <c r="I104">
        <v>1.5099668870541498</v>
      </c>
      <c r="J104">
        <v>0.99498743710661997</v>
      </c>
      <c r="K104">
        <v>0.43011626335213132</v>
      </c>
      <c r="L104">
        <v>1.2037441588643327</v>
      </c>
      <c r="M104">
        <v>65.897368750640396</v>
      </c>
      <c r="N104">
        <v>3.8349000000000002</v>
      </c>
      <c r="O104">
        <v>1.1296999999999999</v>
      </c>
      <c r="P104">
        <v>1.8188680737762322</v>
      </c>
    </row>
    <row r="105" spans="1:16" x14ac:dyDescent="0.2">
      <c r="A105">
        <v>202</v>
      </c>
      <c r="B105">
        <v>7.2367119605522507</v>
      </c>
      <c r="C105">
        <v>1.0686440005914037</v>
      </c>
      <c r="D105">
        <v>4.313930922024598</v>
      </c>
      <c r="E105">
        <v>3.1543620591175006</v>
      </c>
      <c r="F105">
        <v>0.29832867780352595</v>
      </c>
      <c r="G105">
        <v>2.23159136044214</v>
      </c>
      <c r="H105">
        <v>1.8547236990991407</v>
      </c>
      <c r="I105">
        <v>1.6792855623746665</v>
      </c>
      <c r="J105">
        <v>0.78740078740118113</v>
      </c>
      <c r="K105">
        <v>0.43931765272977591</v>
      </c>
      <c r="L105">
        <v>0.85264294989168821</v>
      </c>
      <c r="M105">
        <v>71.068606116137872</v>
      </c>
      <c r="N105">
        <v>2.1877500000000003</v>
      </c>
      <c r="O105">
        <v>0.61880000000000002</v>
      </c>
      <c r="P105">
        <v>1.8516777976148464</v>
      </c>
    </row>
    <row r="106" spans="1:16" x14ac:dyDescent="0.2">
      <c r="A106">
        <v>204</v>
      </c>
      <c r="B106">
        <v>7.2394751190953057</v>
      </c>
      <c r="C106">
        <v>1.2389511693363866</v>
      </c>
      <c r="D106">
        <v>4.2965102117881671</v>
      </c>
      <c r="E106">
        <v>3.0232432915661951</v>
      </c>
      <c r="F106">
        <v>0.35071355833500362</v>
      </c>
      <c r="G106">
        <v>2.1470910553583891</v>
      </c>
      <c r="H106">
        <v>2.3769728648009427</v>
      </c>
      <c r="I106">
        <v>1.8734993995195195</v>
      </c>
      <c r="J106">
        <v>0.87177978870813466</v>
      </c>
      <c r="K106">
        <v>0.51961524227066325</v>
      </c>
      <c r="L106">
        <v>0.55767373974394741</v>
      </c>
      <c r="M106">
        <v>71.718634251464707</v>
      </c>
      <c r="N106">
        <v>0.54059999999999997</v>
      </c>
      <c r="O106">
        <v>0.1079</v>
      </c>
      <c r="P106">
        <v>1.8556320106349848</v>
      </c>
    </row>
    <row r="107" spans="1:16" x14ac:dyDescent="0.2">
      <c r="A107">
        <v>206</v>
      </c>
      <c r="B107">
        <v>7.0866070866106297</v>
      </c>
      <c r="C107">
        <v>0.98893882520608922</v>
      </c>
      <c r="D107">
        <v>4.464302857109943</v>
      </c>
      <c r="E107">
        <v>2.9410882339705484</v>
      </c>
      <c r="F107">
        <v>0.28460498941515416</v>
      </c>
      <c r="G107">
        <v>2.1447610589527217</v>
      </c>
      <c r="H107">
        <v>1.4352700094407325</v>
      </c>
      <c r="I107">
        <v>1.5362291495737217</v>
      </c>
      <c r="J107">
        <v>1.014889156509222</v>
      </c>
      <c r="K107">
        <v>0.4147288270665544</v>
      </c>
      <c r="L107">
        <v>0.73280283842245042</v>
      </c>
      <c r="M107">
        <v>57.045327513241659</v>
      </c>
      <c r="N107">
        <v>2.6594000000000002</v>
      </c>
      <c r="O107">
        <v>0.2422</v>
      </c>
      <c r="P107">
        <v>1.7562200778809773</v>
      </c>
    </row>
    <row r="108" spans="1:16" x14ac:dyDescent="0.2">
      <c r="A108">
        <v>208</v>
      </c>
      <c r="B108">
        <v>6.9634761434214738</v>
      </c>
      <c r="C108">
        <v>1.0104454463255301</v>
      </c>
      <c r="D108">
        <v>4.4698993277254022</v>
      </c>
      <c r="E108">
        <v>3.1400636936215163</v>
      </c>
      <c r="F108">
        <v>0.27202941017470889</v>
      </c>
      <c r="G108">
        <v>2.078460969082653</v>
      </c>
      <c r="H108">
        <v>1.4177446878757824</v>
      </c>
      <c r="I108">
        <v>1.5</v>
      </c>
      <c r="J108">
        <v>1.1090536506409416</v>
      </c>
      <c r="K108">
        <v>0.43588989435406733</v>
      </c>
      <c r="L108">
        <v>1.245792920191795</v>
      </c>
      <c r="M108">
        <v>57.439581124645699</v>
      </c>
      <c r="N108">
        <v>2.4901</v>
      </c>
      <c r="O108">
        <v>1.0850500000000001</v>
      </c>
      <c r="P108">
        <v>1.7592112641743853</v>
      </c>
    </row>
    <row r="109" spans="1:16" x14ac:dyDescent="0.2">
      <c r="A109">
        <v>210</v>
      </c>
      <c r="B109">
        <v>6.992853494818835</v>
      </c>
      <c r="C109">
        <v>0.89218832092781852</v>
      </c>
      <c r="D109">
        <v>4.2871902220452034</v>
      </c>
      <c r="E109">
        <v>3.082207001484488</v>
      </c>
      <c r="F109">
        <v>0.30659419433511781</v>
      </c>
      <c r="G109">
        <v>2.0736441353327719</v>
      </c>
      <c r="H109">
        <v>1.8761663039293719</v>
      </c>
      <c r="I109">
        <v>1.57797338380595</v>
      </c>
      <c r="J109">
        <v>1.019803902718557</v>
      </c>
      <c r="K109">
        <v>0.44833023542919792</v>
      </c>
      <c r="L109">
        <v>1.5274161188098023</v>
      </c>
      <c r="M109">
        <v>73.178241340102886</v>
      </c>
      <c r="N109">
        <v>2.3208000000000002</v>
      </c>
      <c r="O109">
        <v>1.9278999999999999</v>
      </c>
      <c r="P109">
        <v>1.8643819680712428</v>
      </c>
    </row>
    <row r="110" spans="1:16" x14ac:dyDescent="0.2">
      <c r="A110">
        <v>214</v>
      </c>
      <c r="B110">
        <v>7.0057119552547977</v>
      </c>
      <c r="C110">
        <v>0.93701654200979823</v>
      </c>
      <c r="D110">
        <v>4.162931659299729</v>
      </c>
      <c r="E110">
        <v>2.9647934160747185</v>
      </c>
      <c r="F110">
        <v>0.38340579025361626</v>
      </c>
      <c r="G110">
        <v>2.1166010488516727</v>
      </c>
      <c r="H110">
        <v>2.6514147167125706</v>
      </c>
      <c r="I110">
        <v>1.51657508881031</v>
      </c>
      <c r="J110">
        <v>0.97467943448089633</v>
      </c>
      <c r="K110">
        <v>0.44384682042344292</v>
      </c>
      <c r="L110">
        <v>0.8613942186943212</v>
      </c>
      <c r="M110">
        <v>81.826579157551123</v>
      </c>
      <c r="N110">
        <v>1.4819</v>
      </c>
      <c r="O110">
        <v>0.59630000000000005</v>
      </c>
      <c r="P110">
        <v>1.9128943954379425</v>
      </c>
    </row>
    <row r="111" spans="1:16" x14ac:dyDescent="0.2">
      <c r="A111">
        <v>216</v>
      </c>
      <c r="B111">
        <v>6.9799713466460593</v>
      </c>
      <c r="C111">
        <v>0.93327380762560785</v>
      </c>
      <c r="D111">
        <v>4.1605288125429443</v>
      </c>
      <c r="E111">
        <v>2.947880594596735</v>
      </c>
      <c r="F111">
        <v>0.3872983346207417</v>
      </c>
      <c r="G111">
        <v>2.080865204668481</v>
      </c>
      <c r="H111">
        <v>2.7147743920996454</v>
      </c>
      <c r="I111">
        <v>1.5099668870541498</v>
      </c>
      <c r="J111">
        <v>0.98994949366116658</v>
      </c>
      <c r="K111">
        <v>0.44271887242357311</v>
      </c>
      <c r="L111">
        <v>0.94445751624940755</v>
      </c>
      <c r="M111">
        <v>80.238807505378759</v>
      </c>
      <c r="N111">
        <v>1.6819</v>
      </c>
      <c r="O111">
        <v>0.65939999999999999</v>
      </c>
      <c r="P111">
        <v>1.9043844656544091</v>
      </c>
    </row>
    <row r="112" spans="1:16" x14ac:dyDescent="0.2">
      <c r="A112">
        <v>218</v>
      </c>
      <c r="B112">
        <v>6.9231495722683905</v>
      </c>
      <c r="C112">
        <v>0.93594871654380718</v>
      </c>
      <c r="D112">
        <v>4.1085277168348275</v>
      </c>
      <c r="E112">
        <v>2.947880594596735</v>
      </c>
      <c r="F112">
        <v>0.37815340802378072</v>
      </c>
      <c r="G112">
        <v>2.0223748416156684</v>
      </c>
      <c r="H112">
        <v>2.6589471600616661</v>
      </c>
      <c r="I112">
        <v>1.4628738838327795</v>
      </c>
      <c r="J112">
        <v>0.98488578017961048</v>
      </c>
      <c r="K112">
        <v>0.43588989435406733</v>
      </c>
      <c r="L112">
        <v>0.93166517590816922</v>
      </c>
      <c r="M112">
        <v>80.130418559473142</v>
      </c>
      <c r="N112">
        <v>1.5388999999999999</v>
      </c>
      <c r="O112">
        <v>0.63170000000000004</v>
      </c>
      <c r="P112">
        <v>1.903797411274603</v>
      </c>
    </row>
    <row r="113" spans="1:16" x14ac:dyDescent="0.2">
      <c r="A113">
        <v>220</v>
      </c>
      <c r="B113">
        <v>6.9375788283809792</v>
      </c>
      <c r="C113">
        <v>0.93273790530888145</v>
      </c>
      <c r="D113">
        <v>4.1182520563948</v>
      </c>
      <c r="E113">
        <v>2.8879058156387303</v>
      </c>
      <c r="F113">
        <v>0.36878177829171549</v>
      </c>
      <c r="G113">
        <v>1.9899748742132399</v>
      </c>
      <c r="H113">
        <v>2.5709920264364881</v>
      </c>
      <c r="I113">
        <v>1.4866068747318506</v>
      </c>
      <c r="J113">
        <v>0.98488578017961048</v>
      </c>
      <c r="K113">
        <v>0.44271887242357311</v>
      </c>
      <c r="L113">
        <v>0.98691438331802617</v>
      </c>
      <c r="M113">
        <v>76.171347186210426</v>
      </c>
      <c r="N113">
        <v>1.8005</v>
      </c>
      <c r="O113">
        <v>0.7198</v>
      </c>
      <c r="P113">
        <v>1.8817916367062029</v>
      </c>
    </row>
    <row r="114" spans="1:16" x14ac:dyDescent="0.2">
      <c r="A114">
        <v>222</v>
      </c>
      <c r="B114">
        <v>6.9130311730817473</v>
      </c>
      <c r="C114">
        <v>0.94021274188345272</v>
      </c>
      <c r="D114">
        <v>4.0853396431630999</v>
      </c>
      <c r="E114">
        <v>2.8879058156387303</v>
      </c>
      <c r="F114">
        <v>0.36331804249169902</v>
      </c>
      <c r="G114">
        <v>1.9824227601599009</v>
      </c>
      <c r="H114">
        <v>2.535744466621193</v>
      </c>
      <c r="I114">
        <v>1.4933184523068079</v>
      </c>
      <c r="J114">
        <v>0.9797958971132712</v>
      </c>
      <c r="K114">
        <v>0.44384682042344292</v>
      </c>
      <c r="L114">
        <v>1.1282730166054669</v>
      </c>
      <c r="M114">
        <v>61.214121486316145</v>
      </c>
      <c r="N114">
        <v>2.2671999999999999</v>
      </c>
      <c r="O114">
        <v>0.77159999999999995</v>
      </c>
      <c r="P114">
        <v>1.7868516211019581</v>
      </c>
    </row>
    <row r="115" spans="1:16" x14ac:dyDescent="0.2">
      <c r="A115">
        <v>224</v>
      </c>
      <c r="B115">
        <v>6.9339743293438865</v>
      </c>
      <c r="C115">
        <v>0.91923881554251174</v>
      </c>
      <c r="D115">
        <v>4.0779897008207362</v>
      </c>
      <c r="E115">
        <v>2.8530685235374214</v>
      </c>
      <c r="F115">
        <v>0.37148351242013422</v>
      </c>
      <c r="G115">
        <v>1.977371993328519</v>
      </c>
      <c r="H115">
        <v>2.6305892875931809</v>
      </c>
      <c r="I115">
        <v>1.5198684153570663</v>
      </c>
      <c r="J115">
        <v>0.99498743710661997</v>
      </c>
      <c r="K115">
        <v>0.43703546766824314</v>
      </c>
      <c r="L115">
        <v>0.9648834126463155</v>
      </c>
      <c r="M115">
        <v>73.486022838836362</v>
      </c>
      <c r="N115">
        <v>1.8635999999999999</v>
      </c>
      <c r="O115">
        <v>0.66390000000000005</v>
      </c>
      <c r="P115">
        <v>1.8662047434214633</v>
      </c>
    </row>
    <row r="116" spans="1:16" x14ac:dyDescent="0.2">
      <c r="A116">
        <v>226</v>
      </c>
      <c r="B116">
        <v>6.9332532046651805</v>
      </c>
      <c r="C116">
        <v>0.93914855054991164</v>
      </c>
      <c r="D116">
        <v>4.132795663954365</v>
      </c>
      <c r="E116">
        <v>2.8687976575562106</v>
      </c>
      <c r="F116">
        <v>0.36742346141747673</v>
      </c>
      <c r="G116">
        <v>1.972308292331602</v>
      </c>
      <c r="H116">
        <v>2.5690465157330258</v>
      </c>
      <c r="I116">
        <v>1.5329709716755893</v>
      </c>
      <c r="J116">
        <v>1.004987562112089</v>
      </c>
      <c r="K116">
        <v>0.44497190922573981</v>
      </c>
      <c r="L116">
        <v>1.0237187113655781</v>
      </c>
      <c r="M116">
        <v>73.998067977952189</v>
      </c>
      <c r="N116">
        <v>1.8468</v>
      </c>
      <c r="O116">
        <v>0.79859999999999998</v>
      </c>
      <c r="P116">
        <v>1.869220380846276</v>
      </c>
    </row>
    <row r="117" spans="1:16" x14ac:dyDescent="0.2">
      <c r="A117">
        <v>228</v>
      </c>
      <c r="B117">
        <v>6.992853494818835</v>
      </c>
      <c r="C117">
        <v>0.91433035605299684</v>
      </c>
      <c r="D117">
        <v>4.1713307229228418</v>
      </c>
      <c r="E117">
        <v>2.8792360097775935</v>
      </c>
      <c r="F117">
        <v>0.35916569992135944</v>
      </c>
      <c r="G117">
        <v>1.9748417658131499</v>
      </c>
      <c r="H117">
        <v>2.5079872407968904</v>
      </c>
      <c r="I117">
        <v>1.5231546211727816</v>
      </c>
      <c r="J117">
        <v>0.98994949366116658</v>
      </c>
      <c r="K117">
        <v>0.41833001326703778</v>
      </c>
      <c r="L117">
        <v>0.96953597148326576</v>
      </c>
      <c r="M117">
        <v>79.077018735769812</v>
      </c>
      <c r="N117">
        <v>1.5536000000000001</v>
      </c>
      <c r="O117">
        <v>0.78449999999999998</v>
      </c>
      <c r="P117">
        <v>1.898050287715352</v>
      </c>
    </row>
    <row r="118" spans="1:16" x14ac:dyDescent="0.2">
      <c r="A118">
        <v>230</v>
      </c>
      <c r="B118">
        <v>7.0221079456243052</v>
      </c>
      <c r="C118">
        <v>0.93059120993054734</v>
      </c>
      <c r="D118">
        <v>4.2142615011410953</v>
      </c>
      <c r="E118">
        <v>2.8896366553599777</v>
      </c>
      <c r="F118">
        <v>0.35916569992135944</v>
      </c>
      <c r="G118">
        <v>1.972308292331602</v>
      </c>
      <c r="H118">
        <v>2.414539293529927</v>
      </c>
      <c r="I118">
        <v>1.5716233645501712</v>
      </c>
      <c r="J118">
        <v>1.0440306508910551</v>
      </c>
      <c r="K118">
        <v>0.4381780460041329</v>
      </c>
      <c r="L118">
        <v>1.0251829105091441</v>
      </c>
      <c r="M118">
        <v>74.367237571061267</v>
      </c>
      <c r="N118">
        <v>1.5998000000000001</v>
      </c>
      <c r="O118">
        <v>0.91890000000000005</v>
      </c>
      <c r="P118">
        <v>1.8713816495804447</v>
      </c>
    </row>
    <row r="119" spans="1:16" x14ac:dyDescent="0.2">
      <c r="A119">
        <v>232</v>
      </c>
      <c r="B119">
        <v>6.9885620838624591</v>
      </c>
      <c r="C119">
        <v>0.92897793299948739</v>
      </c>
      <c r="D119">
        <v>4.1928510586473253</v>
      </c>
      <c r="E119">
        <v>2.8774989139876315</v>
      </c>
      <c r="F119">
        <v>0.36193922141707718</v>
      </c>
      <c r="G119">
        <v>1.9824227601599009</v>
      </c>
      <c r="H119">
        <v>2.4596747752497685</v>
      </c>
      <c r="I119">
        <v>1.5459624833740306</v>
      </c>
      <c r="J119">
        <v>1.019803902718557</v>
      </c>
      <c r="K119">
        <v>0.43127717305695651</v>
      </c>
      <c r="L119">
        <v>1.014889156509222</v>
      </c>
      <c r="M119">
        <v>74.349013230540663</v>
      </c>
      <c r="N119">
        <v>1.5677000000000001</v>
      </c>
      <c r="O119">
        <v>0.8458</v>
      </c>
      <c r="P119">
        <v>1.8712752088852096</v>
      </c>
    </row>
    <row r="120" spans="1:16" x14ac:dyDescent="0.2">
      <c r="A120">
        <v>234</v>
      </c>
      <c r="B120">
        <v>7.0121323433032838</v>
      </c>
      <c r="C120">
        <v>0.91815031449104234</v>
      </c>
      <c r="D120">
        <v>4.2883563284783133</v>
      </c>
      <c r="E120">
        <v>2.8792360097775935</v>
      </c>
      <c r="F120">
        <v>0.34785054261852172</v>
      </c>
      <c r="G120">
        <v>1.9899748742132399</v>
      </c>
      <c r="H120">
        <v>2.2825424421026654</v>
      </c>
      <c r="I120">
        <v>1.5459624833740306</v>
      </c>
      <c r="J120">
        <v>1.0535653752852738</v>
      </c>
      <c r="K120">
        <v>0.42895221179054432</v>
      </c>
      <c r="L120">
        <v>1.0251829105091441</v>
      </c>
      <c r="M120">
        <v>76.484034079102301</v>
      </c>
      <c r="N120">
        <v>1.4024000000000001</v>
      </c>
      <c r="O120">
        <v>0.98770000000000002</v>
      </c>
      <c r="P120">
        <v>1.8835707863298852</v>
      </c>
    </row>
    <row r="121" spans="1:16" x14ac:dyDescent="0.2">
      <c r="A121">
        <v>238</v>
      </c>
      <c r="B121">
        <v>6.9842680360936891</v>
      </c>
      <c r="C121">
        <v>0.92628289415275289</v>
      </c>
      <c r="D121">
        <v>4.3116122274620201</v>
      </c>
      <c r="E121">
        <v>2.9291637031753619</v>
      </c>
      <c r="F121">
        <v>0.35777087639996635</v>
      </c>
      <c r="G121">
        <v>1.9874606914351791</v>
      </c>
      <c r="H121">
        <v>2.2693611435820435</v>
      </c>
      <c r="I121">
        <v>1.57797338380595</v>
      </c>
      <c r="J121">
        <v>1.0535653752852738</v>
      </c>
      <c r="K121">
        <v>0.42778499272414877</v>
      </c>
      <c r="L121">
        <v>1.128716084761797</v>
      </c>
      <c r="M121">
        <v>67.362205551703113</v>
      </c>
      <c r="N121">
        <v>1.3965000000000001</v>
      </c>
      <c r="O121">
        <v>1.3746</v>
      </c>
      <c r="P121">
        <v>1.8284162982548515</v>
      </c>
    </row>
    <row r="122" spans="1:16" x14ac:dyDescent="0.2">
      <c r="A122">
        <v>239</v>
      </c>
      <c r="B122">
        <v>6.6422887621662454</v>
      </c>
      <c r="C122">
        <v>0.96384646080171921</v>
      </c>
      <c r="D122">
        <v>3.954743986657038</v>
      </c>
      <c r="E122">
        <v>3.018277654557314</v>
      </c>
      <c r="F122">
        <v>0.41713307229228419</v>
      </c>
      <c r="G122">
        <v>2.0322401432901573</v>
      </c>
      <c r="H122">
        <v>3.117691453623979</v>
      </c>
      <c r="I122">
        <v>0.78740078740118113</v>
      </c>
      <c r="J122">
        <v>1.004987562112089</v>
      </c>
      <c r="K122">
        <v>0.47010637094172636</v>
      </c>
      <c r="L122">
        <v>0.30331501776206204</v>
      </c>
      <c r="M122">
        <v>69.773657395807248</v>
      </c>
      <c r="N122">
        <v>1.5134000000000001</v>
      </c>
      <c r="O122">
        <v>1.4293</v>
      </c>
      <c r="P122">
        <v>1.8436914884254167</v>
      </c>
    </row>
    <row r="123" spans="1:16" x14ac:dyDescent="0.2">
      <c r="A123">
        <v>242</v>
      </c>
      <c r="B123">
        <v>7.2304909930100871</v>
      </c>
      <c r="C123">
        <v>0.90221948549119679</v>
      </c>
      <c r="D123">
        <v>4.054626986542659</v>
      </c>
      <c r="E123">
        <v>2.8017851452243798</v>
      </c>
      <c r="F123">
        <v>0.32710854467592254</v>
      </c>
      <c r="G123">
        <v>1.8920887928424501</v>
      </c>
      <c r="H123">
        <v>2.0688160865577201</v>
      </c>
      <c r="I123">
        <v>1.4966629547095767</v>
      </c>
      <c r="J123">
        <v>1.0295630140987</v>
      </c>
      <c r="K123">
        <v>0.43127717305695651</v>
      </c>
      <c r="L123">
        <v>1.3475904422338414</v>
      </c>
      <c r="M123">
        <v>58.301131590650826</v>
      </c>
      <c r="N123">
        <v>1.6303000000000001</v>
      </c>
      <c r="O123">
        <v>1.484</v>
      </c>
      <c r="P123">
        <v>1.7656769842411082</v>
      </c>
    </row>
    <row r="124" spans="1:16" x14ac:dyDescent="0.2">
      <c r="A124">
        <v>243</v>
      </c>
      <c r="B124">
        <v>7.1958321270024079</v>
      </c>
      <c r="C124">
        <v>0.90443352436760105</v>
      </c>
      <c r="D124">
        <v>4.1303752856126765</v>
      </c>
      <c r="E124">
        <v>2.8266588050205139</v>
      </c>
      <c r="F124">
        <v>0.32403703492039299</v>
      </c>
      <c r="G124">
        <v>1.8788294228055935</v>
      </c>
      <c r="H124">
        <v>1.9493588689617927</v>
      </c>
      <c r="I124">
        <v>1.5033296378372907</v>
      </c>
      <c r="J124">
        <v>1.0862780491200215</v>
      </c>
      <c r="K124">
        <v>0.42778499272414877</v>
      </c>
      <c r="L124">
        <v>1.470374102057024</v>
      </c>
      <c r="M124">
        <v>41.449062664414448</v>
      </c>
      <c r="N124">
        <v>1.2661500000000001</v>
      </c>
      <c r="O124">
        <v>1.633</v>
      </c>
      <c r="P124">
        <v>1.6175147137940042</v>
      </c>
    </row>
    <row r="125" spans="1:16" x14ac:dyDescent="0.2">
      <c r="A125">
        <v>244</v>
      </c>
      <c r="B125">
        <v>7.1965269401288285</v>
      </c>
      <c r="C125">
        <v>0.93273790530888145</v>
      </c>
      <c r="D125">
        <v>4.1605288125429443</v>
      </c>
      <c r="E125">
        <v>2.8618176042508368</v>
      </c>
      <c r="F125">
        <v>0.3255764119219941</v>
      </c>
      <c r="G125">
        <v>1.8920887928424501</v>
      </c>
      <c r="H125">
        <v>1.944222209522358</v>
      </c>
      <c r="I125">
        <v>1.5394804318340654</v>
      </c>
      <c r="J125">
        <v>1.0816653826391966</v>
      </c>
      <c r="K125">
        <v>0.43127717305695651</v>
      </c>
      <c r="L125">
        <v>1.452583904633395</v>
      </c>
      <c r="M125">
        <v>58.998170922122924</v>
      </c>
      <c r="N125">
        <v>1.2661500000000001</v>
      </c>
      <c r="O125">
        <v>1.633</v>
      </c>
      <c r="P125">
        <v>1.7708385477312574</v>
      </c>
    </row>
    <row r="126" spans="1:16" x14ac:dyDescent="0.2">
      <c r="A126">
        <v>245</v>
      </c>
      <c r="B126">
        <v>7.148426400264607</v>
      </c>
      <c r="C126">
        <v>0.98234413521942499</v>
      </c>
      <c r="D126">
        <v>4.2708313008125245</v>
      </c>
      <c r="E126">
        <v>2.9240383034426891</v>
      </c>
      <c r="F126">
        <v>0.33763886032268264</v>
      </c>
      <c r="G126">
        <v>1.9157244060668017</v>
      </c>
      <c r="H126">
        <v>1.7888543819998317</v>
      </c>
      <c r="I126">
        <v>1.6</v>
      </c>
      <c r="J126">
        <v>1.131370849898476</v>
      </c>
      <c r="K126">
        <v>0.44158804331639234</v>
      </c>
      <c r="L126">
        <v>1.3960659010233005</v>
      </c>
      <c r="M126">
        <v>48.832530222334945</v>
      </c>
      <c r="N126">
        <v>0.90200000000000002</v>
      </c>
      <c r="O126">
        <v>1.782</v>
      </c>
      <c r="P126">
        <v>1.6887092275224853</v>
      </c>
    </row>
    <row r="127" spans="1:16" x14ac:dyDescent="0.2">
      <c r="A127">
        <v>249</v>
      </c>
      <c r="B127">
        <v>7.3783466982786869</v>
      </c>
      <c r="C127">
        <v>1.2786711852544421</v>
      </c>
      <c r="D127">
        <v>3.9686269665968861</v>
      </c>
      <c r="E127">
        <v>3.0298514815086235</v>
      </c>
      <c r="F127">
        <v>0.42895221179054432</v>
      </c>
      <c r="G127">
        <v>1.9157244060668017</v>
      </c>
      <c r="H127">
        <v>2.3558437978779492</v>
      </c>
      <c r="I127">
        <v>2.0904544960366871</v>
      </c>
      <c r="J127">
        <v>1.0488088481701516</v>
      </c>
      <c r="K127">
        <v>0.51185935568278906</v>
      </c>
      <c r="L127">
        <v>0.75762787699503242</v>
      </c>
      <c r="M127">
        <v>74.136370005497056</v>
      </c>
      <c r="N127">
        <v>0.1191</v>
      </c>
      <c r="O127">
        <v>0.60409999999999997</v>
      </c>
      <c r="P127">
        <v>1.8700313175287664</v>
      </c>
    </row>
    <row r="128" spans="1:16" x14ac:dyDescent="0.2">
      <c r="A128">
        <v>250</v>
      </c>
      <c r="B128">
        <v>7.3586683577940919</v>
      </c>
      <c r="C128">
        <v>1.2445882853377659</v>
      </c>
      <c r="D128">
        <v>3.996248240537617</v>
      </c>
      <c r="E128">
        <v>3.0099833886584824</v>
      </c>
      <c r="F128">
        <v>0.408656334834051</v>
      </c>
      <c r="G128">
        <v>1.9</v>
      </c>
      <c r="H128">
        <v>2.2847319317591723</v>
      </c>
      <c r="I128">
        <v>2.0396078054371141</v>
      </c>
      <c r="J128">
        <v>1.0488088481701516</v>
      </c>
      <c r="K128">
        <v>0.49193495504995371</v>
      </c>
      <c r="L128">
        <v>0.97313925005622903</v>
      </c>
      <c r="M128">
        <v>66.028993832385964</v>
      </c>
      <c r="N128">
        <v>0.62809999999999999</v>
      </c>
      <c r="O128">
        <v>0.80820000000000003</v>
      </c>
      <c r="P128">
        <v>1.8197346794270013</v>
      </c>
    </row>
    <row r="129" spans="1:16" x14ac:dyDescent="0.2">
      <c r="A129">
        <v>251</v>
      </c>
      <c r="B129">
        <v>7.3471082746887566</v>
      </c>
      <c r="C129">
        <v>1.2887978895078933</v>
      </c>
      <c r="D129">
        <v>3.9242833740697169</v>
      </c>
      <c r="E129">
        <v>3.0757112998459397</v>
      </c>
      <c r="F129">
        <v>0.43358966777357599</v>
      </c>
      <c r="G129">
        <v>1.944222209522358</v>
      </c>
      <c r="H129">
        <v>2.3895606290697042</v>
      </c>
      <c r="I129">
        <v>2.0736441353327719</v>
      </c>
      <c r="J129">
        <v>1.0392304845413265</v>
      </c>
      <c r="K129">
        <v>0.52725705305856274</v>
      </c>
      <c r="L129">
        <v>0.80808415403347689</v>
      </c>
      <c r="M129">
        <v>76.277465806090831</v>
      </c>
      <c r="N129">
        <v>8.7900000000000006E-2</v>
      </c>
      <c r="O129">
        <v>0.64939999999999998</v>
      </c>
      <c r="P129">
        <v>1.8823962558905751</v>
      </c>
    </row>
    <row r="130" spans="1:16" x14ac:dyDescent="0.2">
      <c r="A130">
        <v>252</v>
      </c>
      <c r="B130">
        <v>7.3545904032787579</v>
      </c>
      <c r="C130">
        <v>1.2712198865656563</v>
      </c>
      <c r="D130">
        <v>3.9585350825778973</v>
      </c>
      <c r="E130">
        <v>3.0594117081556709</v>
      </c>
      <c r="F130">
        <v>0.42661458015403081</v>
      </c>
      <c r="G130">
        <v>1.9313207915827966</v>
      </c>
      <c r="H130">
        <v>2.4454038521274968</v>
      </c>
      <c r="I130">
        <v>2.0736441353327719</v>
      </c>
      <c r="J130">
        <v>1.019803902718557</v>
      </c>
      <c r="K130">
        <v>0.51961524227066325</v>
      </c>
      <c r="L130">
        <v>0.88260976654464918</v>
      </c>
      <c r="M130">
        <v>77.954904917791566</v>
      </c>
      <c r="N130">
        <v>0.43169999999999997</v>
      </c>
      <c r="O130">
        <v>0.62790000000000001</v>
      </c>
      <c r="P130">
        <v>1.8918434461664808</v>
      </c>
    </row>
    <row r="131" spans="1:16" x14ac:dyDescent="0.2">
      <c r="A131">
        <v>253</v>
      </c>
      <c r="B131">
        <v>7.3736015623303102</v>
      </c>
      <c r="C131">
        <v>1.2884098726725126</v>
      </c>
      <c r="D131">
        <v>3.9268307832143723</v>
      </c>
      <c r="E131">
        <v>3.0870698080866261</v>
      </c>
      <c r="F131">
        <v>0.4381780460041329</v>
      </c>
      <c r="G131">
        <v>1.9209372712298547</v>
      </c>
      <c r="H131">
        <v>2.4269322199023193</v>
      </c>
      <c r="I131">
        <v>2.1071307505705477</v>
      </c>
      <c r="J131">
        <v>1.0392304845413265</v>
      </c>
      <c r="K131">
        <v>0.52630789467763073</v>
      </c>
      <c r="L131">
        <v>0.86486993241758614</v>
      </c>
      <c r="M131">
        <v>75.151279811021553</v>
      </c>
      <c r="N131">
        <v>0.1042</v>
      </c>
      <c r="O131">
        <v>0.66839999999999999</v>
      </c>
      <c r="P131">
        <v>1.8759363809326648</v>
      </c>
    </row>
    <row r="132" spans="1:16" x14ac:dyDescent="0.2">
      <c r="A132">
        <v>255</v>
      </c>
      <c r="B132">
        <v>7.2739260375673327</v>
      </c>
      <c r="C132">
        <v>1.3019216566291538</v>
      </c>
      <c r="D132">
        <v>3.9837168574084179</v>
      </c>
      <c r="E132">
        <v>3.1144823004794873</v>
      </c>
      <c r="F132">
        <v>0.43243496620879307</v>
      </c>
      <c r="G132">
        <v>1.9595917942265424</v>
      </c>
      <c r="H132">
        <v>2.6019223662515376</v>
      </c>
      <c r="I132">
        <v>2.0736441353327719</v>
      </c>
      <c r="J132">
        <v>0.94339811320566036</v>
      </c>
      <c r="K132">
        <v>0.52535702146254792</v>
      </c>
      <c r="L132">
        <v>0.7803845206050668</v>
      </c>
      <c r="M132">
        <v>75.445118962331691</v>
      </c>
      <c r="N132">
        <v>0.25040000000000001</v>
      </c>
      <c r="O132">
        <v>0.61309999999999998</v>
      </c>
      <c r="P132">
        <v>1.8776311476729615</v>
      </c>
    </row>
    <row r="133" spans="1:16" x14ac:dyDescent="0.2">
      <c r="A133">
        <v>257</v>
      </c>
      <c r="B133">
        <v>7.3566296630998078</v>
      </c>
      <c r="C133">
        <v>1.2957623238850557</v>
      </c>
      <c r="D133">
        <v>3.9255572852781042</v>
      </c>
      <c r="E133">
        <v>3.0577769702841309</v>
      </c>
      <c r="F133">
        <v>0.43358966777357599</v>
      </c>
      <c r="G133">
        <v>1.9078784028338913</v>
      </c>
      <c r="H133">
        <v>2.5079872407968904</v>
      </c>
      <c r="I133">
        <v>2.1118712081942874</v>
      </c>
      <c r="J133">
        <v>1.014889156509222</v>
      </c>
      <c r="K133">
        <v>0.52915026221291817</v>
      </c>
      <c r="L133">
        <v>0.74094534211370822</v>
      </c>
      <c r="M133">
        <v>88.716431130973959</v>
      </c>
      <c r="N133">
        <v>0.14499999999999999</v>
      </c>
      <c r="O133">
        <v>0.46710000000000002</v>
      </c>
      <c r="P133">
        <v>1.9480040627702788</v>
      </c>
    </row>
    <row r="134" spans="1:16" x14ac:dyDescent="0.2">
      <c r="A134">
        <v>259</v>
      </c>
      <c r="B134">
        <v>7.4464756764525859</v>
      </c>
      <c r="C134">
        <v>1.2727922061357855</v>
      </c>
      <c r="D134">
        <v>3.9824615503479754</v>
      </c>
      <c r="E134">
        <v>3.0854497241083023</v>
      </c>
      <c r="F134">
        <v>0.43703546766824314</v>
      </c>
      <c r="G134">
        <v>2.0024984394500787</v>
      </c>
      <c r="H134">
        <v>2.3664319132398464</v>
      </c>
      <c r="I134">
        <v>2.1748563170931545</v>
      </c>
      <c r="J134">
        <v>1.0630145812734648</v>
      </c>
      <c r="K134">
        <v>0.52345009313209601</v>
      </c>
      <c r="L134">
        <v>0.85906926379658122</v>
      </c>
      <c r="M134">
        <v>66.590292738562908</v>
      </c>
      <c r="N134">
        <v>0.2959</v>
      </c>
      <c r="O134">
        <v>0.54490000000000005</v>
      </c>
      <c r="P134">
        <v>1.8234109241050849</v>
      </c>
    </row>
    <row r="135" spans="1:16" x14ac:dyDescent="0.2">
      <c r="A135">
        <v>261</v>
      </c>
      <c r="B135">
        <v>7.3184697854127947</v>
      </c>
      <c r="C135">
        <v>0.95603347221736956</v>
      </c>
      <c r="D135">
        <v>4.4056781543821382</v>
      </c>
      <c r="E135">
        <v>2.9325756597230361</v>
      </c>
      <c r="F135">
        <v>0.29495762407505249</v>
      </c>
      <c r="G135">
        <v>2.0322401432901573</v>
      </c>
      <c r="H135">
        <v>1.6155494421403511</v>
      </c>
      <c r="I135">
        <v>1.6431676725154984</v>
      </c>
      <c r="J135">
        <v>1.0908712114635715</v>
      </c>
      <c r="K135">
        <v>0.41231056256176607</v>
      </c>
      <c r="L135">
        <v>0.58991524815010499</v>
      </c>
      <c r="M135">
        <v>75.958920368069073</v>
      </c>
      <c r="N135">
        <v>0.56179999999999997</v>
      </c>
      <c r="O135">
        <v>0.20219999999999999</v>
      </c>
      <c r="P135">
        <v>1.8805787833224543</v>
      </c>
    </row>
    <row r="136" spans="1:16" x14ac:dyDescent="0.2">
      <c r="A136">
        <v>263</v>
      </c>
      <c r="B136">
        <v>7.3136858012906192</v>
      </c>
      <c r="C136">
        <v>0.93594871654380718</v>
      </c>
      <c r="D136">
        <v>4.4113490000225557</v>
      </c>
      <c r="E136">
        <v>2.9748949561287032</v>
      </c>
      <c r="F136">
        <v>0.30166206257996714</v>
      </c>
      <c r="G136">
        <v>1.9824227601599009</v>
      </c>
      <c r="H136">
        <v>1.697056274847714</v>
      </c>
      <c r="I136">
        <v>1.5968719422671311</v>
      </c>
      <c r="J136">
        <v>1.1000000000000001</v>
      </c>
      <c r="K136">
        <v>0.41109609582188933</v>
      </c>
      <c r="L136">
        <v>0.59916608715780972</v>
      </c>
      <c r="M136">
        <v>73.161781245380737</v>
      </c>
      <c r="N136">
        <v>0.48370000000000002</v>
      </c>
      <c r="O136">
        <v>0.3105</v>
      </c>
      <c r="P136">
        <v>1.8642842705553715</v>
      </c>
    </row>
    <row r="137" spans="1:16" x14ac:dyDescent="0.2">
      <c r="A137">
        <v>265</v>
      </c>
      <c r="B137">
        <v>7.2318738927058179</v>
      </c>
      <c r="C137">
        <v>0.94127573006000742</v>
      </c>
      <c r="D137">
        <v>4.4530888156424631</v>
      </c>
      <c r="E137">
        <v>2.9916550603303182</v>
      </c>
      <c r="F137">
        <v>0.30166206257996714</v>
      </c>
      <c r="G137">
        <v>2.0099751242241779</v>
      </c>
      <c r="H137">
        <v>1.6155494421403511</v>
      </c>
      <c r="I137">
        <v>1.5588457268119895</v>
      </c>
      <c r="J137">
        <v>1.1224972160321824</v>
      </c>
      <c r="K137">
        <v>0.41713307229228419</v>
      </c>
      <c r="L137">
        <v>0.72318738927058179</v>
      </c>
      <c r="M137">
        <v>70.675999797105845</v>
      </c>
      <c r="N137">
        <v>0.50600000000000001</v>
      </c>
      <c r="O137">
        <v>0.62960000000000005</v>
      </c>
      <c r="P137">
        <v>1.8492719608233172</v>
      </c>
    </row>
    <row r="138" spans="1:16" x14ac:dyDescent="0.2">
      <c r="A138">
        <v>267</v>
      </c>
      <c r="B138">
        <v>7.2048594712180192</v>
      </c>
      <c r="C138">
        <v>0.910494371207203</v>
      </c>
      <c r="D138">
        <v>4.5232731511594571</v>
      </c>
      <c r="E138">
        <v>2.9034462281915951</v>
      </c>
      <c r="F138">
        <v>0.29154759474226505</v>
      </c>
      <c r="G138">
        <v>1.9416487838947598</v>
      </c>
      <c r="H138">
        <v>1.5231546211727816</v>
      </c>
      <c r="I138">
        <v>1.4832396974191326</v>
      </c>
      <c r="J138">
        <v>1.131370849898476</v>
      </c>
      <c r="K138">
        <v>0.38858718455450897</v>
      </c>
      <c r="L138">
        <v>1.0770329614269007</v>
      </c>
      <c r="M138">
        <v>69.697413229511213</v>
      </c>
      <c r="N138">
        <v>0.64159999999999995</v>
      </c>
      <c r="O138">
        <v>1.2343999999999999</v>
      </c>
      <c r="P138">
        <v>1.8432166598627662</v>
      </c>
    </row>
    <row r="139" spans="1:16" x14ac:dyDescent="0.2">
      <c r="A139">
        <v>269</v>
      </c>
      <c r="B139">
        <v>7.1909665553387185</v>
      </c>
      <c r="C139">
        <v>0.92195444572928875</v>
      </c>
      <c r="D139">
        <v>4.4922154890432404</v>
      </c>
      <c r="E139">
        <v>2.9240383034426891</v>
      </c>
      <c r="F139">
        <v>0.29495762407505249</v>
      </c>
      <c r="G139">
        <v>1.944222209522358</v>
      </c>
      <c r="H139">
        <v>1.5198684153570663</v>
      </c>
      <c r="I139">
        <v>1.489966442575134</v>
      </c>
      <c r="J139">
        <v>1.1269427669584644</v>
      </c>
      <c r="K139">
        <v>0.39749213828703583</v>
      </c>
      <c r="L139">
        <v>1.1700427342623003</v>
      </c>
      <c r="M139">
        <v>71.887208161300435</v>
      </c>
      <c r="N139">
        <v>0.66579999999999995</v>
      </c>
      <c r="O139">
        <v>1.2344999999999999</v>
      </c>
      <c r="P139">
        <v>1.8566516175149228</v>
      </c>
    </row>
    <row r="140" spans="1:16" x14ac:dyDescent="0.2">
      <c r="A140">
        <v>271</v>
      </c>
      <c r="B140">
        <v>7.1281133548786952</v>
      </c>
      <c r="C140">
        <v>0.92897793299948739</v>
      </c>
      <c r="D140">
        <v>4.4237992721189325</v>
      </c>
      <c r="E140">
        <v>2.9580398915498081</v>
      </c>
      <c r="F140">
        <v>0.3</v>
      </c>
      <c r="G140">
        <v>2.0049937655763421</v>
      </c>
      <c r="H140">
        <v>1.5394804318340654</v>
      </c>
      <c r="I140">
        <v>1.4662878298615181</v>
      </c>
      <c r="J140">
        <v>1.131370849898476</v>
      </c>
      <c r="K140">
        <v>0.40249223594996214</v>
      </c>
      <c r="L140">
        <v>1.2782800945019834</v>
      </c>
      <c r="M140">
        <v>70.673556063231246</v>
      </c>
      <c r="N140">
        <v>0.71189999999999998</v>
      </c>
      <c r="O140">
        <v>0.71444999999999992</v>
      </c>
      <c r="P140">
        <v>1.8492569441487954</v>
      </c>
    </row>
    <row r="141" spans="1:16" x14ac:dyDescent="0.2">
      <c r="A141">
        <v>273</v>
      </c>
      <c r="B141">
        <v>7.0781353476745554</v>
      </c>
      <c r="C141">
        <v>0.92682252885868066</v>
      </c>
      <c r="D141">
        <v>4.4249293779675174</v>
      </c>
      <c r="E141">
        <v>2.9393876913398138</v>
      </c>
      <c r="F141">
        <v>0.30983866769659335</v>
      </c>
      <c r="G141">
        <v>2.0322401432901573</v>
      </c>
      <c r="H141">
        <v>1.5748015748023623</v>
      </c>
      <c r="I141">
        <v>1.4730919862656235</v>
      </c>
      <c r="J141">
        <v>1.1445523142259597</v>
      </c>
      <c r="K141">
        <v>0.40249223594996214</v>
      </c>
      <c r="L141">
        <v>0.97108187090481712</v>
      </c>
      <c r="M141">
        <v>66.936886914677103</v>
      </c>
      <c r="N141">
        <v>0.71189999999999998</v>
      </c>
      <c r="O141">
        <v>0.71444999999999992</v>
      </c>
      <c r="P141">
        <v>1.825665510423669</v>
      </c>
    </row>
    <row r="142" spans="1:16" x14ac:dyDescent="0.2">
      <c r="A142">
        <v>275</v>
      </c>
      <c r="B142">
        <v>7.1161787498628781</v>
      </c>
      <c r="C142">
        <v>0.94021274188345272</v>
      </c>
      <c r="D142">
        <v>4.2638011210655682</v>
      </c>
      <c r="E142">
        <v>2.9495762407505248</v>
      </c>
      <c r="F142">
        <v>0.36878177829171549</v>
      </c>
      <c r="G142">
        <v>2.0199009876724157</v>
      </c>
      <c r="H142">
        <v>2.2090722034374521</v>
      </c>
      <c r="I142">
        <v>1.6278820596099706</v>
      </c>
      <c r="J142">
        <v>1.1180339887498949</v>
      </c>
      <c r="K142">
        <v>0.43703546766824314</v>
      </c>
      <c r="L142">
        <v>0.52915026221291817</v>
      </c>
      <c r="M142">
        <v>81.090302775998765</v>
      </c>
      <c r="N142">
        <v>0.75800000000000001</v>
      </c>
      <c r="O142">
        <v>0.19439999999999999</v>
      </c>
      <c r="P142">
        <v>1.908968921995648</v>
      </c>
    </row>
    <row r="143" spans="1:16" x14ac:dyDescent="0.2">
      <c r="A143">
        <v>277</v>
      </c>
      <c r="B143">
        <v>7.1658914309386521</v>
      </c>
      <c r="C143">
        <v>0.95812316536027875</v>
      </c>
      <c r="D143">
        <v>4.2</v>
      </c>
      <c r="E143">
        <v>3.0049958402633439</v>
      </c>
      <c r="F143">
        <v>0.37416573867739417</v>
      </c>
      <c r="G143">
        <v>2.0223748416156684</v>
      </c>
      <c r="H143">
        <v>2.2472205054244232</v>
      </c>
      <c r="I143">
        <v>1.6155494421403511</v>
      </c>
      <c r="J143">
        <v>1.1180339887498949</v>
      </c>
      <c r="K143">
        <v>0.43127717305695651</v>
      </c>
      <c r="L143">
        <v>0.4538722287164087</v>
      </c>
      <c r="M143">
        <v>83.177331218050412</v>
      </c>
      <c r="N143">
        <v>0.89780000000000004</v>
      </c>
      <c r="O143">
        <v>0.19259999999999999</v>
      </c>
      <c r="P143">
        <v>1.920004981719369</v>
      </c>
    </row>
    <row r="144" spans="1:16" x14ac:dyDescent="0.2">
      <c r="A144">
        <v>279</v>
      </c>
      <c r="B144">
        <v>7.0781353476745554</v>
      </c>
      <c r="C144">
        <v>0.95026312145636804</v>
      </c>
      <c r="D144">
        <v>4.029888335921977</v>
      </c>
      <c r="E144">
        <v>2.9051678092667901</v>
      </c>
      <c r="F144">
        <v>0.38858718455450897</v>
      </c>
      <c r="G144">
        <v>1.8220867158288598</v>
      </c>
      <c r="H144">
        <v>2.6758176320519302</v>
      </c>
      <c r="I144">
        <v>1.2449899597988732</v>
      </c>
      <c r="J144">
        <v>1.0392304845413265</v>
      </c>
      <c r="K144">
        <v>0.4898979485566356</v>
      </c>
      <c r="L144">
        <v>0.44609416046390926</v>
      </c>
      <c r="M144">
        <v>83.969702004259219</v>
      </c>
      <c r="N144">
        <v>1.5053000000000001</v>
      </c>
      <c r="O144">
        <v>0.1021</v>
      </c>
      <c r="P144">
        <v>1.9241226119432919</v>
      </c>
    </row>
    <row r="145" spans="1:16" x14ac:dyDescent="0.2">
      <c r="A145">
        <v>281</v>
      </c>
      <c r="B145">
        <v>6.8198240446510052</v>
      </c>
      <c r="C145">
        <v>0.93861600242058518</v>
      </c>
      <c r="D145">
        <v>4.1218927691049894</v>
      </c>
      <c r="E145">
        <v>2.9983328701129901</v>
      </c>
      <c r="F145">
        <v>0.41833001326703778</v>
      </c>
      <c r="G145">
        <v>1.8411952639521969</v>
      </c>
      <c r="H145">
        <v>2.8425340807103789</v>
      </c>
      <c r="I145">
        <v>0.93273790530888145</v>
      </c>
      <c r="J145">
        <v>1.1575836902790226</v>
      </c>
      <c r="K145">
        <v>0.52440442408507582</v>
      </c>
      <c r="L145">
        <v>0.42071367935925258</v>
      </c>
      <c r="M145">
        <v>88.411527824947854</v>
      </c>
      <c r="N145">
        <v>1.7326000000000001</v>
      </c>
      <c r="O145">
        <v>9.5200000000000007E-2</v>
      </c>
      <c r="P145">
        <v>1.9465088956053413</v>
      </c>
    </row>
    <row r="146" spans="1:16" x14ac:dyDescent="0.2">
      <c r="A146">
        <v>283</v>
      </c>
      <c r="B146">
        <v>6.946221994724902</v>
      </c>
      <c r="C146">
        <v>0.93701654200979823</v>
      </c>
      <c r="D146">
        <v>4.0422765862815471</v>
      </c>
      <c r="E146">
        <v>2.9086079144497976</v>
      </c>
      <c r="F146">
        <v>0.41833001326703778</v>
      </c>
      <c r="G146">
        <v>1.8138357147217055</v>
      </c>
      <c r="H146">
        <v>2.8896366553599777</v>
      </c>
      <c r="I146">
        <v>0.88881944173155891</v>
      </c>
      <c r="J146">
        <v>1.1532562594670797</v>
      </c>
      <c r="K146">
        <v>0.47010637094172636</v>
      </c>
      <c r="L146">
        <v>0.40987803063838396</v>
      </c>
      <c r="M146">
        <v>85.176817039425231</v>
      </c>
      <c r="N146">
        <v>1.9599</v>
      </c>
      <c r="O146">
        <v>8.8300000000000003E-2</v>
      </c>
      <c r="P146">
        <v>1.9303214069511405</v>
      </c>
    </row>
    <row r="147" spans="1:16" x14ac:dyDescent="0.2">
      <c r="A147">
        <v>285</v>
      </c>
      <c r="B147">
        <v>7.0547856097829085</v>
      </c>
      <c r="C147">
        <v>0.95341491492424224</v>
      </c>
      <c r="D147">
        <v>3.9382737335030433</v>
      </c>
      <c r="E147">
        <v>2.8844410203711917</v>
      </c>
      <c r="F147">
        <v>0.408656334834051</v>
      </c>
      <c r="G147">
        <v>1.7860571099491751</v>
      </c>
      <c r="H147">
        <v>2.8513154858766505</v>
      </c>
      <c r="I147">
        <v>0.83666002653407556</v>
      </c>
      <c r="J147">
        <v>1.1269427669584644</v>
      </c>
      <c r="K147">
        <v>0.47116875957558985</v>
      </c>
      <c r="L147">
        <v>0.38987177379235854</v>
      </c>
      <c r="M147">
        <v>84.716727511570738</v>
      </c>
      <c r="N147">
        <v>1.8543000000000001</v>
      </c>
      <c r="O147">
        <v>7.5899999999999995E-2</v>
      </c>
      <c r="P147">
        <v>1.9279691712363916</v>
      </c>
    </row>
    <row r="148" spans="1:16" x14ac:dyDescent="0.2">
      <c r="A148">
        <v>287</v>
      </c>
      <c r="B148">
        <v>7.0661163307718056</v>
      </c>
      <c r="C148">
        <v>0.93273790530888145</v>
      </c>
      <c r="D148">
        <v>3.872983346207417</v>
      </c>
      <c r="E148">
        <v>2.8106938645110393</v>
      </c>
      <c r="F148">
        <v>0.43703546766824314</v>
      </c>
      <c r="G148">
        <v>1.7860571099491751</v>
      </c>
      <c r="H148">
        <v>2.9546573405388314</v>
      </c>
      <c r="I148">
        <v>0.60827625302982191</v>
      </c>
      <c r="J148">
        <v>1.2206555615733703</v>
      </c>
      <c r="K148">
        <v>0.44944410108488464</v>
      </c>
      <c r="L148">
        <v>0.33466401061363021</v>
      </c>
      <c r="M148">
        <v>85.157466097156998</v>
      </c>
      <c r="N148">
        <v>2.0760000000000001</v>
      </c>
      <c r="O148">
        <v>2.5000000000000001E-3</v>
      </c>
      <c r="P148">
        <v>1.9302227303097961</v>
      </c>
    </row>
    <row r="149" spans="1:16" x14ac:dyDescent="0.2">
      <c r="A149">
        <v>289</v>
      </c>
      <c r="B149">
        <v>7.1</v>
      </c>
      <c r="C149">
        <v>0.93166517590816922</v>
      </c>
      <c r="D149">
        <v>4.0087404505654893</v>
      </c>
      <c r="E149">
        <v>2.8583211855912904</v>
      </c>
      <c r="F149">
        <v>0.39370039370059057</v>
      </c>
      <c r="G149">
        <v>1.9131126469708992</v>
      </c>
      <c r="H149">
        <v>2.7748873851023217</v>
      </c>
      <c r="I149">
        <v>0.78102496759066542</v>
      </c>
      <c r="J149">
        <v>1.2165525060596438</v>
      </c>
      <c r="K149">
        <v>0.44944410108488464</v>
      </c>
      <c r="L149">
        <v>0.35496478698597694</v>
      </c>
      <c r="M149">
        <v>81.740592266908109</v>
      </c>
      <c r="N149">
        <v>1.8543000000000001</v>
      </c>
      <c r="O149">
        <v>4.3400000000000001E-2</v>
      </c>
      <c r="P149">
        <v>1.9124377801497139</v>
      </c>
    </row>
    <row r="150" spans="1:16" x14ac:dyDescent="0.2">
      <c r="A150">
        <v>291</v>
      </c>
      <c r="B150">
        <v>6.9778220097678041</v>
      </c>
      <c r="C150">
        <v>0.94657276529593859</v>
      </c>
      <c r="D150">
        <v>4.0099875311526842</v>
      </c>
      <c r="E150">
        <v>2.8792360097775935</v>
      </c>
      <c r="F150">
        <v>0.40496913462633177</v>
      </c>
      <c r="G150">
        <v>1.96468827043885</v>
      </c>
      <c r="H150">
        <v>2.9223278392404914</v>
      </c>
      <c r="I150">
        <v>0.70710678118654757</v>
      </c>
      <c r="J150">
        <v>1.2083045973594573</v>
      </c>
      <c r="K150">
        <v>0.51185935568278906</v>
      </c>
      <c r="L150">
        <v>0.40124805295477761</v>
      </c>
      <c r="M150">
        <v>86.48546579435515</v>
      </c>
      <c r="N150">
        <v>2.0329999999999999</v>
      </c>
      <c r="O150">
        <v>7.7700000000000005E-2</v>
      </c>
      <c r="P150">
        <v>1.9369431287865619</v>
      </c>
    </row>
    <row r="151" spans="1:16" x14ac:dyDescent="0.2">
      <c r="A151">
        <v>293</v>
      </c>
      <c r="B151">
        <v>7.6360984802449998</v>
      </c>
      <c r="C151">
        <v>0.88487287222515754</v>
      </c>
      <c r="D151">
        <v>3.7456641600656084</v>
      </c>
      <c r="E151">
        <v>2.8231188426986207</v>
      </c>
      <c r="F151">
        <v>0.32093613071762422</v>
      </c>
      <c r="G151">
        <v>1.8894443627691184</v>
      </c>
      <c r="H151">
        <v>2.1817424229271429</v>
      </c>
      <c r="I151">
        <v>0.57445626465380284</v>
      </c>
      <c r="J151">
        <v>1.1401754250991381</v>
      </c>
      <c r="K151">
        <v>0.42544094772365293</v>
      </c>
      <c r="L151">
        <v>0.44045431091090481</v>
      </c>
      <c r="M151">
        <v>84.211306359424412</v>
      </c>
      <c r="N151">
        <v>0.99629999999999996</v>
      </c>
      <c r="O151">
        <v>0.12189999999999999</v>
      </c>
      <c r="P151">
        <v>1.9253704045621387</v>
      </c>
    </row>
    <row r="152" spans="1:16" x14ac:dyDescent="0.2">
      <c r="A152">
        <v>295</v>
      </c>
      <c r="B152">
        <v>6.9992856778388468</v>
      </c>
      <c r="C152">
        <v>0.92466210044534647</v>
      </c>
      <c r="D152">
        <v>3.887158345115362</v>
      </c>
      <c r="E152">
        <v>2.925747767665559</v>
      </c>
      <c r="F152">
        <v>0.44271887242357311</v>
      </c>
      <c r="G152">
        <v>2.1283796653792764</v>
      </c>
      <c r="H152">
        <v>2.9137604568666933</v>
      </c>
      <c r="I152">
        <v>0.74833147735478833</v>
      </c>
      <c r="J152">
        <v>1.014889156509222</v>
      </c>
      <c r="K152">
        <v>0.45276925690687081</v>
      </c>
      <c r="L152">
        <v>0.372827037646145</v>
      </c>
      <c r="M152">
        <v>80.925129823903063</v>
      </c>
      <c r="N152">
        <v>1.9209000000000001</v>
      </c>
      <c r="O152">
        <v>4.0500000000000001E-2</v>
      </c>
      <c r="P152">
        <v>1.9080834047908233</v>
      </c>
    </row>
    <row r="153" spans="1:16" x14ac:dyDescent="0.2">
      <c r="A153">
        <v>297</v>
      </c>
      <c r="B153">
        <v>7.2993150363578634</v>
      </c>
      <c r="C153">
        <v>0.93914855054991164</v>
      </c>
      <c r="D153">
        <v>3.9749213828703582</v>
      </c>
      <c r="E153">
        <v>2.9461839725312471</v>
      </c>
      <c r="F153">
        <v>0.34205262752974142</v>
      </c>
      <c r="G153">
        <v>2.0688160865577201</v>
      </c>
      <c r="H153">
        <v>2.4289915602982237</v>
      </c>
      <c r="I153">
        <v>0.76811457478686085</v>
      </c>
      <c r="J153">
        <v>1.1000000000000001</v>
      </c>
      <c r="K153">
        <v>0.48062459362791665</v>
      </c>
      <c r="L153">
        <v>0.41593268686170842</v>
      </c>
      <c r="M153">
        <v>82.068476832073614</v>
      </c>
      <c r="N153">
        <v>1.4292</v>
      </c>
      <c r="O153">
        <v>8.6699999999999999E-2</v>
      </c>
      <c r="P153">
        <v>1.9141763731141923</v>
      </c>
    </row>
    <row r="154" spans="1:16" x14ac:dyDescent="0.2">
      <c r="A154">
        <v>299</v>
      </c>
      <c r="B154">
        <v>6.9821200218844703</v>
      </c>
      <c r="C154">
        <v>0.9</v>
      </c>
      <c r="D154">
        <v>3.7960505792204615</v>
      </c>
      <c r="E154">
        <v>2.8195744359743369</v>
      </c>
      <c r="F154">
        <v>0.43931765272977591</v>
      </c>
      <c r="G154">
        <v>2.0591260281974</v>
      </c>
      <c r="H154">
        <v>3.1224989991991992</v>
      </c>
      <c r="I154">
        <v>0.81240384046359604</v>
      </c>
      <c r="J154">
        <v>1.004987562112089</v>
      </c>
      <c r="K154">
        <v>0.44271887242357311</v>
      </c>
      <c r="L154">
        <v>0.35355339059327379</v>
      </c>
      <c r="M154">
        <v>86.034495931542949</v>
      </c>
      <c r="N154">
        <v>2.2153</v>
      </c>
      <c r="O154">
        <v>4.48E-2</v>
      </c>
      <c r="P154">
        <v>1.9346726185561975</v>
      </c>
    </row>
    <row r="155" spans="1:16" x14ac:dyDescent="0.2">
      <c r="A155">
        <v>301</v>
      </c>
      <c r="B155">
        <v>7.2013887549555324</v>
      </c>
      <c r="C155">
        <v>0.94815610529068473</v>
      </c>
      <c r="D155">
        <v>3.9812058474788765</v>
      </c>
      <c r="E155">
        <v>2.9120439557122073</v>
      </c>
      <c r="F155">
        <v>0.35637059362410922</v>
      </c>
      <c r="G155">
        <v>2.1095023109728985</v>
      </c>
      <c r="H155">
        <v>2.5922962793631439</v>
      </c>
      <c r="I155">
        <v>0.78740078740118113</v>
      </c>
      <c r="J155">
        <v>1.131370849898476</v>
      </c>
      <c r="K155">
        <v>0.45716517802649842</v>
      </c>
      <c r="L155">
        <v>0.31304951684997057</v>
      </c>
      <c r="M155">
        <v>85.367843752904832</v>
      </c>
      <c r="N155">
        <v>1.6092</v>
      </c>
      <c r="O155">
        <v>2.0999999999999999E-3</v>
      </c>
      <c r="P155">
        <v>1.9312943120174155</v>
      </c>
    </row>
    <row r="156" spans="1:16" x14ac:dyDescent="0.2">
      <c r="A156">
        <v>303</v>
      </c>
      <c r="B156">
        <v>7.1196910045310249</v>
      </c>
      <c r="C156">
        <v>0.9669539802906858</v>
      </c>
      <c r="D156">
        <v>4.0187062594820233</v>
      </c>
      <c r="E156">
        <v>2.9495762407505248</v>
      </c>
      <c r="F156">
        <v>0.36878177829171549</v>
      </c>
      <c r="G156">
        <v>2.0591260281974</v>
      </c>
      <c r="H156">
        <v>2.7037011669191546</v>
      </c>
      <c r="I156">
        <v>0.74161984870956632</v>
      </c>
      <c r="J156">
        <v>1.2206555615733703</v>
      </c>
      <c r="K156">
        <v>0.47958315233127197</v>
      </c>
      <c r="L156">
        <v>0.31780497164141408</v>
      </c>
      <c r="M156">
        <v>83.780155745894703</v>
      </c>
      <c r="N156">
        <v>1.7686999999999999</v>
      </c>
      <c r="O156">
        <v>3.3E-3</v>
      </c>
      <c r="P156">
        <v>1.9231411633720588</v>
      </c>
    </row>
    <row r="157" spans="1:16" x14ac:dyDescent="0.2">
      <c r="A157">
        <v>305</v>
      </c>
      <c r="B157">
        <v>6.9101374805426268</v>
      </c>
      <c r="C157">
        <v>0.95603347221736956</v>
      </c>
      <c r="D157">
        <v>3.9572717874818757</v>
      </c>
      <c r="E157">
        <v>2.8757607689096809</v>
      </c>
      <c r="F157">
        <v>0.42071367935925258</v>
      </c>
      <c r="G157">
        <v>2.0174241001832014</v>
      </c>
      <c r="H157">
        <v>3</v>
      </c>
      <c r="I157">
        <v>0.70710678118654757</v>
      </c>
      <c r="J157">
        <v>1.2083045973594573</v>
      </c>
      <c r="K157">
        <v>0.51185935568278906</v>
      </c>
      <c r="L157">
        <v>0.29154759474226505</v>
      </c>
      <c r="M157">
        <v>75.989120833139623</v>
      </c>
      <c r="N157">
        <v>1.70045</v>
      </c>
      <c r="O157">
        <v>1.75E-3</v>
      </c>
      <c r="P157">
        <v>1.8807514199079618</v>
      </c>
    </row>
    <row r="158" spans="1:16" x14ac:dyDescent="0.2">
      <c r="A158">
        <v>307</v>
      </c>
      <c r="B158">
        <v>7.0887234393789127</v>
      </c>
      <c r="C158">
        <v>0.96436507609929556</v>
      </c>
      <c r="D158">
        <v>4.0657102700512242</v>
      </c>
      <c r="E158">
        <v>2.9647934160747185</v>
      </c>
      <c r="F158">
        <v>0.38078865529319539</v>
      </c>
      <c r="G158">
        <v>2.1</v>
      </c>
      <c r="H158">
        <v>2.6191601707417589</v>
      </c>
      <c r="I158">
        <v>0.76157731058639078</v>
      </c>
      <c r="J158">
        <v>1.2328828005937953</v>
      </c>
      <c r="K158">
        <v>0.48785243670601869</v>
      </c>
      <c r="L158">
        <v>0.25690465157330261</v>
      </c>
      <c r="M158">
        <v>83.913251566172136</v>
      </c>
      <c r="N158">
        <v>1.6322000000000001</v>
      </c>
      <c r="O158">
        <v>2.0000000000000001E-4</v>
      </c>
      <c r="P158">
        <v>1.9238305499540929</v>
      </c>
    </row>
    <row r="159" spans="1:16" x14ac:dyDescent="0.2">
      <c r="A159">
        <v>309</v>
      </c>
      <c r="B159">
        <v>6.9577295147195821</v>
      </c>
      <c r="C159">
        <v>0.95760116958992902</v>
      </c>
      <c r="D159">
        <v>3.9484174044799265</v>
      </c>
      <c r="E159">
        <v>2.9342801502242417</v>
      </c>
      <c r="F159">
        <v>0.4147288270665544</v>
      </c>
      <c r="G159">
        <v>2.0124611797498106</v>
      </c>
      <c r="H159">
        <v>2.8565713714171399</v>
      </c>
      <c r="I159">
        <v>0.72111025509279791</v>
      </c>
      <c r="J159">
        <v>1.2041594578792296</v>
      </c>
      <c r="K159">
        <v>0.49497474683058329</v>
      </c>
      <c r="L159">
        <v>0.24289915602982237</v>
      </c>
      <c r="M159">
        <v>83.527772084443541</v>
      </c>
      <c r="N159">
        <v>1.8420000000000001</v>
      </c>
      <c r="O159">
        <v>0</v>
      </c>
      <c r="P159">
        <v>1.9218308977312968</v>
      </c>
    </row>
    <row r="160" spans="1:16" x14ac:dyDescent="0.2">
      <c r="A160">
        <v>311</v>
      </c>
      <c r="B160">
        <v>7.1617037079175514</v>
      </c>
      <c r="C160">
        <v>0.95131487952202243</v>
      </c>
      <c r="D160">
        <v>3.9899874686520005</v>
      </c>
      <c r="E160">
        <v>2.9240383034426891</v>
      </c>
      <c r="F160">
        <v>0.372827037646145</v>
      </c>
      <c r="G160">
        <v>2.0736441353327719</v>
      </c>
      <c r="H160">
        <v>2.6381811916545836</v>
      </c>
      <c r="I160">
        <v>0.8</v>
      </c>
      <c r="J160">
        <v>1.1789826122551597</v>
      </c>
      <c r="K160">
        <v>0.47010637094172636</v>
      </c>
      <c r="L160">
        <v>0.24899799195977465</v>
      </c>
      <c r="M160">
        <v>82.019015518002803</v>
      </c>
      <c r="N160">
        <v>1.6376999999999999</v>
      </c>
      <c r="O160">
        <v>4.0000000000000001E-3</v>
      </c>
      <c r="P160">
        <v>1.9139145521050274</v>
      </c>
    </row>
    <row r="161" spans="1:16" x14ac:dyDescent="0.2">
      <c r="A161">
        <v>313</v>
      </c>
      <c r="B161">
        <v>6.9260378283691173</v>
      </c>
      <c r="C161">
        <v>0.93487967140161943</v>
      </c>
      <c r="D161">
        <v>3.8974350539810154</v>
      </c>
      <c r="E161">
        <v>2.8913664589601922</v>
      </c>
      <c r="F161">
        <v>0.44271887242357311</v>
      </c>
      <c r="G161">
        <v>2.0248456731316584</v>
      </c>
      <c r="H161">
        <v>2.9631064780058107</v>
      </c>
      <c r="I161">
        <v>0.70710678118654757</v>
      </c>
      <c r="J161">
        <v>1.1445523142259597</v>
      </c>
      <c r="K161">
        <v>0.53197744313081541</v>
      </c>
      <c r="L161">
        <v>0.21447610589527216</v>
      </c>
      <c r="M161">
        <v>82.372461987277532</v>
      </c>
      <c r="N161">
        <v>2.0114999999999998</v>
      </c>
      <c r="O161">
        <v>2.3999999999999998E-3</v>
      </c>
      <c r="P161">
        <v>1.9157820465774706</v>
      </c>
    </row>
    <row r="162" spans="1:16" x14ac:dyDescent="0.2">
      <c r="A162">
        <v>315</v>
      </c>
      <c r="B162">
        <v>6.9634761434214738</v>
      </c>
      <c r="C162">
        <v>0.94762861923857067</v>
      </c>
      <c r="D162">
        <v>3.9268307832143723</v>
      </c>
      <c r="E162">
        <v>2.9291637031753619</v>
      </c>
      <c r="F162">
        <v>0.41833001326703778</v>
      </c>
      <c r="G162">
        <v>2</v>
      </c>
      <c r="H162">
        <v>2.8390139133156782</v>
      </c>
      <c r="I162">
        <v>0.69282032302755092</v>
      </c>
      <c r="J162">
        <v>1.1789826122551597</v>
      </c>
      <c r="K162">
        <v>0.49598387070548977</v>
      </c>
      <c r="L162">
        <v>0.26832815729997478</v>
      </c>
      <c r="M162">
        <v>86.459694233958487</v>
      </c>
      <c r="N162">
        <v>1.9397</v>
      </c>
      <c r="O162">
        <v>1.9099999999999999E-2</v>
      </c>
      <c r="P162">
        <v>1.9368136953112185</v>
      </c>
    </row>
    <row r="163" spans="1:16" x14ac:dyDescent="0.2">
      <c r="A163">
        <v>319</v>
      </c>
      <c r="B163">
        <v>7.0192592201741633</v>
      </c>
      <c r="C163">
        <v>0.96072888995803596</v>
      </c>
      <c r="D163">
        <v>3.9115214431215892</v>
      </c>
      <c r="E163">
        <v>2.8618176042508368</v>
      </c>
      <c r="F163">
        <v>0.4</v>
      </c>
      <c r="G163">
        <v>1.9544820285692064</v>
      </c>
      <c r="H163">
        <v>2.8284271247461903</v>
      </c>
      <c r="I163">
        <v>0.70710678118654757</v>
      </c>
      <c r="J163">
        <v>1.1661903789690602</v>
      </c>
      <c r="K163">
        <v>0.52057660339281486</v>
      </c>
      <c r="L163">
        <v>0.34641016151377546</v>
      </c>
      <c r="M163">
        <v>81.12031058115123</v>
      </c>
      <c r="N163">
        <v>1.6173999999999999</v>
      </c>
      <c r="O163">
        <v>5.9900000000000002E-2</v>
      </c>
      <c r="P163">
        <v>1.9091296047533381</v>
      </c>
    </row>
    <row r="164" spans="1:16" x14ac:dyDescent="0.2">
      <c r="A164">
        <v>321</v>
      </c>
      <c r="B164">
        <v>6.992853494818835</v>
      </c>
      <c r="C164">
        <v>0.93166517590816922</v>
      </c>
      <c r="D164">
        <v>3.8832975677895196</v>
      </c>
      <c r="E164">
        <v>2.8213471959331771</v>
      </c>
      <c r="F164">
        <v>0.40620192023179802</v>
      </c>
      <c r="G164">
        <v>1.8920887928424501</v>
      </c>
      <c r="H164">
        <v>2.9410882339705484</v>
      </c>
      <c r="I164">
        <v>0.6403124237432849</v>
      </c>
      <c r="J164">
        <v>1.2489995996796797</v>
      </c>
      <c r="K164">
        <v>0.45934736311423408</v>
      </c>
      <c r="L164">
        <v>0.36742346141747673</v>
      </c>
      <c r="M164">
        <v>81.058112213772716</v>
      </c>
      <c r="N164">
        <v>1.7807999999999999</v>
      </c>
      <c r="O164">
        <v>3.0200000000000001E-2</v>
      </c>
      <c r="P164">
        <v>1.9087964851114678</v>
      </c>
    </row>
    <row r="165" spans="1:16" x14ac:dyDescent="0.2">
      <c r="A165">
        <v>323</v>
      </c>
      <c r="B165">
        <v>6.7579582715491817</v>
      </c>
      <c r="C165">
        <v>0.9787747442593725</v>
      </c>
      <c r="D165">
        <v>3.9102429592034302</v>
      </c>
      <c r="E165">
        <v>2.9342801502242417</v>
      </c>
      <c r="F165">
        <v>0.42778499272414877</v>
      </c>
      <c r="G165">
        <v>1.9493588689617927</v>
      </c>
      <c r="H165">
        <v>3.1288975694324028</v>
      </c>
      <c r="I165">
        <v>0.8</v>
      </c>
      <c r="J165">
        <v>1.1747340124470731</v>
      </c>
      <c r="K165">
        <v>0.54129474410897427</v>
      </c>
      <c r="L165">
        <v>0.26457513110645908</v>
      </c>
      <c r="M165">
        <v>85.551932537968412</v>
      </c>
      <c r="N165">
        <v>1.9441999999999999</v>
      </c>
      <c r="O165">
        <v>5.0000000000000001E-4</v>
      </c>
      <c r="P165">
        <v>1.9322298242932066</v>
      </c>
    </row>
    <row r="166" spans="1:16" x14ac:dyDescent="0.2">
      <c r="A166">
        <v>325</v>
      </c>
      <c r="B166">
        <v>6.8724086025206619</v>
      </c>
      <c r="C166">
        <v>0.93487967140161943</v>
      </c>
      <c r="D166">
        <v>3.9281038682804712</v>
      </c>
      <c r="E166">
        <v>2.8425340807103789</v>
      </c>
      <c r="F166">
        <v>0.43358966777357599</v>
      </c>
      <c r="G166">
        <v>2.0346989949375804</v>
      </c>
      <c r="H166">
        <v>2.9614185789921694</v>
      </c>
      <c r="I166">
        <v>0.67082039324993692</v>
      </c>
      <c r="J166">
        <v>1.1532562594670797</v>
      </c>
      <c r="K166">
        <v>0.42426406871192851</v>
      </c>
      <c r="L166">
        <v>0.17888543819998318</v>
      </c>
      <c r="M166">
        <v>81.37873326467556</v>
      </c>
      <c r="N166">
        <v>1.8257000000000001</v>
      </c>
      <c r="O166">
        <v>1E-4</v>
      </c>
      <c r="P166">
        <v>1.9105109253741956</v>
      </c>
    </row>
    <row r="167" spans="1:16" x14ac:dyDescent="0.2">
      <c r="A167">
        <v>327</v>
      </c>
      <c r="B167">
        <v>7.0242437315343782</v>
      </c>
      <c r="C167">
        <v>0.95341491492424224</v>
      </c>
      <c r="D167">
        <v>3.9458839313897718</v>
      </c>
      <c r="E167">
        <v>2.9137604568666933</v>
      </c>
      <c r="F167">
        <v>0.37815340802378072</v>
      </c>
      <c r="G167">
        <v>2.0566963801203135</v>
      </c>
      <c r="H167">
        <v>2.7129319932501073</v>
      </c>
      <c r="I167">
        <v>0.76157731058639078</v>
      </c>
      <c r="J167">
        <v>1.0862780491200215</v>
      </c>
      <c r="K167">
        <v>0.4979959839195493</v>
      </c>
      <c r="L167">
        <v>0.216794833886788</v>
      </c>
      <c r="M167">
        <v>84.04492131486343</v>
      </c>
      <c r="N167">
        <v>1.5122</v>
      </c>
      <c r="O167">
        <v>2.2000000000000001E-3</v>
      </c>
      <c r="P167">
        <v>1.924511474925158</v>
      </c>
    </row>
    <row r="168" spans="1:16" x14ac:dyDescent="0.2">
      <c r="A168">
        <v>329</v>
      </c>
      <c r="B168">
        <v>6.7977937597429356</v>
      </c>
      <c r="C168">
        <v>0.98843310345212543</v>
      </c>
      <c r="D168">
        <v>4.0792156108742281</v>
      </c>
      <c r="E168">
        <v>2.9966648127543394</v>
      </c>
      <c r="F168">
        <v>0.38858718455450897</v>
      </c>
      <c r="G168">
        <v>2.0688160865577201</v>
      </c>
      <c r="H168">
        <v>2.7784887978899611</v>
      </c>
      <c r="I168">
        <v>0.8660254037844386</v>
      </c>
      <c r="J168">
        <v>1.0770329614269007</v>
      </c>
      <c r="K168">
        <v>0.51478150704935</v>
      </c>
      <c r="L168">
        <v>0.27748873851023215</v>
      </c>
      <c r="M168">
        <v>84.463137060860916</v>
      </c>
      <c r="N168">
        <v>1.5888</v>
      </c>
      <c r="O168">
        <v>5.0999999999999997E-2</v>
      </c>
      <c r="P168">
        <v>1.9266672075994293</v>
      </c>
    </row>
    <row r="169" spans="1:16" x14ac:dyDescent="0.2">
      <c r="A169">
        <v>331</v>
      </c>
      <c r="B169">
        <v>6.800735254367722</v>
      </c>
      <c r="C169">
        <v>0.9664367542679656</v>
      </c>
      <c r="D169">
        <v>3.9572717874818757</v>
      </c>
      <c r="E169">
        <v>2.9698484809834995</v>
      </c>
      <c r="F169">
        <v>0.42308391602612361</v>
      </c>
      <c r="G169">
        <v>2.0591260281974</v>
      </c>
      <c r="H169">
        <v>2.9966648127543394</v>
      </c>
      <c r="I169">
        <v>0.84261497731763579</v>
      </c>
      <c r="J169">
        <v>1.014889156509222</v>
      </c>
      <c r="K169">
        <v>0.49091750834534309</v>
      </c>
      <c r="L169">
        <v>0.26457513110645908</v>
      </c>
      <c r="M169">
        <v>80.372352771545309</v>
      </c>
      <c r="N169">
        <v>1.8492999999999999</v>
      </c>
      <c r="O169">
        <v>3.1600000000000003E-2</v>
      </c>
      <c r="P169">
        <v>1.905106681787414</v>
      </c>
    </row>
    <row r="170" spans="1:16" x14ac:dyDescent="0.2">
      <c r="A170">
        <v>333</v>
      </c>
      <c r="B170">
        <v>6.8388595540484678</v>
      </c>
      <c r="C170">
        <v>0.9648834126463155</v>
      </c>
      <c r="D170">
        <v>3.9076847365159844</v>
      </c>
      <c r="E170">
        <v>2.9899832775452104</v>
      </c>
      <c r="F170">
        <v>0.408656334834051</v>
      </c>
      <c r="G170">
        <v>2.0688160865577201</v>
      </c>
      <c r="H170">
        <v>2.9427877939124323</v>
      </c>
      <c r="I170">
        <v>0.76811457478686085</v>
      </c>
      <c r="J170">
        <v>1</v>
      </c>
      <c r="K170">
        <v>0.50199601592044529</v>
      </c>
      <c r="L170">
        <v>0.22583179581272428</v>
      </c>
      <c r="M170">
        <v>80.301065339462397</v>
      </c>
      <c r="N170">
        <v>1.7897000000000001</v>
      </c>
      <c r="O170">
        <v>2.0999999999999999E-3</v>
      </c>
      <c r="P170">
        <v>1.9047213070219036</v>
      </c>
    </row>
    <row r="171" spans="1:16" x14ac:dyDescent="0.2">
      <c r="A171">
        <v>335</v>
      </c>
      <c r="B171">
        <v>6.637770710110436</v>
      </c>
      <c r="C171">
        <v>0.9669539802906858</v>
      </c>
      <c r="D171">
        <v>3.9912404086950213</v>
      </c>
      <c r="E171">
        <v>3.0016662039607267</v>
      </c>
      <c r="F171">
        <v>0.40987803063838396</v>
      </c>
      <c r="G171">
        <v>2.1023796041628637</v>
      </c>
      <c r="H171">
        <v>3.1</v>
      </c>
      <c r="I171">
        <v>0.80622577482985502</v>
      </c>
      <c r="J171">
        <v>0.98488578017961048</v>
      </c>
      <c r="K171">
        <v>0.55317266743757321</v>
      </c>
      <c r="L171">
        <v>0.2588435821108957</v>
      </c>
      <c r="M171">
        <v>83.138468290542036</v>
      </c>
      <c r="N171">
        <v>1.9979</v>
      </c>
      <c r="O171">
        <v>6.9999999999999999E-4</v>
      </c>
      <c r="P171">
        <v>1.9198020189783118</v>
      </c>
    </row>
    <row r="172" spans="1:16" x14ac:dyDescent="0.2">
      <c r="A172">
        <v>337</v>
      </c>
      <c r="B172">
        <v>6.8567485005649722</v>
      </c>
      <c r="C172">
        <v>0.95498691090506582</v>
      </c>
      <c r="D172">
        <v>3.8379682124790979</v>
      </c>
      <c r="E172">
        <v>2.9163333142835368</v>
      </c>
      <c r="F172">
        <v>0.396232255123179</v>
      </c>
      <c r="G172">
        <v>1.9924858845171276</v>
      </c>
      <c r="H172">
        <v>3.0951575081084322</v>
      </c>
      <c r="I172">
        <v>0.76811457478686085</v>
      </c>
      <c r="J172">
        <v>0.99247166206396042</v>
      </c>
      <c r="K172">
        <v>0.4979959839195493</v>
      </c>
      <c r="L172">
        <v>0.28372521918222215</v>
      </c>
      <c r="M172">
        <v>80.935181163085488</v>
      </c>
      <c r="N172">
        <v>2.0059999999999998</v>
      </c>
      <c r="O172">
        <v>2.0199999999999999E-2</v>
      </c>
      <c r="P172">
        <v>1.9081373431667186</v>
      </c>
    </row>
    <row r="173" spans="1:16" x14ac:dyDescent="0.2">
      <c r="A173">
        <v>339</v>
      </c>
      <c r="B173">
        <v>6.6535704700559082</v>
      </c>
      <c r="C173">
        <v>0.96747092979582594</v>
      </c>
      <c r="D173">
        <v>3.9610604640676716</v>
      </c>
      <c r="E173">
        <v>3.0248966924508349</v>
      </c>
      <c r="F173">
        <v>0.41833001326703778</v>
      </c>
      <c r="G173">
        <v>2.0322401432901573</v>
      </c>
      <c r="H173">
        <v>3.1272991542223778</v>
      </c>
      <c r="I173">
        <v>0.9</v>
      </c>
      <c r="J173">
        <v>1.014889156509222</v>
      </c>
      <c r="K173">
        <v>0.47116875957558985</v>
      </c>
      <c r="L173">
        <v>0.31780497164141408</v>
      </c>
      <c r="M173">
        <v>83.45268295815805</v>
      </c>
      <c r="N173">
        <v>2.0623999999999998</v>
      </c>
      <c r="O173">
        <v>1.6000000000000001E-3</v>
      </c>
      <c r="P173">
        <v>1.9214403035700029</v>
      </c>
    </row>
    <row r="174" spans="1:16" x14ac:dyDescent="0.2">
      <c r="A174">
        <v>341</v>
      </c>
      <c r="B174">
        <v>6.9007245996344473</v>
      </c>
      <c r="C174">
        <v>0.92790085677296363</v>
      </c>
      <c r="D174">
        <v>3.9585350825778973</v>
      </c>
      <c r="E174">
        <v>2.9427877939124323</v>
      </c>
      <c r="F174">
        <v>0.396232255123179</v>
      </c>
      <c r="G174">
        <v>2.0542638584174138</v>
      </c>
      <c r="H174">
        <v>2.9086079144497976</v>
      </c>
      <c r="I174">
        <v>0.95916630466254393</v>
      </c>
      <c r="J174">
        <v>0.94868329805051377</v>
      </c>
      <c r="K174">
        <v>0.46475800154489</v>
      </c>
      <c r="L174">
        <v>0.27386127875258304</v>
      </c>
      <c r="M174">
        <v>85.018044437143999</v>
      </c>
      <c r="N174">
        <v>1.6974</v>
      </c>
      <c r="O174">
        <v>2.3800000000000002E-2</v>
      </c>
      <c r="P174">
        <v>1.9295111112177321</v>
      </c>
    </row>
    <row r="175" spans="1:16" x14ac:dyDescent="0.2">
      <c r="A175">
        <v>343</v>
      </c>
      <c r="B175">
        <v>7.0256672281001187</v>
      </c>
      <c r="C175">
        <v>0.91978258300535354</v>
      </c>
      <c r="D175">
        <v>3.9344631145812006</v>
      </c>
      <c r="E175">
        <v>2.930870177950569</v>
      </c>
      <c r="F175">
        <v>0.37148351242013422</v>
      </c>
      <c r="G175">
        <v>2.0273134932713295</v>
      </c>
      <c r="H175">
        <v>2.7622454633866265</v>
      </c>
      <c r="I175">
        <v>0.88881944173155891</v>
      </c>
      <c r="J175">
        <v>0.96953597148326576</v>
      </c>
      <c r="K175">
        <v>0.44609416046390926</v>
      </c>
      <c r="L175">
        <v>0.29495762407505249</v>
      </c>
      <c r="M175">
        <v>82.405706604688021</v>
      </c>
      <c r="N175">
        <v>1.5510999999999999</v>
      </c>
      <c r="O175">
        <v>8.0000000000000004E-4</v>
      </c>
      <c r="P175">
        <v>1.915957287681479</v>
      </c>
    </row>
    <row r="176" spans="1:16" x14ac:dyDescent="0.2">
      <c r="A176">
        <v>345</v>
      </c>
      <c r="B176">
        <v>6.8680419334771106</v>
      </c>
      <c r="C176">
        <v>0.87863530545955182</v>
      </c>
      <c r="D176">
        <v>4.0865633483405102</v>
      </c>
      <c r="E176">
        <v>2.8809720581775866</v>
      </c>
      <c r="F176">
        <v>0.38340579025361626</v>
      </c>
      <c r="G176">
        <v>1.9672315572906003</v>
      </c>
      <c r="H176">
        <v>2.9034462281915951</v>
      </c>
      <c r="I176">
        <v>1.1269427669584644</v>
      </c>
      <c r="J176">
        <v>0.82462112512353214</v>
      </c>
      <c r="K176">
        <v>0.40124805295477761</v>
      </c>
      <c r="L176">
        <v>0.28635642126552707</v>
      </c>
      <c r="M176">
        <v>85.183981364861381</v>
      </c>
      <c r="N176">
        <v>1.6228</v>
      </c>
      <c r="O176">
        <v>3.5200000000000002E-2</v>
      </c>
      <c r="P176">
        <v>1.930357934450829</v>
      </c>
    </row>
    <row r="177" spans="1:16" x14ac:dyDescent="0.2">
      <c r="A177">
        <v>347</v>
      </c>
      <c r="B177">
        <v>6.955573304911681</v>
      </c>
      <c r="C177">
        <v>0.86486993241758614</v>
      </c>
      <c r="D177">
        <v>3.9924929555354258</v>
      </c>
      <c r="E177">
        <v>2.9051678092667901</v>
      </c>
      <c r="F177">
        <v>0.37549966711037175</v>
      </c>
      <c r="G177">
        <v>1.9798989873223332</v>
      </c>
      <c r="H177">
        <v>2.8160255680657444</v>
      </c>
      <c r="I177">
        <v>1.131370849898476</v>
      </c>
      <c r="J177">
        <v>0.76811457478686085</v>
      </c>
      <c r="K177">
        <v>0.3794733192202055</v>
      </c>
      <c r="L177">
        <v>0.20248456731316589</v>
      </c>
      <c r="M177">
        <v>85.210837105249468</v>
      </c>
      <c r="N177">
        <v>1.5481</v>
      </c>
      <c r="O177">
        <v>1.8599999999999998E-2</v>
      </c>
      <c r="P177">
        <v>1.9304948318055639</v>
      </c>
    </row>
    <row r="178" spans="1:16" x14ac:dyDescent="0.2">
      <c r="A178">
        <v>349</v>
      </c>
      <c r="B178">
        <v>6.9706527671373797</v>
      </c>
      <c r="C178">
        <v>0.910494371207203</v>
      </c>
      <c r="D178">
        <v>3.954743986657038</v>
      </c>
      <c r="E178">
        <v>2.8160255680657444</v>
      </c>
      <c r="F178">
        <v>0.41352146256270667</v>
      </c>
      <c r="G178">
        <v>1.9131126469708992</v>
      </c>
      <c r="H178">
        <v>2.9461839725312471</v>
      </c>
      <c r="I178">
        <v>0.95916630466254393</v>
      </c>
      <c r="J178">
        <v>1.019803902718557</v>
      </c>
      <c r="K178">
        <v>0.44721359549995793</v>
      </c>
      <c r="L178">
        <v>0.44158804331639234</v>
      </c>
      <c r="M178">
        <v>84.955976473638941</v>
      </c>
      <c r="N178">
        <v>1.7084999999999999</v>
      </c>
      <c r="O178">
        <v>4.6600000000000003E-2</v>
      </c>
      <c r="P178">
        <v>1.9291939359799293</v>
      </c>
    </row>
    <row r="179" spans="1:16" x14ac:dyDescent="0.2">
      <c r="A179">
        <v>351</v>
      </c>
      <c r="B179">
        <v>6.9368580784098501</v>
      </c>
      <c r="C179">
        <v>0.93005376188691369</v>
      </c>
      <c r="D179">
        <v>3.9812058474788765</v>
      </c>
      <c r="E179">
        <v>2.824889378365107</v>
      </c>
      <c r="F179">
        <v>0.39496835316262996</v>
      </c>
      <c r="G179">
        <v>1.9078784028338913</v>
      </c>
      <c r="H179">
        <v>2.9206163733020465</v>
      </c>
      <c r="I179">
        <v>0.91104335791442992</v>
      </c>
      <c r="J179">
        <v>1.0630145812734648</v>
      </c>
      <c r="K179">
        <v>0.42544094772365293</v>
      </c>
      <c r="L179">
        <v>0.25099800796022265</v>
      </c>
      <c r="M179">
        <v>81.655689546472772</v>
      </c>
      <c r="N179">
        <v>1.6908000000000001</v>
      </c>
      <c r="O179">
        <v>7.6399999999999996E-2</v>
      </c>
      <c r="P179">
        <v>1.9119864505858715</v>
      </c>
    </row>
    <row r="180" spans="1:16" x14ac:dyDescent="0.2">
      <c r="A180">
        <v>353</v>
      </c>
      <c r="B180">
        <v>6.9598850565221264</v>
      </c>
      <c r="C180">
        <v>0.91596943180435886</v>
      </c>
      <c r="D180">
        <v>4.0099875311526842</v>
      </c>
      <c r="E180">
        <v>2.8653097563788807</v>
      </c>
      <c r="F180">
        <v>0.38600518131237566</v>
      </c>
      <c r="G180">
        <v>1.9364916731037085</v>
      </c>
      <c r="H180">
        <v>2.8231188426986207</v>
      </c>
      <c r="I180">
        <v>1.0535653752852738</v>
      </c>
      <c r="J180">
        <v>1.014889156509222</v>
      </c>
      <c r="K180">
        <v>0.4381780460041329</v>
      </c>
      <c r="L180">
        <v>0.232379000772445</v>
      </c>
      <c r="M180">
        <v>81.501977641073125</v>
      </c>
      <c r="N180">
        <v>1.5573999999999999</v>
      </c>
      <c r="O180">
        <v>6.4000000000000001E-2</v>
      </c>
      <c r="P180">
        <v>1.9111681469999133</v>
      </c>
    </row>
    <row r="181" spans="1:16" x14ac:dyDescent="0.2">
      <c r="A181">
        <v>355</v>
      </c>
      <c r="B181">
        <v>6.586349520030045</v>
      </c>
      <c r="C181">
        <v>0.86313382508160341</v>
      </c>
      <c r="D181">
        <v>3.9686269665968861</v>
      </c>
      <c r="E181">
        <v>2.925747767665559</v>
      </c>
      <c r="F181">
        <v>0.43011626335213132</v>
      </c>
      <c r="G181">
        <v>2</v>
      </c>
      <c r="H181">
        <v>3.2419130154894655</v>
      </c>
      <c r="I181">
        <v>1.1789826122551597</v>
      </c>
      <c r="J181">
        <v>0.84852813742385702</v>
      </c>
      <c r="K181">
        <v>0.4</v>
      </c>
      <c r="L181">
        <v>0.31464265445104544</v>
      </c>
      <c r="M181">
        <v>82.098769844389977</v>
      </c>
      <c r="N181">
        <v>2.0922000000000001</v>
      </c>
      <c r="O181">
        <v>8.0299999999999996E-2</v>
      </c>
      <c r="P181">
        <v>1.9143366497650454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7"/>
  <sheetViews>
    <sheetView workbookViewId="0"/>
  </sheetViews>
  <sheetFormatPr baseColWidth="10" defaultColWidth="11.5" defaultRowHeight="15" x14ac:dyDescent="0.2"/>
  <cols>
    <col min="2" max="2" width="13.5" bestFit="1" customWidth="1"/>
    <col min="32" max="32" width="12.6640625" bestFit="1" customWidth="1"/>
  </cols>
  <sheetData>
    <row r="1" spans="1:35" x14ac:dyDescent="0.2">
      <c r="A1" s="4" t="s">
        <v>23</v>
      </c>
      <c r="C1" s="5">
        <f>AVERAGE(C8:C99)</f>
        <v>55.591000000000008</v>
      </c>
      <c r="D1" s="5">
        <f t="shared" ref="D1:AF1" si="0">AVERAGE(D8:D99)</f>
        <v>0.48200000000000004</v>
      </c>
      <c r="E1" s="5">
        <f t="shared" si="0"/>
        <v>10.258000000000001</v>
      </c>
      <c r="F1" s="5">
        <f t="shared" si="0"/>
        <v>3.3989999999999996</v>
      </c>
      <c r="G1" s="5">
        <f t="shared" si="0"/>
        <v>4.2399999999999993E-2</v>
      </c>
      <c r="H1" s="5">
        <f t="shared" si="0"/>
        <v>1.661</v>
      </c>
      <c r="I1" s="5">
        <f t="shared" si="0"/>
        <v>4.931</v>
      </c>
      <c r="J1" s="5">
        <f t="shared" si="0"/>
        <v>3.5100000000000002</v>
      </c>
      <c r="K1" s="5">
        <f t="shared" si="0"/>
        <v>1.7330000000000001</v>
      </c>
      <c r="L1" s="5">
        <f t="shared" si="0"/>
        <v>1.0099999999999998</v>
      </c>
      <c r="M1" s="5">
        <f t="shared" si="0"/>
        <v>3.2064000000000008</v>
      </c>
      <c r="N1" s="5">
        <f t="shared" si="0"/>
        <v>8.299999999999999E-2</v>
      </c>
      <c r="O1" s="5">
        <f t="shared" si="0"/>
        <v>18.5</v>
      </c>
      <c r="P1" s="5">
        <f t="shared" si="0"/>
        <v>357.8</v>
      </c>
      <c r="Q1" s="5">
        <f t="shared" si="0"/>
        <v>36.799999999999997</v>
      </c>
      <c r="R1" s="5">
        <f t="shared" si="0"/>
        <v>6.5</v>
      </c>
      <c r="S1" s="5">
        <f t="shared" si="0"/>
        <v>89.4</v>
      </c>
      <c r="T1" s="5">
        <f t="shared" si="0"/>
        <v>32.799999999999997</v>
      </c>
      <c r="U1" s="5">
        <f t="shared" si="0"/>
        <v>29.5</v>
      </c>
      <c r="V1" s="5">
        <f t="shared" si="0"/>
        <v>50.8</v>
      </c>
      <c r="W1" s="5">
        <f t="shared" si="0"/>
        <v>11.9</v>
      </c>
      <c r="X1" s="5">
        <f t="shared" si="0"/>
        <v>64.5</v>
      </c>
      <c r="Y1" s="5">
        <f t="shared" si="0"/>
        <v>302.3</v>
      </c>
      <c r="Z1" s="5">
        <f t="shared" si="0"/>
        <v>6.5</v>
      </c>
      <c r="AA1" s="5">
        <f t="shared" si="0"/>
        <v>5.9</v>
      </c>
      <c r="AB1" s="5">
        <f t="shared" si="0"/>
        <v>120.9</v>
      </c>
      <c r="AC1" s="5">
        <f t="shared" si="0"/>
        <v>18</v>
      </c>
      <c r="AD1" s="5">
        <f t="shared" si="0"/>
        <v>91.1</v>
      </c>
      <c r="AE1" s="5">
        <f t="shared" si="0"/>
        <v>129.1</v>
      </c>
      <c r="AF1" s="5">
        <f t="shared" si="0"/>
        <v>86.045000000000002</v>
      </c>
    </row>
    <row r="2" spans="1:35" x14ac:dyDescent="0.2">
      <c r="A2" s="4" t="s">
        <v>24</v>
      </c>
      <c r="C2" s="5">
        <f>STDEV(C8:C99)</f>
        <v>0.33421383706975599</v>
      </c>
      <c r="D2" s="5">
        <f t="shared" ref="D2:AF2" si="1">STDEV(D8:D99)</f>
        <v>1.4142135623730961E-3</v>
      </c>
      <c r="E2" s="5">
        <f t="shared" si="1"/>
        <v>7.2999238961025018E-2</v>
      </c>
      <c r="F2" s="5">
        <f t="shared" si="1"/>
        <v>1.1972189997378729E-2</v>
      </c>
      <c r="G2" s="5">
        <f t="shared" si="1"/>
        <v>5.1639777949431917E-4</v>
      </c>
      <c r="H2" s="5">
        <f t="shared" si="1"/>
        <v>4.2544094772365329E-2</v>
      </c>
      <c r="I2" s="5">
        <f t="shared" si="1"/>
        <v>3.2472210341220262E-2</v>
      </c>
      <c r="J2" s="5">
        <f t="shared" si="1"/>
        <v>9.0553851381374187E-2</v>
      </c>
      <c r="K2" s="5">
        <f t="shared" si="1"/>
        <v>1.0593499054713811E-2</v>
      </c>
      <c r="L2" s="5">
        <f t="shared" si="1"/>
        <v>9.6032401939252724E-3</v>
      </c>
      <c r="M2" s="5">
        <f t="shared" si="1"/>
        <v>0.55769629329551174</v>
      </c>
      <c r="N2" s="5">
        <f t="shared" si="1"/>
        <v>3.8311588035185619E-2</v>
      </c>
      <c r="O2" s="5">
        <f t="shared" si="1"/>
        <v>0.52704627669472992</v>
      </c>
      <c r="P2" s="5">
        <f t="shared" si="1"/>
        <v>6.6633324995830732</v>
      </c>
      <c r="Q2" s="5">
        <f t="shared" si="1"/>
        <v>12.865112168617541</v>
      </c>
      <c r="R2" s="5">
        <f t="shared" si="1"/>
        <v>1.1785113019775793</v>
      </c>
      <c r="S2" s="5">
        <f t="shared" si="1"/>
        <v>1.429840705968481</v>
      </c>
      <c r="T2" s="5">
        <f t="shared" si="1"/>
        <v>2.8982753492378874</v>
      </c>
      <c r="U2" s="5">
        <f t="shared" si="1"/>
        <v>1.5811388300841898</v>
      </c>
      <c r="V2" s="5">
        <f t="shared" si="1"/>
        <v>1.7511900715418263</v>
      </c>
      <c r="W2" s="5">
        <f t="shared" si="1"/>
        <v>0.73786478737262184</v>
      </c>
      <c r="X2" s="5">
        <f t="shared" si="1"/>
        <v>1.4337208778404378</v>
      </c>
      <c r="Y2" s="5">
        <f t="shared" si="1"/>
        <v>5.0122073203551967</v>
      </c>
      <c r="Z2" s="5">
        <f t="shared" si="1"/>
        <v>3.9228674319799399</v>
      </c>
      <c r="AA2" s="5">
        <f t="shared" si="1"/>
        <v>0.87559503577091169</v>
      </c>
      <c r="AB2" s="5">
        <f t="shared" si="1"/>
        <v>3.0349812373573428</v>
      </c>
      <c r="AC2" s="5">
        <f t="shared" si="1"/>
        <v>1.247219128924647</v>
      </c>
      <c r="AD2" s="5">
        <f t="shared" si="1"/>
        <v>1.1005049346146119</v>
      </c>
      <c r="AE2" s="5">
        <f t="shared" si="1"/>
        <v>4.5813632129409783</v>
      </c>
      <c r="AF2" s="5">
        <f t="shared" si="1"/>
        <v>0.6878993789469201</v>
      </c>
    </row>
    <row r="3" spans="1:35" x14ac:dyDescent="0.2">
      <c r="A3" s="4" t="s">
        <v>25</v>
      </c>
      <c r="C3" s="5">
        <f>C2/C1*100</f>
        <v>0.60120134027046812</v>
      </c>
      <c r="D3" s="5">
        <f t="shared" ref="D3:AF3" si="2">D2/D1*100</f>
        <v>0.29340530339690785</v>
      </c>
      <c r="E3" s="5">
        <f t="shared" si="2"/>
        <v>0.71163227686707953</v>
      </c>
      <c r="F3" s="5">
        <f t="shared" si="2"/>
        <v>0.35222683134388738</v>
      </c>
      <c r="G3" s="5">
        <f t="shared" si="2"/>
        <v>1.2179192912601868</v>
      </c>
      <c r="H3" s="5">
        <f t="shared" si="2"/>
        <v>2.5613542909310856</v>
      </c>
      <c r="I3" s="5">
        <f t="shared" si="2"/>
        <v>0.65853194770270251</v>
      </c>
      <c r="J3" s="5">
        <f t="shared" si="2"/>
        <v>2.579881805737156</v>
      </c>
      <c r="K3" s="5">
        <f t="shared" si="2"/>
        <v>0.6112809610336879</v>
      </c>
      <c r="L3" s="5">
        <f t="shared" si="2"/>
        <v>0.95081586078468072</v>
      </c>
      <c r="M3" s="5">
        <f t="shared" si="2"/>
        <v>17.393222720044648</v>
      </c>
      <c r="N3" s="5">
        <f t="shared" si="2"/>
        <v>46.158539801428461</v>
      </c>
      <c r="O3" s="5">
        <f t="shared" si="2"/>
        <v>2.8488987929444862</v>
      </c>
      <c r="P3" s="5">
        <f t="shared" si="2"/>
        <v>1.8623064560042126</v>
      </c>
      <c r="Q3" s="5">
        <f t="shared" si="2"/>
        <v>34.959543936460712</v>
      </c>
      <c r="R3" s="5">
        <f t="shared" si="2"/>
        <v>18.13094310734737</v>
      </c>
      <c r="S3" s="5">
        <f t="shared" si="2"/>
        <v>1.5993743914636254</v>
      </c>
      <c r="T3" s="5">
        <f t="shared" si="2"/>
        <v>8.83620533304234</v>
      </c>
      <c r="U3" s="5">
        <f t="shared" si="2"/>
        <v>5.3597926443531856</v>
      </c>
      <c r="V3" s="5">
        <f t="shared" si="2"/>
        <v>3.4472245502791856</v>
      </c>
      <c r="W3" s="5">
        <f t="shared" si="2"/>
        <v>6.2005444317027045</v>
      </c>
      <c r="X3" s="5">
        <f t="shared" si="2"/>
        <v>2.2228230664192834</v>
      </c>
      <c r="Y3" s="5">
        <f t="shared" si="2"/>
        <v>1.6580242541697641</v>
      </c>
      <c r="Z3" s="5">
        <f t="shared" si="2"/>
        <v>60.35180664584523</v>
      </c>
      <c r="AA3" s="5">
        <f t="shared" si="2"/>
        <v>14.84059382662562</v>
      </c>
      <c r="AB3" s="5">
        <f t="shared" si="2"/>
        <v>2.5103236041003658</v>
      </c>
      <c r="AC3" s="5">
        <f t="shared" si="2"/>
        <v>6.9289951606924829</v>
      </c>
      <c r="AD3" s="5">
        <f t="shared" si="2"/>
        <v>1.2080185890390911</v>
      </c>
      <c r="AE3" s="5">
        <f t="shared" si="2"/>
        <v>3.5486934259806189</v>
      </c>
      <c r="AF3" s="5">
        <f t="shared" si="2"/>
        <v>0.79946467423664369</v>
      </c>
    </row>
    <row r="4" spans="1:35" x14ac:dyDescent="0.2">
      <c r="A4" s="4" t="s">
        <v>26</v>
      </c>
      <c r="C4" s="5">
        <v>55.516136363636363</v>
      </c>
      <c r="D4" s="5">
        <v>0.49333333333333329</v>
      </c>
      <c r="E4" s="5">
        <v>10.164444444444447</v>
      </c>
      <c r="F4" s="5">
        <v>3.4357777777777776</v>
      </c>
      <c r="G4" s="5">
        <v>4.1275555555555551E-2</v>
      </c>
      <c r="H4" s="5">
        <v>1.6444444444444442</v>
      </c>
      <c r="I4" s="5">
        <v>4.9965333333333319</v>
      </c>
      <c r="J4" s="5">
        <v>3.3831111111111114</v>
      </c>
      <c r="K4" s="5">
        <v>1.7120000000000004</v>
      </c>
      <c r="L4" s="5">
        <v>1.0806666666666664</v>
      </c>
      <c r="M4" s="5">
        <v>3.5462888888888906</v>
      </c>
      <c r="N4" s="5">
        <v>1.1727906976744189</v>
      </c>
      <c r="O4" s="5">
        <v>18.727272727272727</v>
      </c>
      <c r="P4" s="5">
        <v>357.53333333333336</v>
      </c>
      <c r="Q4" s="5">
        <v>44.704545454545453</v>
      </c>
      <c r="R4" s="5">
        <v>6.5444444444444443</v>
      </c>
      <c r="S4" s="5">
        <v>88.111111111111114</v>
      </c>
      <c r="T4" s="5">
        <v>35.62222222222222</v>
      </c>
      <c r="U4" s="5">
        <v>30.911111111111111</v>
      </c>
      <c r="V4" s="5">
        <v>52.68888888888889</v>
      </c>
      <c r="W4" s="5">
        <v>11.777777777777779</v>
      </c>
      <c r="X4" s="5">
        <v>63.977777777777774</v>
      </c>
      <c r="Y4" s="5">
        <v>304.24444444444447</v>
      </c>
      <c r="Z4" s="5">
        <v>5.9454545454545462</v>
      </c>
      <c r="AA4" s="5">
        <v>8.5066666666666677</v>
      </c>
      <c r="AB4" s="5">
        <v>120.77777777777777</v>
      </c>
      <c r="AC4" s="5">
        <v>18.111111111111111</v>
      </c>
      <c r="AD4" s="5">
        <v>93.355555555555554</v>
      </c>
      <c r="AE4" s="5">
        <v>130.24444444444444</v>
      </c>
      <c r="AF4" s="5">
        <v>87.380731707317082</v>
      </c>
    </row>
    <row r="5" spans="1:35" x14ac:dyDescent="0.2">
      <c r="A5" s="4" t="s">
        <v>27</v>
      </c>
      <c r="C5" s="5">
        <f>(C1-C4)/C4*100</f>
        <v>0.13485022782075567</v>
      </c>
      <c r="D5" s="5">
        <f t="shared" ref="D5:AF5" si="3">(D1-D4)/D4*100</f>
        <v>-2.2972972972972809</v>
      </c>
      <c r="E5" s="5">
        <f t="shared" si="3"/>
        <v>0.92041976388279878</v>
      </c>
      <c r="F5" s="5">
        <f t="shared" si="3"/>
        <v>-1.070435288791159</v>
      </c>
      <c r="G5" s="5">
        <f t="shared" si="3"/>
        <v>2.7242381824055069</v>
      </c>
      <c r="H5" s="5">
        <f t="shared" si="3"/>
        <v>1.0067567567567766</v>
      </c>
      <c r="I5" s="5">
        <f t="shared" si="3"/>
        <v>-1.3115760260446958</v>
      </c>
      <c r="J5" s="5">
        <f t="shared" si="3"/>
        <v>3.7506568575932717</v>
      </c>
      <c r="K5" s="5">
        <f t="shared" si="3"/>
        <v>1.2266355140186729</v>
      </c>
      <c r="L5" s="5">
        <f t="shared" si="3"/>
        <v>-6.5391733497840843</v>
      </c>
      <c r="M5" s="5">
        <f t="shared" si="3"/>
        <v>-9.5843542231942198</v>
      </c>
      <c r="N5" s="5">
        <f t="shared" si="3"/>
        <v>-92.922863374975222</v>
      </c>
      <c r="O5" s="5">
        <f t="shared" si="3"/>
        <v>-1.2135922330097053</v>
      </c>
      <c r="P5" s="5">
        <f t="shared" si="3"/>
        <v>7.4585120268502184E-2</v>
      </c>
      <c r="Q5" s="5">
        <f t="shared" si="3"/>
        <v>-17.681748856126084</v>
      </c>
      <c r="R5" s="5">
        <f t="shared" si="3"/>
        <v>-0.67911714770797715</v>
      </c>
      <c r="S5" s="5">
        <f t="shared" si="3"/>
        <v>1.4627994955863837</v>
      </c>
      <c r="T5" s="5">
        <f t="shared" si="3"/>
        <v>-7.9226450405489732</v>
      </c>
      <c r="U5" s="5">
        <f t="shared" si="3"/>
        <v>-4.5650611071171827</v>
      </c>
      <c r="V5" s="5">
        <f t="shared" si="3"/>
        <v>-3.5849852382960852</v>
      </c>
      <c r="W5" s="5">
        <f t="shared" si="3"/>
        <v>1.0377358490566</v>
      </c>
      <c r="X5" s="5">
        <f t="shared" si="3"/>
        <v>0.81625564432095021</v>
      </c>
      <c r="Y5" s="5">
        <f t="shared" si="3"/>
        <v>-0.63910598203199587</v>
      </c>
      <c r="Z5" s="5">
        <f t="shared" si="3"/>
        <v>9.3272171253822496</v>
      </c>
      <c r="AA5" s="5">
        <f t="shared" si="3"/>
        <v>-30.642633228840126</v>
      </c>
      <c r="AB5" s="5">
        <f t="shared" si="3"/>
        <v>0.10119595216192345</v>
      </c>
      <c r="AC5" s="5">
        <f t="shared" si="3"/>
        <v>-0.61349693251533521</v>
      </c>
      <c r="AD5" s="5">
        <f t="shared" si="3"/>
        <v>-2.4160914068079076</v>
      </c>
      <c r="AE5" s="5">
        <f t="shared" si="3"/>
        <v>-0.87868964340556321</v>
      </c>
      <c r="AF5" s="5">
        <f t="shared" si="3"/>
        <v>-1.528634152196312</v>
      </c>
    </row>
    <row r="7" spans="1:35" x14ac:dyDescent="0.2">
      <c r="A7" s="3" t="s">
        <v>22</v>
      </c>
      <c r="B7" s="3" t="s">
        <v>141</v>
      </c>
      <c r="C7" s="3" t="s">
        <v>155</v>
      </c>
      <c r="D7" s="3" t="s">
        <v>156</v>
      </c>
      <c r="E7" s="3" t="s">
        <v>157</v>
      </c>
      <c r="F7" s="3" t="s">
        <v>158</v>
      </c>
      <c r="G7" s="3" t="s">
        <v>159</v>
      </c>
      <c r="H7" s="3" t="s">
        <v>160</v>
      </c>
      <c r="I7" s="3" t="s">
        <v>161</v>
      </c>
      <c r="J7" s="3" t="s">
        <v>162</v>
      </c>
      <c r="K7" s="3" t="s">
        <v>163</v>
      </c>
      <c r="L7" s="3" t="s">
        <v>164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3" t="s">
        <v>11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139</v>
      </c>
      <c r="AG7" s="3" t="s">
        <v>19</v>
      </c>
      <c r="AH7" s="3" t="s">
        <v>20</v>
      </c>
      <c r="AI7" s="3" t="s">
        <v>143</v>
      </c>
    </row>
    <row r="8" spans="1:35" x14ac:dyDescent="0.2">
      <c r="A8" t="s">
        <v>149</v>
      </c>
      <c r="B8" s="1">
        <v>40191</v>
      </c>
      <c r="C8">
        <v>55.35</v>
      </c>
      <c r="D8">
        <v>0.48099999999999998</v>
      </c>
      <c r="E8">
        <v>10.23</v>
      </c>
      <c r="F8">
        <v>3.38</v>
      </c>
      <c r="G8">
        <v>4.2000000000000003E-2</v>
      </c>
      <c r="H8">
        <v>1.64</v>
      </c>
      <c r="I8">
        <v>4.9400000000000004</v>
      </c>
      <c r="J8">
        <v>3.5</v>
      </c>
      <c r="K8">
        <v>1.73</v>
      </c>
      <c r="L8">
        <v>1.0149999999999999</v>
      </c>
      <c r="M8">
        <v>3.839</v>
      </c>
      <c r="N8">
        <v>0.04</v>
      </c>
      <c r="O8">
        <v>18</v>
      </c>
      <c r="P8">
        <v>355</v>
      </c>
      <c r="Q8">
        <v>22</v>
      </c>
      <c r="R8">
        <v>7</v>
      </c>
      <c r="S8">
        <v>91</v>
      </c>
      <c r="T8">
        <v>31</v>
      </c>
      <c r="U8">
        <v>33</v>
      </c>
      <c r="V8">
        <v>50</v>
      </c>
      <c r="W8">
        <v>13</v>
      </c>
      <c r="X8">
        <v>66</v>
      </c>
      <c r="Y8">
        <v>310</v>
      </c>
      <c r="Z8">
        <v>8</v>
      </c>
      <c r="AA8">
        <v>6</v>
      </c>
      <c r="AB8">
        <v>119</v>
      </c>
      <c r="AC8">
        <v>19</v>
      </c>
      <c r="AD8">
        <v>90</v>
      </c>
      <c r="AE8">
        <v>134</v>
      </c>
      <c r="AF8">
        <v>86.34</v>
      </c>
      <c r="AG8" s="1">
        <v>40236</v>
      </c>
      <c r="AH8" s="2">
        <v>0.3611111111111111</v>
      </c>
      <c r="AI8">
        <v>120</v>
      </c>
    </row>
    <row r="9" spans="1:35" x14ac:dyDescent="0.2">
      <c r="A9" t="s">
        <v>149</v>
      </c>
      <c r="B9" s="1">
        <v>40205</v>
      </c>
      <c r="C9">
        <v>55.58</v>
      </c>
      <c r="D9">
        <v>0.48199999999999998</v>
      </c>
      <c r="E9">
        <v>10.24</v>
      </c>
      <c r="F9">
        <v>3.41</v>
      </c>
      <c r="G9">
        <v>4.2000000000000003E-2</v>
      </c>
      <c r="H9">
        <v>1.65</v>
      </c>
      <c r="I9">
        <v>4.92</v>
      </c>
      <c r="J9">
        <v>3.5</v>
      </c>
      <c r="K9">
        <v>1.73</v>
      </c>
      <c r="L9">
        <v>1.01</v>
      </c>
      <c r="M9">
        <v>3.9449999999999998</v>
      </c>
      <c r="N9">
        <v>0.08</v>
      </c>
      <c r="O9">
        <v>19</v>
      </c>
      <c r="P9">
        <v>365</v>
      </c>
      <c r="Q9">
        <v>49</v>
      </c>
      <c r="R9">
        <v>6</v>
      </c>
      <c r="S9">
        <v>89</v>
      </c>
      <c r="T9">
        <v>31</v>
      </c>
      <c r="U9">
        <v>29</v>
      </c>
      <c r="V9">
        <v>49</v>
      </c>
      <c r="W9">
        <v>11</v>
      </c>
      <c r="X9">
        <v>63</v>
      </c>
      <c r="Y9">
        <v>306</v>
      </c>
      <c r="Z9">
        <v>6</v>
      </c>
      <c r="AA9">
        <v>6</v>
      </c>
      <c r="AB9">
        <v>120</v>
      </c>
      <c r="AC9">
        <v>20</v>
      </c>
      <c r="AD9">
        <v>91</v>
      </c>
      <c r="AE9">
        <v>127</v>
      </c>
      <c r="AF9">
        <v>86.72</v>
      </c>
      <c r="AG9" s="1">
        <v>40235</v>
      </c>
      <c r="AH9" s="2">
        <v>0.98402777777777783</v>
      </c>
      <c r="AI9">
        <v>115</v>
      </c>
    </row>
    <row r="10" spans="1:35" x14ac:dyDescent="0.2">
      <c r="A10" t="s">
        <v>149</v>
      </c>
      <c r="B10" s="1">
        <v>40144</v>
      </c>
      <c r="C10">
        <v>55.44</v>
      </c>
      <c r="D10">
        <v>0.48099999999999998</v>
      </c>
      <c r="E10">
        <v>10.24</v>
      </c>
      <c r="F10">
        <v>3.41</v>
      </c>
      <c r="G10">
        <v>4.2000000000000003E-2</v>
      </c>
      <c r="H10">
        <v>1.64</v>
      </c>
      <c r="I10">
        <v>4.8899999999999997</v>
      </c>
      <c r="J10">
        <v>3.42</v>
      </c>
      <c r="K10">
        <v>1.74</v>
      </c>
      <c r="L10">
        <v>0.998</v>
      </c>
      <c r="M10">
        <v>2.7480000000000002</v>
      </c>
      <c r="N10">
        <v>0.13</v>
      </c>
      <c r="O10">
        <v>18</v>
      </c>
      <c r="P10">
        <v>348</v>
      </c>
      <c r="Q10">
        <v>25</v>
      </c>
      <c r="R10">
        <v>5</v>
      </c>
      <c r="S10">
        <v>88</v>
      </c>
      <c r="T10">
        <v>34</v>
      </c>
      <c r="U10">
        <v>29</v>
      </c>
      <c r="V10">
        <v>51</v>
      </c>
      <c r="W10">
        <v>12</v>
      </c>
      <c r="X10">
        <v>62</v>
      </c>
      <c r="Y10">
        <v>296</v>
      </c>
      <c r="Z10">
        <v>2</v>
      </c>
      <c r="AA10">
        <v>6</v>
      </c>
      <c r="AB10">
        <v>118</v>
      </c>
      <c r="AC10">
        <v>17</v>
      </c>
      <c r="AD10">
        <v>90</v>
      </c>
      <c r="AE10">
        <v>122</v>
      </c>
      <c r="AF10">
        <v>85.3</v>
      </c>
      <c r="AG10" s="1">
        <v>40233</v>
      </c>
      <c r="AH10" s="2">
        <v>0.76250000000000007</v>
      </c>
      <c r="AI10">
        <v>87</v>
      </c>
    </row>
    <row r="11" spans="1:35" x14ac:dyDescent="0.2">
      <c r="A11" t="s">
        <v>149</v>
      </c>
      <c r="B11" s="1">
        <v>40137</v>
      </c>
      <c r="C11">
        <v>55.35</v>
      </c>
      <c r="D11">
        <v>0.47899999999999998</v>
      </c>
      <c r="E11">
        <v>10.210000000000001</v>
      </c>
      <c r="F11">
        <v>3.39</v>
      </c>
      <c r="G11">
        <v>4.2000000000000003E-2</v>
      </c>
      <c r="H11">
        <v>1.65</v>
      </c>
      <c r="I11">
        <v>4.93</v>
      </c>
      <c r="J11">
        <v>3.45</v>
      </c>
      <c r="K11">
        <v>1.73</v>
      </c>
      <c r="L11">
        <v>1.0129999999999999</v>
      </c>
      <c r="M11">
        <v>2.7559999999999998</v>
      </c>
      <c r="N11">
        <v>0.1</v>
      </c>
      <c r="O11">
        <v>18</v>
      </c>
      <c r="P11">
        <v>369</v>
      </c>
      <c r="Q11">
        <v>36</v>
      </c>
      <c r="R11">
        <v>7</v>
      </c>
      <c r="S11">
        <v>88</v>
      </c>
      <c r="T11">
        <v>34</v>
      </c>
      <c r="U11">
        <v>29</v>
      </c>
      <c r="V11">
        <v>53</v>
      </c>
      <c r="W11">
        <v>12</v>
      </c>
      <c r="X11">
        <v>64</v>
      </c>
      <c r="Y11">
        <v>296</v>
      </c>
      <c r="Z11">
        <v>6</v>
      </c>
      <c r="AA11">
        <v>6</v>
      </c>
      <c r="AB11">
        <v>121</v>
      </c>
      <c r="AC11">
        <v>18</v>
      </c>
      <c r="AD11">
        <v>90</v>
      </c>
      <c r="AE11">
        <v>127</v>
      </c>
      <c r="AF11">
        <v>85.25</v>
      </c>
      <c r="AG11" s="1">
        <v>40226</v>
      </c>
      <c r="AH11" s="2">
        <v>0.24583333333333335</v>
      </c>
      <c r="AI11">
        <v>59</v>
      </c>
    </row>
    <row r="12" spans="1:35" x14ac:dyDescent="0.2">
      <c r="A12" t="s">
        <v>149</v>
      </c>
      <c r="B12" s="1">
        <v>40140</v>
      </c>
      <c r="C12">
        <v>56.45</v>
      </c>
      <c r="D12">
        <v>0.48199999999999998</v>
      </c>
      <c r="E12">
        <v>10.45</v>
      </c>
      <c r="F12">
        <v>3.4</v>
      </c>
      <c r="G12">
        <v>4.2999999999999997E-2</v>
      </c>
      <c r="H12">
        <v>1.78</v>
      </c>
      <c r="I12">
        <v>4.8899999999999997</v>
      </c>
      <c r="J12">
        <v>3.74</v>
      </c>
      <c r="K12">
        <v>1.71</v>
      </c>
      <c r="L12">
        <v>1.0229999999999999</v>
      </c>
      <c r="M12">
        <v>2.7080000000000002</v>
      </c>
      <c r="N12">
        <v>0.11</v>
      </c>
      <c r="O12">
        <v>19</v>
      </c>
      <c r="P12">
        <v>365</v>
      </c>
      <c r="Q12">
        <v>50</v>
      </c>
      <c r="R12">
        <v>9</v>
      </c>
      <c r="S12">
        <v>89</v>
      </c>
      <c r="T12">
        <v>37</v>
      </c>
      <c r="U12">
        <v>28</v>
      </c>
      <c r="V12">
        <v>48</v>
      </c>
      <c r="W12">
        <v>11</v>
      </c>
      <c r="X12">
        <v>64</v>
      </c>
      <c r="Y12">
        <v>300</v>
      </c>
      <c r="Z12">
        <v>8</v>
      </c>
      <c r="AA12">
        <v>7</v>
      </c>
      <c r="AB12">
        <v>126</v>
      </c>
      <c r="AC12">
        <v>17</v>
      </c>
      <c r="AD12">
        <v>92</v>
      </c>
      <c r="AE12">
        <v>127</v>
      </c>
      <c r="AF12">
        <v>86.92</v>
      </c>
      <c r="AG12" s="1">
        <v>40153</v>
      </c>
      <c r="AH12" s="2">
        <v>0.42638888888888887</v>
      </c>
      <c r="AI12">
        <v>28</v>
      </c>
    </row>
    <row r="13" spans="1:35" x14ac:dyDescent="0.2">
      <c r="A13" t="s">
        <v>149</v>
      </c>
      <c r="B13" s="1">
        <v>40184</v>
      </c>
      <c r="C13">
        <v>55.48</v>
      </c>
      <c r="D13">
        <v>0.48299999999999998</v>
      </c>
      <c r="E13">
        <v>10.23</v>
      </c>
      <c r="F13">
        <v>3.4</v>
      </c>
      <c r="G13">
        <v>4.2999999999999997E-2</v>
      </c>
      <c r="H13">
        <v>1.64</v>
      </c>
      <c r="I13">
        <v>4.95</v>
      </c>
      <c r="J13">
        <v>3.49</v>
      </c>
      <c r="K13">
        <v>1.73</v>
      </c>
      <c r="L13">
        <v>1.0129999999999999</v>
      </c>
      <c r="M13">
        <v>2.7320000000000002</v>
      </c>
      <c r="N13">
        <v>0.08</v>
      </c>
      <c r="O13">
        <v>19</v>
      </c>
      <c r="P13">
        <v>355</v>
      </c>
      <c r="Q13">
        <v>41</v>
      </c>
      <c r="R13">
        <v>5</v>
      </c>
      <c r="S13">
        <v>88</v>
      </c>
      <c r="T13">
        <v>33</v>
      </c>
      <c r="U13">
        <v>27</v>
      </c>
      <c r="V13">
        <v>51</v>
      </c>
      <c r="W13">
        <v>11</v>
      </c>
      <c r="X13">
        <v>64</v>
      </c>
      <c r="Y13">
        <v>301</v>
      </c>
      <c r="Z13">
        <v>0</v>
      </c>
      <c r="AA13">
        <v>4</v>
      </c>
      <c r="AB13">
        <v>118</v>
      </c>
      <c r="AC13">
        <v>16</v>
      </c>
      <c r="AD13">
        <v>93</v>
      </c>
      <c r="AE13">
        <v>125</v>
      </c>
      <c r="AF13">
        <v>85.4</v>
      </c>
      <c r="AG13" s="1">
        <v>40243</v>
      </c>
      <c r="AH13" s="2">
        <v>0.10069444444444443</v>
      </c>
      <c r="AI13">
        <v>62</v>
      </c>
    </row>
    <row r="14" spans="1:35" x14ac:dyDescent="0.2">
      <c r="A14" t="s">
        <v>149</v>
      </c>
      <c r="B14" s="1">
        <v>40184</v>
      </c>
      <c r="C14">
        <v>55.42</v>
      </c>
      <c r="D14">
        <v>0.48299999999999998</v>
      </c>
      <c r="E14">
        <v>10.210000000000001</v>
      </c>
      <c r="F14">
        <v>3.41</v>
      </c>
      <c r="G14">
        <v>4.2999999999999997E-2</v>
      </c>
      <c r="H14">
        <v>1.66</v>
      </c>
      <c r="I14">
        <v>4.93</v>
      </c>
      <c r="J14">
        <v>3.46</v>
      </c>
      <c r="K14">
        <v>1.73</v>
      </c>
      <c r="L14">
        <v>1</v>
      </c>
      <c r="M14">
        <v>3.899</v>
      </c>
      <c r="N14">
        <v>0.03</v>
      </c>
      <c r="O14">
        <v>18</v>
      </c>
      <c r="P14">
        <v>353</v>
      </c>
      <c r="Q14">
        <v>22</v>
      </c>
      <c r="R14">
        <v>7</v>
      </c>
      <c r="S14">
        <v>92</v>
      </c>
      <c r="T14">
        <v>31</v>
      </c>
      <c r="U14">
        <v>30</v>
      </c>
      <c r="V14">
        <v>52</v>
      </c>
      <c r="W14">
        <v>13</v>
      </c>
      <c r="X14">
        <v>66</v>
      </c>
      <c r="Y14">
        <v>303</v>
      </c>
      <c r="Z14">
        <v>5</v>
      </c>
      <c r="AA14">
        <v>5</v>
      </c>
      <c r="AB14">
        <v>120</v>
      </c>
      <c r="AC14">
        <v>19</v>
      </c>
      <c r="AD14">
        <v>92</v>
      </c>
      <c r="AE14">
        <v>135</v>
      </c>
      <c r="AF14">
        <v>86.42</v>
      </c>
      <c r="AG14" s="1">
        <v>40242</v>
      </c>
      <c r="AH14" s="2">
        <v>0.95277777777777783</v>
      </c>
      <c r="AI14">
        <v>60</v>
      </c>
    </row>
    <row r="15" spans="1:35" x14ac:dyDescent="0.2">
      <c r="A15" t="s">
        <v>149</v>
      </c>
      <c r="B15" s="1">
        <v>39833</v>
      </c>
      <c r="C15">
        <v>55.47</v>
      </c>
      <c r="D15">
        <v>0.48199999999999998</v>
      </c>
      <c r="E15">
        <v>10.23</v>
      </c>
      <c r="F15">
        <v>3.4</v>
      </c>
      <c r="G15">
        <v>4.2000000000000003E-2</v>
      </c>
      <c r="H15">
        <v>1.64</v>
      </c>
      <c r="I15">
        <v>4.95</v>
      </c>
      <c r="J15">
        <v>3.54</v>
      </c>
      <c r="K15">
        <v>1.74</v>
      </c>
      <c r="L15">
        <v>1.0069999999999999</v>
      </c>
      <c r="M15">
        <v>2.8519999999999999</v>
      </c>
      <c r="N15">
        <v>0.1</v>
      </c>
      <c r="O15">
        <v>19</v>
      </c>
      <c r="P15">
        <v>352</v>
      </c>
      <c r="Q15">
        <v>43</v>
      </c>
      <c r="R15">
        <v>7</v>
      </c>
      <c r="S15">
        <v>89</v>
      </c>
      <c r="T15">
        <v>34</v>
      </c>
      <c r="U15">
        <v>30</v>
      </c>
      <c r="V15">
        <v>52</v>
      </c>
      <c r="W15">
        <v>12</v>
      </c>
      <c r="X15">
        <v>66</v>
      </c>
      <c r="Y15">
        <v>301</v>
      </c>
      <c r="Z15">
        <v>10</v>
      </c>
      <c r="AA15">
        <v>7</v>
      </c>
      <c r="AB15">
        <v>118</v>
      </c>
      <c r="AC15">
        <v>17</v>
      </c>
      <c r="AD15">
        <v>90</v>
      </c>
      <c r="AE15">
        <v>130</v>
      </c>
      <c r="AF15">
        <v>85.6</v>
      </c>
      <c r="AG15" s="1">
        <v>40241</v>
      </c>
      <c r="AH15" s="2">
        <v>0.90138888888888891</v>
      </c>
      <c r="AI15">
        <v>46</v>
      </c>
    </row>
    <row r="16" spans="1:35" x14ac:dyDescent="0.2">
      <c r="A16" t="s">
        <v>149</v>
      </c>
      <c r="B16" s="1">
        <v>40198</v>
      </c>
      <c r="C16">
        <v>55.52</v>
      </c>
      <c r="D16">
        <v>0.48299999999999998</v>
      </c>
      <c r="E16">
        <v>10.23</v>
      </c>
      <c r="F16">
        <v>3.41</v>
      </c>
      <c r="G16">
        <v>4.2000000000000003E-2</v>
      </c>
      <c r="H16">
        <v>1.65</v>
      </c>
      <c r="I16">
        <v>4.91</v>
      </c>
      <c r="J16">
        <v>3.45</v>
      </c>
      <c r="K16">
        <v>1.74</v>
      </c>
      <c r="L16">
        <v>0.997</v>
      </c>
      <c r="M16">
        <v>2.8759999999999999</v>
      </c>
      <c r="N16">
        <v>0.13</v>
      </c>
      <c r="O16">
        <v>19</v>
      </c>
      <c r="P16">
        <v>357</v>
      </c>
      <c r="Q16">
        <v>24</v>
      </c>
      <c r="R16">
        <v>6</v>
      </c>
      <c r="S16">
        <v>89</v>
      </c>
      <c r="T16">
        <v>36</v>
      </c>
      <c r="U16">
        <v>30</v>
      </c>
      <c r="V16">
        <v>49</v>
      </c>
      <c r="W16">
        <v>12</v>
      </c>
      <c r="X16">
        <v>64</v>
      </c>
      <c r="Y16">
        <v>300</v>
      </c>
      <c r="Z16">
        <v>6</v>
      </c>
      <c r="AA16">
        <v>6</v>
      </c>
      <c r="AB16">
        <v>125</v>
      </c>
      <c r="AC16">
        <v>18</v>
      </c>
      <c r="AD16">
        <v>92</v>
      </c>
      <c r="AE16">
        <v>128</v>
      </c>
      <c r="AF16">
        <v>85.57</v>
      </c>
      <c r="AG16" s="1">
        <v>40239</v>
      </c>
      <c r="AH16" s="2">
        <v>0.16527777777777777</v>
      </c>
      <c r="AI16">
        <v>10</v>
      </c>
    </row>
    <row r="17" spans="1:35" x14ac:dyDescent="0.2">
      <c r="A17" t="s">
        <v>149</v>
      </c>
      <c r="B17" s="1">
        <v>40199</v>
      </c>
      <c r="C17">
        <v>55.85</v>
      </c>
      <c r="D17">
        <v>0.48399999999999999</v>
      </c>
      <c r="E17">
        <v>10.31</v>
      </c>
      <c r="F17">
        <v>3.38</v>
      </c>
      <c r="G17">
        <v>4.2999999999999997E-2</v>
      </c>
      <c r="H17">
        <v>1.66</v>
      </c>
      <c r="I17">
        <v>5</v>
      </c>
      <c r="J17">
        <v>3.55</v>
      </c>
      <c r="K17">
        <v>1.75</v>
      </c>
      <c r="L17">
        <v>1.024</v>
      </c>
      <c r="M17">
        <v>3.7090000000000001</v>
      </c>
      <c r="N17">
        <v>0.03</v>
      </c>
      <c r="O17">
        <v>18</v>
      </c>
      <c r="P17">
        <v>359</v>
      </c>
      <c r="Q17">
        <v>56</v>
      </c>
      <c r="R17">
        <v>6</v>
      </c>
      <c r="S17">
        <v>91</v>
      </c>
      <c r="T17">
        <v>27</v>
      </c>
      <c r="U17">
        <v>30</v>
      </c>
      <c r="V17">
        <v>53</v>
      </c>
      <c r="W17">
        <v>12</v>
      </c>
      <c r="X17">
        <v>66</v>
      </c>
      <c r="Y17">
        <v>310</v>
      </c>
      <c r="Z17">
        <v>14</v>
      </c>
      <c r="AA17">
        <v>6</v>
      </c>
      <c r="AB17">
        <v>124</v>
      </c>
      <c r="AC17">
        <v>19</v>
      </c>
      <c r="AD17">
        <v>91</v>
      </c>
      <c r="AE17">
        <v>136</v>
      </c>
      <c r="AF17">
        <v>86.93</v>
      </c>
      <c r="AG17" s="1">
        <v>40238</v>
      </c>
      <c r="AH17" s="2">
        <v>0.71180555555555547</v>
      </c>
      <c r="AI17">
        <v>4</v>
      </c>
    </row>
  </sheetData>
  <phoneticPr fontId="6" type="noConversion"/>
  <pageMargins left="0.7" right="0.7" top="0.78740157499999996" bottom="0.78740157499999996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1"/>
  <sheetViews>
    <sheetView workbookViewId="0"/>
  </sheetViews>
  <sheetFormatPr baseColWidth="10" defaultColWidth="11.5" defaultRowHeight="15" x14ac:dyDescent="0.2"/>
  <cols>
    <col min="1" max="1" width="12.33203125" bestFit="1" customWidth="1"/>
    <col min="2" max="2" width="13.5" bestFit="1" customWidth="1"/>
    <col min="33" max="33" width="15.1640625" bestFit="1" customWidth="1"/>
  </cols>
  <sheetData>
    <row r="1" spans="1:35" x14ac:dyDescent="0.2">
      <c r="A1" s="4" t="s">
        <v>23</v>
      </c>
      <c r="C1" s="5">
        <f>AVERAGE(C8:C99)</f>
        <v>55.377499999999998</v>
      </c>
      <c r="D1" s="5">
        <f t="shared" ref="D1:AF1" si="0">AVERAGE(D8:D99)</f>
        <v>0.77249999999999985</v>
      </c>
      <c r="E1" s="5">
        <f t="shared" si="0"/>
        <v>21.184999999999999</v>
      </c>
      <c r="F1" s="5">
        <f t="shared" si="0"/>
        <v>8.1475000000000009</v>
      </c>
      <c r="G1" s="5">
        <f t="shared" si="0"/>
        <v>0.17525000000000002</v>
      </c>
      <c r="H1" s="5">
        <f t="shared" si="0"/>
        <v>0.38000000000000006</v>
      </c>
      <c r="I1" s="5">
        <f t="shared" si="0"/>
        <v>0.875</v>
      </c>
      <c r="J1" s="5">
        <f t="shared" si="0"/>
        <v>0.89750000000000008</v>
      </c>
      <c r="K1" s="5">
        <f t="shared" si="0"/>
        <v>1.5199999999999998</v>
      </c>
      <c r="L1" s="5">
        <f t="shared" si="0"/>
        <v>8.8249999999999995E-2</v>
      </c>
      <c r="M1" s="5">
        <f t="shared" si="0"/>
        <v>0.48225000000000001</v>
      </c>
      <c r="N1" s="5">
        <f t="shared" si="0"/>
        <v>-1.7500000000000002E-2</v>
      </c>
      <c r="O1" s="5">
        <f t="shared" si="0"/>
        <v>160</v>
      </c>
      <c r="P1" s="5">
        <f t="shared" si="0"/>
        <v>167</v>
      </c>
      <c r="Q1" s="5">
        <f t="shared" si="0"/>
        <v>62</v>
      </c>
      <c r="R1" s="5">
        <f t="shared" si="0"/>
        <v>10.5</v>
      </c>
      <c r="S1" s="5">
        <f t="shared" si="0"/>
        <v>68.75</v>
      </c>
      <c r="T1" s="5">
        <f t="shared" si="0"/>
        <v>327.75</v>
      </c>
      <c r="U1" s="5">
        <f t="shared" si="0"/>
        <v>14.5</v>
      </c>
      <c r="V1" s="5">
        <f t="shared" si="0"/>
        <v>44.25</v>
      </c>
      <c r="W1" s="5">
        <f t="shared" si="0"/>
        <v>250.75</v>
      </c>
      <c r="X1" s="5">
        <f t="shared" si="0"/>
        <v>183</v>
      </c>
      <c r="Y1" s="5">
        <f t="shared" si="0"/>
        <v>117</v>
      </c>
      <c r="Z1" s="5">
        <f t="shared" si="0"/>
        <v>13.75</v>
      </c>
      <c r="AA1" s="5">
        <f t="shared" si="0"/>
        <v>5.75</v>
      </c>
      <c r="AB1" s="5">
        <f t="shared" si="0"/>
        <v>163</v>
      </c>
      <c r="AC1" s="5">
        <f t="shared" si="0"/>
        <v>19.25</v>
      </c>
      <c r="AD1" s="5">
        <f t="shared" si="0"/>
        <v>91.75</v>
      </c>
      <c r="AE1" s="5">
        <f t="shared" si="0"/>
        <v>191</v>
      </c>
      <c r="AF1" s="5">
        <f t="shared" si="0"/>
        <v>91</v>
      </c>
    </row>
    <row r="2" spans="1:35" x14ac:dyDescent="0.2">
      <c r="A2" s="4" t="s">
        <v>24</v>
      </c>
      <c r="C2" s="5">
        <f>STDEV(C8:C99)</f>
        <v>2.8729935027191873</v>
      </c>
      <c r="D2" s="5">
        <f t="shared" ref="D2:AF2" si="1">STDEV(D8:D99)</f>
        <v>0.12166757990524948</v>
      </c>
      <c r="E2" s="5">
        <f t="shared" si="1"/>
        <v>0.89044932477934857</v>
      </c>
      <c r="F2" s="5">
        <f t="shared" si="1"/>
        <v>0.45587827322652696</v>
      </c>
      <c r="G2" s="5">
        <f t="shared" si="1"/>
        <v>4.018602576352457E-2</v>
      </c>
      <c r="H2" s="5">
        <f t="shared" si="1"/>
        <v>6.7986997775525911E-17</v>
      </c>
      <c r="I2" s="5">
        <f t="shared" si="1"/>
        <v>1.3699999999999999</v>
      </c>
      <c r="J2" s="5">
        <f t="shared" si="1"/>
        <v>1.3688772771874036</v>
      </c>
      <c r="K2" s="5">
        <f t="shared" si="1"/>
        <v>0.22000000000000067</v>
      </c>
      <c r="L2" s="5">
        <f t="shared" si="1"/>
        <v>6.5840084042068689E-2</v>
      </c>
      <c r="M2" s="5">
        <f t="shared" si="1"/>
        <v>0.82518457531229528</v>
      </c>
      <c r="N2" s="5">
        <f t="shared" si="1"/>
        <v>2.7537852736430512E-2</v>
      </c>
      <c r="O2" s="5">
        <f t="shared" si="1"/>
        <v>102.00980345045274</v>
      </c>
      <c r="P2" s="5">
        <f t="shared" si="1"/>
        <v>78.396428490078549</v>
      </c>
      <c r="Q2" s="5">
        <f t="shared" si="1"/>
        <v>23.309511649396118</v>
      </c>
      <c r="R2" s="5">
        <f t="shared" si="1"/>
        <v>9.0369611411506394</v>
      </c>
      <c r="S2" s="5">
        <f t="shared" si="1"/>
        <v>16.520189667999176</v>
      </c>
      <c r="T2" s="5">
        <f t="shared" si="1"/>
        <v>125.84481183849681</v>
      </c>
      <c r="U2" s="5">
        <f t="shared" si="1"/>
        <v>4.358898943540674</v>
      </c>
      <c r="V2" s="5">
        <f t="shared" si="1"/>
        <v>17.519037264263886</v>
      </c>
      <c r="W2" s="5">
        <f t="shared" si="1"/>
        <v>164.50607891503583</v>
      </c>
      <c r="X2" s="5">
        <f t="shared" si="1"/>
        <v>104.00320507881796</v>
      </c>
      <c r="Y2" s="5">
        <f t="shared" si="1"/>
        <v>157.33403954643762</v>
      </c>
      <c r="Z2" s="5">
        <f t="shared" si="1"/>
        <v>7.455423082115014</v>
      </c>
      <c r="AA2" s="5">
        <f t="shared" si="1"/>
        <v>2.6299556396765835</v>
      </c>
      <c r="AB2" s="5">
        <f t="shared" si="1"/>
        <v>66.688329813643804</v>
      </c>
      <c r="AC2" s="5">
        <f t="shared" si="1"/>
        <v>3.8622100754188224</v>
      </c>
      <c r="AD2" s="5">
        <f t="shared" si="1"/>
        <v>2.2173557826083452</v>
      </c>
      <c r="AE2" s="5">
        <f t="shared" si="1"/>
        <v>42.677082062077922</v>
      </c>
      <c r="AF2" s="5">
        <f t="shared" si="1"/>
        <v>2.0247304347328123</v>
      </c>
    </row>
    <row r="3" spans="1:35" x14ac:dyDescent="0.2">
      <c r="A3" s="4" t="s">
        <v>25</v>
      </c>
      <c r="C3" s="5">
        <f>C2/C1*100</f>
        <v>5.1880158958407074</v>
      </c>
      <c r="D3" s="5">
        <f t="shared" ref="D3:AF3" si="2">D2/D1*100</f>
        <v>15.749848531423885</v>
      </c>
      <c r="E3" s="5">
        <f t="shared" si="2"/>
        <v>4.2032066310094338</v>
      </c>
      <c r="F3" s="5">
        <f t="shared" si="2"/>
        <v>5.5953147987300023</v>
      </c>
      <c r="G3" s="5">
        <f t="shared" si="2"/>
        <v>22.930685171768651</v>
      </c>
      <c r="H3" s="5">
        <f t="shared" si="2"/>
        <v>1.7891315204085763E-14</v>
      </c>
      <c r="I3" s="5">
        <f t="shared" si="2"/>
        <v>156.57142857142856</v>
      </c>
      <c r="J3" s="5">
        <f t="shared" si="2"/>
        <v>152.52114509051847</v>
      </c>
      <c r="K3" s="5">
        <f t="shared" si="2"/>
        <v>14.473684210526361</v>
      </c>
      <c r="L3" s="5">
        <f t="shared" si="2"/>
        <v>74.606327526423442</v>
      </c>
      <c r="M3" s="5">
        <f t="shared" si="2"/>
        <v>171.11136864951689</v>
      </c>
      <c r="N3" s="5">
        <f t="shared" si="2"/>
        <v>-157.35915849388863</v>
      </c>
      <c r="O3" s="5">
        <f t="shared" si="2"/>
        <v>63.756127156532962</v>
      </c>
      <c r="P3" s="5">
        <f t="shared" si="2"/>
        <v>46.943969155735658</v>
      </c>
      <c r="Q3" s="5">
        <f t="shared" si="2"/>
        <v>37.595986531284062</v>
      </c>
      <c r="R3" s="5">
        <f t="shared" si="2"/>
        <v>86.066296582387054</v>
      </c>
      <c r="S3" s="5">
        <f t="shared" si="2"/>
        <v>24.029366789816983</v>
      </c>
      <c r="T3" s="5">
        <f t="shared" si="2"/>
        <v>38.396586373301851</v>
      </c>
      <c r="U3" s="5">
        <f t="shared" si="2"/>
        <v>30.061372024418443</v>
      </c>
      <c r="V3" s="5">
        <f t="shared" si="2"/>
        <v>39.591044665003132</v>
      </c>
      <c r="W3" s="5">
        <f t="shared" si="2"/>
        <v>65.605614721848781</v>
      </c>
      <c r="X3" s="5">
        <f t="shared" si="2"/>
        <v>56.832352502086316</v>
      </c>
      <c r="Y3" s="5">
        <f t="shared" si="2"/>
        <v>134.47353807387833</v>
      </c>
      <c r="Z3" s="5">
        <f t="shared" si="2"/>
        <v>54.221258779018285</v>
      </c>
      <c r="AA3" s="5">
        <f t="shared" si="2"/>
        <v>45.738358950897108</v>
      </c>
      <c r="AB3" s="5">
        <f t="shared" si="2"/>
        <v>40.913085775241598</v>
      </c>
      <c r="AC3" s="5">
        <f t="shared" si="2"/>
        <v>20.063428963214662</v>
      </c>
      <c r="AD3" s="5">
        <f t="shared" si="2"/>
        <v>2.4167365478020111</v>
      </c>
      <c r="AE3" s="5">
        <f t="shared" si="2"/>
        <v>22.344022022030323</v>
      </c>
      <c r="AF3" s="5">
        <f t="shared" si="2"/>
        <v>2.2249784997063871</v>
      </c>
    </row>
    <row r="4" spans="1:35" x14ac:dyDescent="0.2">
      <c r="A4" s="4" t="s">
        <v>26</v>
      </c>
      <c r="C4">
        <v>56.93</v>
      </c>
      <c r="D4">
        <v>0.73</v>
      </c>
      <c r="E4">
        <v>21.23</v>
      </c>
      <c r="F4">
        <v>8.09</v>
      </c>
      <c r="G4">
        <v>0.19</v>
      </c>
      <c r="H4">
        <v>0.34</v>
      </c>
      <c r="I4">
        <v>0.22</v>
      </c>
      <c r="J4">
        <v>0.19</v>
      </c>
      <c r="K4">
        <v>1.7</v>
      </c>
      <c r="L4">
        <v>7.0000000000000007E-2</v>
      </c>
      <c r="N4">
        <v>98</v>
      </c>
      <c r="O4">
        <v>220</v>
      </c>
      <c r="P4">
        <v>118</v>
      </c>
      <c r="Q4">
        <v>66</v>
      </c>
      <c r="R4">
        <v>7.6</v>
      </c>
      <c r="S4">
        <v>75</v>
      </c>
      <c r="T4">
        <v>390</v>
      </c>
      <c r="U4">
        <v>18</v>
      </c>
      <c r="V4">
        <v>53</v>
      </c>
      <c r="W4">
        <v>314</v>
      </c>
      <c r="X4">
        <v>237</v>
      </c>
      <c r="Y4">
        <v>39</v>
      </c>
      <c r="Z4">
        <v>23</v>
      </c>
      <c r="AA4">
        <v>6.7</v>
      </c>
      <c r="AB4">
        <v>130</v>
      </c>
      <c r="AC4">
        <v>18.8</v>
      </c>
      <c r="AD4">
        <v>96.6</v>
      </c>
      <c r="AE4">
        <v>220</v>
      </c>
      <c r="AF4" s="5"/>
    </row>
    <row r="5" spans="1:35" x14ac:dyDescent="0.2">
      <c r="A5" s="4" t="s">
        <v>27</v>
      </c>
      <c r="C5" s="5">
        <f>(C1-C4)/C4*100</f>
        <v>-2.7270331986650307</v>
      </c>
      <c r="D5" s="5">
        <f t="shared" ref="D5:AF5" si="3">(D1-D4)/D4*100</f>
        <v>5.8219178082191601</v>
      </c>
      <c r="E5" s="5">
        <f t="shared" si="3"/>
        <v>-0.21196420160151533</v>
      </c>
      <c r="F5" s="5">
        <f t="shared" si="3"/>
        <v>0.7107540173053275</v>
      </c>
      <c r="G5" s="5">
        <f t="shared" si="3"/>
        <v>-7.7631578947368345</v>
      </c>
      <c r="H5" s="5">
        <f t="shared" si="3"/>
        <v>11.764705882352951</v>
      </c>
      <c r="I5" s="5">
        <f t="shared" si="3"/>
        <v>297.72727272727275</v>
      </c>
      <c r="J5" s="5">
        <f t="shared" si="3"/>
        <v>372.36842105263162</v>
      </c>
      <c r="K5" s="5">
        <f t="shared" si="3"/>
        <v>-10.588235294117657</v>
      </c>
      <c r="L5" s="5">
        <f t="shared" si="3"/>
        <v>26.071428571428552</v>
      </c>
      <c r="M5" s="5" t="e">
        <f t="shared" si="3"/>
        <v>#DIV/0!</v>
      </c>
      <c r="N5" s="5">
        <f t="shared" si="3"/>
        <v>-100.01785714285714</v>
      </c>
      <c r="O5" s="5">
        <f t="shared" si="3"/>
        <v>-27.27272727272727</v>
      </c>
      <c r="P5" s="5">
        <f t="shared" si="3"/>
        <v>41.525423728813557</v>
      </c>
      <c r="Q5" s="5">
        <f t="shared" si="3"/>
        <v>-6.0606060606060606</v>
      </c>
      <c r="R5" s="5">
        <f t="shared" si="3"/>
        <v>38.15789473684211</v>
      </c>
      <c r="S5" s="5">
        <f t="shared" si="3"/>
        <v>-8.3333333333333321</v>
      </c>
      <c r="T5" s="5">
        <f t="shared" si="3"/>
        <v>-15.96153846153846</v>
      </c>
      <c r="U5" s="5">
        <f t="shared" si="3"/>
        <v>-19.444444444444446</v>
      </c>
      <c r="V5" s="5">
        <f t="shared" si="3"/>
        <v>-16.509433962264151</v>
      </c>
      <c r="W5" s="5">
        <f t="shared" si="3"/>
        <v>-20.14331210191083</v>
      </c>
      <c r="X5" s="5">
        <f t="shared" si="3"/>
        <v>-22.784810126582279</v>
      </c>
      <c r="Y5" s="5">
        <f t="shared" si="3"/>
        <v>200</v>
      </c>
      <c r="Z5" s="5">
        <f t="shared" si="3"/>
        <v>-40.217391304347828</v>
      </c>
      <c r="AA5" s="5">
        <f t="shared" si="3"/>
        <v>-14.179104477611942</v>
      </c>
      <c r="AB5" s="5">
        <f t="shared" si="3"/>
        <v>25.384615384615383</v>
      </c>
      <c r="AC5" s="5">
        <f t="shared" si="3"/>
        <v>2.3936170212765919</v>
      </c>
      <c r="AD5" s="5">
        <f t="shared" si="3"/>
        <v>-5.0207039337474066</v>
      </c>
      <c r="AE5" s="5">
        <f t="shared" si="3"/>
        <v>-13.18181818181818</v>
      </c>
      <c r="AF5" s="5" t="e">
        <f t="shared" si="3"/>
        <v>#DIV/0!</v>
      </c>
    </row>
    <row r="7" spans="1:35" x14ac:dyDescent="0.2">
      <c r="A7" s="3" t="s">
        <v>22</v>
      </c>
      <c r="B7" s="3" t="s">
        <v>141</v>
      </c>
      <c r="C7" s="3" t="s">
        <v>155</v>
      </c>
      <c r="D7" s="3" t="s">
        <v>156</v>
      </c>
      <c r="E7" s="3" t="s">
        <v>157</v>
      </c>
      <c r="F7" s="3" t="s">
        <v>158</v>
      </c>
      <c r="G7" s="3" t="s">
        <v>159</v>
      </c>
      <c r="H7" s="3" t="s">
        <v>160</v>
      </c>
      <c r="I7" s="3" t="s">
        <v>161</v>
      </c>
      <c r="J7" s="3" t="s">
        <v>162</v>
      </c>
      <c r="K7" s="3" t="s">
        <v>163</v>
      </c>
      <c r="L7" s="3" t="s">
        <v>164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3" t="s">
        <v>11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139</v>
      </c>
      <c r="AG7" s="3" t="s">
        <v>19</v>
      </c>
      <c r="AH7" s="3" t="s">
        <v>20</v>
      </c>
      <c r="AI7" s="3" t="s">
        <v>143</v>
      </c>
    </row>
    <row r="8" spans="1:35" x14ac:dyDescent="0.2">
      <c r="A8" s="6" t="s">
        <v>153</v>
      </c>
      <c r="B8" s="1">
        <v>40128</v>
      </c>
      <c r="C8">
        <v>51.07</v>
      </c>
      <c r="D8">
        <v>0.95499999999999996</v>
      </c>
      <c r="E8">
        <v>19.850000000000001</v>
      </c>
      <c r="F8">
        <v>8.83</v>
      </c>
      <c r="G8">
        <v>0.115</v>
      </c>
      <c r="H8" s="6"/>
      <c r="I8">
        <v>2.93</v>
      </c>
      <c r="J8">
        <v>2.95</v>
      </c>
      <c r="K8">
        <v>1.19</v>
      </c>
      <c r="L8">
        <v>0.187</v>
      </c>
      <c r="M8">
        <v>1.72</v>
      </c>
      <c r="N8">
        <v>-0.03</v>
      </c>
      <c r="O8">
        <v>7</v>
      </c>
      <c r="P8">
        <v>284</v>
      </c>
      <c r="Q8">
        <v>28</v>
      </c>
      <c r="R8">
        <v>24</v>
      </c>
      <c r="S8">
        <v>44</v>
      </c>
      <c r="T8">
        <v>139</v>
      </c>
      <c r="U8">
        <v>8</v>
      </c>
      <c r="V8">
        <v>18</v>
      </c>
      <c r="W8">
        <v>4</v>
      </c>
      <c r="X8">
        <v>27</v>
      </c>
      <c r="Y8">
        <v>353</v>
      </c>
      <c r="Z8">
        <v>3</v>
      </c>
      <c r="AA8">
        <v>2</v>
      </c>
      <c r="AB8">
        <v>263</v>
      </c>
      <c r="AC8">
        <v>25</v>
      </c>
      <c r="AD8">
        <v>95</v>
      </c>
      <c r="AE8">
        <v>127</v>
      </c>
      <c r="AF8">
        <v>94.02</v>
      </c>
      <c r="AG8" s="1">
        <v>40152</v>
      </c>
      <c r="AH8" s="2">
        <v>0.36458333333333331</v>
      </c>
      <c r="AI8">
        <v>14</v>
      </c>
    </row>
    <row r="9" spans="1:35" x14ac:dyDescent="0.2">
      <c r="A9" t="s">
        <v>153</v>
      </c>
      <c r="B9" s="1">
        <v>40128</v>
      </c>
      <c r="C9">
        <v>56.88</v>
      </c>
      <c r="D9">
        <v>0.71199999999999997</v>
      </c>
      <c r="E9">
        <v>21.65</v>
      </c>
      <c r="F9">
        <v>7.94</v>
      </c>
      <c r="G9">
        <v>0.19700000000000001</v>
      </c>
      <c r="H9">
        <v>0.38</v>
      </c>
      <c r="I9">
        <v>0.19</v>
      </c>
      <c r="J9">
        <v>0.23</v>
      </c>
      <c r="K9">
        <v>1.63</v>
      </c>
      <c r="L9">
        <v>5.6000000000000001E-2</v>
      </c>
      <c r="M9">
        <v>7.3999999999999996E-2</v>
      </c>
      <c r="N9">
        <v>0.01</v>
      </c>
      <c r="O9">
        <v>212</v>
      </c>
      <c r="P9">
        <v>139</v>
      </c>
      <c r="Q9">
        <v>81</v>
      </c>
      <c r="R9">
        <v>7</v>
      </c>
      <c r="S9">
        <v>76</v>
      </c>
      <c r="T9">
        <v>393</v>
      </c>
      <c r="U9">
        <v>16</v>
      </c>
      <c r="V9">
        <v>54</v>
      </c>
      <c r="W9">
        <v>334</v>
      </c>
      <c r="X9">
        <v>236</v>
      </c>
      <c r="Y9">
        <v>38</v>
      </c>
      <c r="Z9">
        <v>20</v>
      </c>
      <c r="AA9">
        <v>8</v>
      </c>
      <c r="AB9">
        <v>129</v>
      </c>
      <c r="AC9">
        <v>18</v>
      </c>
      <c r="AD9">
        <v>91</v>
      </c>
      <c r="AE9">
        <v>213</v>
      </c>
      <c r="AF9">
        <v>90.15</v>
      </c>
      <c r="AG9" s="1">
        <v>40151</v>
      </c>
      <c r="AH9" s="2">
        <v>0.6069444444444444</v>
      </c>
      <c r="AI9">
        <v>11</v>
      </c>
    </row>
    <row r="10" spans="1:35" x14ac:dyDescent="0.2">
      <c r="A10" t="s">
        <v>153</v>
      </c>
      <c r="B10" s="1">
        <v>40128</v>
      </c>
      <c r="C10">
        <v>56.87</v>
      </c>
      <c r="D10">
        <v>0.71199999999999997</v>
      </c>
      <c r="E10">
        <v>21.65</v>
      </c>
      <c r="F10">
        <v>7.94</v>
      </c>
      <c r="G10">
        <v>0.19500000000000001</v>
      </c>
      <c r="H10">
        <v>0.38</v>
      </c>
      <c r="I10">
        <v>0.19</v>
      </c>
      <c r="J10">
        <v>0.25</v>
      </c>
      <c r="K10">
        <v>1.63</v>
      </c>
      <c r="L10">
        <v>5.6000000000000001E-2</v>
      </c>
      <c r="M10">
        <v>7.2999999999999995E-2</v>
      </c>
      <c r="N10">
        <v>0</v>
      </c>
      <c r="O10">
        <v>212</v>
      </c>
      <c r="P10">
        <v>124</v>
      </c>
      <c r="Q10">
        <v>70</v>
      </c>
      <c r="R10">
        <v>5</v>
      </c>
      <c r="S10">
        <v>77</v>
      </c>
      <c r="T10">
        <v>390</v>
      </c>
      <c r="U10">
        <v>17</v>
      </c>
      <c r="V10">
        <v>53</v>
      </c>
      <c r="W10">
        <v>334</v>
      </c>
      <c r="X10">
        <v>235</v>
      </c>
      <c r="Y10">
        <v>38</v>
      </c>
      <c r="Z10">
        <v>15</v>
      </c>
      <c r="AA10">
        <v>7</v>
      </c>
      <c r="AB10">
        <v>132</v>
      </c>
      <c r="AC10">
        <v>17</v>
      </c>
      <c r="AD10">
        <v>91</v>
      </c>
      <c r="AE10">
        <v>213</v>
      </c>
      <c r="AF10">
        <v>90.14</v>
      </c>
      <c r="AG10" s="1">
        <v>40150</v>
      </c>
      <c r="AH10" s="2">
        <v>0.71666666666666667</v>
      </c>
      <c r="AI10">
        <v>4</v>
      </c>
    </row>
    <row r="11" spans="1:35" x14ac:dyDescent="0.2">
      <c r="A11" t="s">
        <v>153</v>
      </c>
      <c r="B11" s="1">
        <v>40128</v>
      </c>
      <c r="C11">
        <v>56.69</v>
      </c>
      <c r="D11">
        <v>0.71099999999999997</v>
      </c>
      <c r="E11">
        <v>21.59</v>
      </c>
      <c r="F11">
        <v>7.88</v>
      </c>
      <c r="G11">
        <v>0.19400000000000001</v>
      </c>
      <c r="H11">
        <v>0.38</v>
      </c>
      <c r="I11">
        <v>0.19</v>
      </c>
      <c r="J11">
        <v>0.16</v>
      </c>
      <c r="K11">
        <v>1.63</v>
      </c>
      <c r="L11">
        <v>5.3999999999999999E-2</v>
      </c>
      <c r="M11">
        <v>6.2E-2</v>
      </c>
      <c r="N11">
        <v>-0.05</v>
      </c>
      <c r="O11">
        <v>209</v>
      </c>
      <c r="P11">
        <v>121</v>
      </c>
      <c r="Q11">
        <v>69</v>
      </c>
      <c r="R11">
        <v>6</v>
      </c>
      <c r="S11">
        <v>78</v>
      </c>
      <c r="T11">
        <v>389</v>
      </c>
      <c r="U11">
        <v>17</v>
      </c>
      <c r="V11">
        <v>52</v>
      </c>
      <c r="W11">
        <v>331</v>
      </c>
      <c r="X11">
        <v>234</v>
      </c>
      <c r="Y11">
        <v>39</v>
      </c>
      <c r="Z11">
        <v>17</v>
      </c>
      <c r="AA11">
        <v>6</v>
      </c>
      <c r="AB11">
        <v>128</v>
      </c>
      <c r="AC11">
        <v>17</v>
      </c>
      <c r="AD11">
        <v>90</v>
      </c>
      <c r="AE11">
        <v>211</v>
      </c>
      <c r="AF11">
        <v>89.69</v>
      </c>
      <c r="AG11" s="1">
        <v>40133</v>
      </c>
      <c r="AH11" s="2">
        <v>0.66111111111111109</v>
      </c>
      <c r="AI11">
        <v>1</v>
      </c>
    </row>
  </sheetData>
  <phoneticPr fontId="6" type="noConversion"/>
  <pageMargins left="0.7" right="0.7" top="0.78740157499999996" bottom="0.78740157499999996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1"/>
  <sheetViews>
    <sheetView workbookViewId="0"/>
  </sheetViews>
  <sheetFormatPr baseColWidth="10" defaultColWidth="11.5" defaultRowHeight="15" x14ac:dyDescent="0.2"/>
  <cols>
    <col min="2" max="2" width="13.5" bestFit="1" customWidth="1"/>
    <col min="33" max="33" width="15.1640625" bestFit="1" customWidth="1"/>
  </cols>
  <sheetData>
    <row r="1" spans="1:35" x14ac:dyDescent="0.2">
      <c r="A1" s="4" t="s">
        <v>23</v>
      </c>
      <c r="C1" s="5">
        <f t="shared" ref="C1:AF1" si="0">AVERAGE(C8:C99)</f>
        <v>70.635000000000005</v>
      </c>
      <c r="D1" s="5">
        <f t="shared" si="0"/>
        <v>0.22825000000000001</v>
      </c>
      <c r="E1" s="5">
        <f t="shared" si="0"/>
        <v>16.310000000000002</v>
      </c>
      <c r="F1" s="5">
        <f t="shared" si="0"/>
        <v>1.8824999999999998</v>
      </c>
      <c r="G1" s="5">
        <f t="shared" si="0"/>
        <v>3.1E-2</v>
      </c>
      <c r="H1" s="5">
        <f t="shared" si="0"/>
        <v>0.26250000000000001</v>
      </c>
      <c r="I1" s="5">
        <f t="shared" si="0"/>
        <v>0.19</v>
      </c>
      <c r="J1" s="5">
        <f t="shared" si="0"/>
        <v>3.2324999999999999</v>
      </c>
      <c r="K1" s="5">
        <f t="shared" si="0"/>
        <v>4.9625000000000004</v>
      </c>
      <c r="L1" s="5">
        <f t="shared" si="0"/>
        <v>3.4750000000000003E-2</v>
      </c>
      <c r="M1" s="5">
        <f t="shared" si="0"/>
        <v>2.1000000000000001E-2</v>
      </c>
      <c r="N1" s="5">
        <f t="shared" si="0"/>
        <v>-0.01</v>
      </c>
      <c r="O1" s="5">
        <f t="shared" si="0"/>
        <v>5.5</v>
      </c>
      <c r="P1" s="5">
        <f t="shared" si="0"/>
        <v>190</v>
      </c>
      <c r="Q1" s="5">
        <f t="shared" si="0"/>
        <v>199.25</v>
      </c>
      <c r="R1" s="5">
        <f t="shared" si="0"/>
        <v>2.5</v>
      </c>
      <c r="S1" s="5">
        <f t="shared" si="0"/>
        <v>7.25</v>
      </c>
      <c r="T1" s="5">
        <f t="shared" si="0"/>
        <v>0</v>
      </c>
      <c r="U1" s="5">
        <f t="shared" si="0"/>
        <v>0.75</v>
      </c>
      <c r="V1" s="5">
        <f t="shared" si="0"/>
        <v>5.75</v>
      </c>
      <c r="W1" s="5">
        <f t="shared" si="0"/>
        <v>40.75</v>
      </c>
      <c r="X1" s="5">
        <f t="shared" si="0"/>
        <v>465.75</v>
      </c>
      <c r="Y1" s="5">
        <f t="shared" si="0"/>
        <v>26.5</v>
      </c>
      <c r="Z1" s="5">
        <f t="shared" si="0"/>
        <v>70.75</v>
      </c>
      <c r="AA1" s="5">
        <f t="shared" si="0"/>
        <v>25.5</v>
      </c>
      <c r="AB1" s="5">
        <f t="shared" si="0"/>
        <v>7.5</v>
      </c>
      <c r="AC1" s="5">
        <f t="shared" si="0"/>
        <v>62.5</v>
      </c>
      <c r="AD1" s="5">
        <f t="shared" si="0"/>
        <v>39.5</v>
      </c>
      <c r="AE1" s="5">
        <f t="shared" si="0"/>
        <v>446.75</v>
      </c>
      <c r="AF1" s="5">
        <f t="shared" si="0"/>
        <v>97.947499999999991</v>
      </c>
    </row>
    <row r="2" spans="1:35" x14ac:dyDescent="0.2">
      <c r="A2" s="4" t="s">
        <v>24</v>
      </c>
      <c r="C2" s="5">
        <f t="shared" ref="C2:AF2" si="1">STDEV(C8:C99)</f>
        <v>0.13964240043769285</v>
      </c>
      <c r="D2" s="5">
        <f t="shared" si="1"/>
        <v>5.0000000000000044E-4</v>
      </c>
      <c r="E2" s="5">
        <f t="shared" si="1"/>
        <v>4.3969686527575463E-2</v>
      </c>
      <c r="F2" s="5">
        <f t="shared" si="1"/>
        <v>5.0000000000000044E-3</v>
      </c>
      <c r="G2" s="5">
        <f t="shared" si="1"/>
        <v>0</v>
      </c>
      <c r="H2" s="5">
        <f t="shared" si="1"/>
        <v>5.0000000000000044E-3</v>
      </c>
      <c r="I2" s="5">
        <f t="shared" si="1"/>
        <v>0</v>
      </c>
      <c r="J2" s="5">
        <f t="shared" si="1"/>
        <v>3.8622100754188197E-2</v>
      </c>
      <c r="K2" s="5">
        <f t="shared" si="1"/>
        <v>9.5742710775631769E-3</v>
      </c>
      <c r="L2" s="5">
        <f t="shared" si="1"/>
        <v>9.5742710775633592E-4</v>
      </c>
      <c r="M2" s="5">
        <f t="shared" si="1"/>
        <v>4.7609522856952224E-3</v>
      </c>
      <c r="N2" s="5">
        <f t="shared" si="1"/>
        <v>8.1649658092772612E-3</v>
      </c>
      <c r="O2" s="5">
        <f t="shared" si="1"/>
        <v>0.57735026918962573</v>
      </c>
      <c r="P2" s="5">
        <f t="shared" si="1"/>
        <v>9.2014491612281741</v>
      </c>
      <c r="Q2" s="5">
        <f t="shared" si="1"/>
        <v>12.010412149464313</v>
      </c>
      <c r="R2" s="5">
        <f t="shared" si="1"/>
        <v>0.57735026918962573</v>
      </c>
      <c r="S2" s="5">
        <f t="shared" si="1"/>
        <v>2.2173557826083452</v>
      </c>
      <c r="T2" s="5">
        <f t="shared" si="1"/>
        <v>0.81649658092772603</v>
      </c>
      <c r="U2" s="5">
        <f t="shared" si="1"/>
        <v>0.9574271077563381</v>
      </c>
      <c r="V2" s="5">
        <f t="shared" si="1"/>
        <v>1.2583057392117916</v>
      </c>
      <c r="W2" s="5">
        <f t="shared" si="1"/>
        <v>0.9574271077563381</v>
      </c>
      <c r="X2" s="5">
        <f t="shared" si="1"/>
        <v>2.2173557826083452</v>
      </c>
      <c r="Y2" s="5">
        <f t="shared" si="1"/>
        <v>0.57735026918962573</v>
      </c>
      <c r="Z2" s="5">
        <f t="shared" si="1"/>
        <v>3.3040379335998349</v>
      </c>
      <c r="AA2" s="5">
        <f t="shared" si="1"/>
        <v>0.57735026918962573</v>
      </c>
      <c r="AB2" s="5">
        <f t="shared" si="1"/>
        <v>3.5118845842842465</v>
      </c>
      <c r="AC2" s="5">
        <f t="shared" si="1"/>
        <v>1.2909944487358056</v>
      </c>
      <c r="AD2" s="5">
        <f t="shared" si="1"/>
        <v>1.2909944487358056</v>
      </c>
      <c r="AE2" s="5">
        <f t="shared" si="1"/>
        <v>0.9574271077563381</v>
      </c>
      <c r="AF2" s="5">
        <f t="shared" si="1"/>
        <v>0.24499999999999808</v>
      </c>
    </row>
    <row r="3" spans="1:35" x14ac:dyDescent="0.2">
      <c r="A3" s="4" t="s">
        <v>25</v>
      </c>
      <c r="C3" s="5">
        <f>C2/C1*100</f>
        <v>0.19769576051205895</v>
      </c>
      <c r="D3" s="5">
        <f t="shared" ref="D3:AF3" si="2">D2/D1*100</f>
        <v>0.21905805038335174</v>
      </c>
      <c r="E3" s="5">
        <f t="shared" si="2"/>
        <v>0.26958728710959817</v>
      </c>
      <c r="F3" s="5">
        <f t="shared" si="2"/>
        <v>0.26560424966799495</v>
      </c>
      <c r="G3" s="5">
        <f t="shared" si="2"/>
        <v>0</v>
      </c>
      <c r="H3" s="5">
        <f t="shared" si="2"/>
        <v>1.9047619047619064</v>
      </c>
      <c r="I3" s="5">
        <f t="shared" si="2"/>
        <v>0</v>
      </c>
      <c r="J3" s="5">
        <f t="shared" si="2"/>
        <v>1.1948059011349792</v>
      </c>
      <c r="K3" s="5">
        <f t="shared" si="2"/>
        <v>0.19293241466122268</v>
      </c>
      <c r="L3" s="5">
        <f t="shared" si="2"/>
        <v>2.7551859216009662</v>
      </c>
      <c r="M3" s="5">
        <f t="shared" si="2"/>
        <v>22.671201360453438</v>
      </c>
      <c r="N3" s="5">
        <f t="shared" si="2"/>
        <v>-81.649658092772611</v>
      </c>
      <c r="O3" s="5">
        <f t="shared" si="2"/>
        <v>10.497277621629559</v>
      </c>
      <c r="P3" s="5">
        <f t="shared" si="2"/>
        <v>4.8428679795937759</v>
      </c>
      <c r="Q3" s="5">
        <f t="shared" si="2"/>
        <v>6.0278103635956404</v>
      </c>
      <c r="R3" s="5">
        <f t="shared" si="2"/>
        <v>23.094010767585029</v>
      </c>
      <c r="S3" s="5">
        <f t="shared" si="2"/>
        <v>30.58421769114959</v>
      </c>
      <c r="T3" s="5" t="e">
        <f t="shared" si="2"/>
        <v>#DIV/0!</v>
      </c>
      <c r="U3" s="5">
        <f t="shared" si="2"/>
        <v>127.65694770084508</v>
      </c>
      <c r="V3" s="5">
        <f t="shared" si="2"/>
        <v>21.88357807324855</v>
      </c>
      <c r="W3" s="5">
        <f t="shared" si="2"/>
        <v>2.3495143748621792</v>
      </c>
      <c r="X3" s="5">
        <f t="shared" si="2"/>
        <v>0.47608283040436827</v>
      </c>
      <c r="Y3" s="5">
        <f t="shared" si="2"/>
        <v>2.1786802610929272</v>
      </c>
      <c r="Z3" s="5">
        <f t="shared" si="2"/>
        <v>4.6700182807064801</v>
      </c>
      <c r="AA3" s="5">
        <f t="shared" si="2"/>
        <v>2.2641187027044145</v>
      </c>
      <c r="AB3" s="5">
        <f t="shared" si="2"/>
        <v>46.825127790456619</v>
      </c>
      <c r="AC3" s="5">
        <f t="shared" si="2"/>
        <v>2.0655911179772888</v>
      </c>
      <c r="AD3" s="5">
        <f t="shared" si="2"/>
        <v>3.2683403765463437</v>
      </c>
      <c r="AE3" s="5">
        <f t="shared" si="2"/>
        <v>0.21430936939145789</v>
      </c>
      <c r="AF3" s="5">
        <f t="shared" si="2"/>
        <v>0.25013400035733235</v>
      </c>
    </row>
    <row r="4" spans="1:35" x14ac:dyDescent="0.2">
      <c r="A4" s="4" t="s">
        <v>26</v>
      </c>
      <c r="C4">
        <v>69.900000000000006</v>
      </c>
      <c r="D4">
        <v>0.23</v>
      </c>
      <c r="E4">
        <v>15.72</v>
      </c>
      <c r="F4">
        <v>1.89</v>
      </c>
      <c r="G4">
        <v>0.03</v>
      </c>
      <c r="H4">
        <v>0.21</v>
      </c>
      <c r="I4">
        <v>0.25</v>
      </c>
      <c r="J4">
        <v>3.04</v>
      </c>
      <c r="K4">
        <v>5.19</v>
      </c>
      <c r="L4">
        <v>0.05</v>
      </c>
      <c r="O4">
        <v>6.2</v>
      </c>
      <c r="P4">
        <v>185</v>
      </c>
      <c r="Q4">
        <v>192</v>
      </c>
      <c r="R4">
        <v>2.6</v>
      </c>
      <c r="S4">
        <v>12.2</v>
      </c>
      <c r="T4">
        <v>4.9000000000000004</v>
      </c>
      <c r="U4">
        <v>2</v>
      </c>
      <c r="V4">
        <v>5.5</v>
      </c>
      <c r="W4">
        <v>32</v>
      </c>
      <c r="X4">
        <v>470</v>
      </c>
      <c r="Y4">
        <v>28</v>
      </c>
      <c r="Z4">
        <v>70</v>
      </c>
      <c r="AA4">
        <v>17</v>
      </c>
      <c r="AB4">
        <v>16.5</v>
      </c>
      <c r="AC4">
        <v>67</v>
      </c>
      <c r="AD4">
        <v>44</v>
      </c>
      <c r="AE4">
        <v>460</v>
      </c>
      <c r="AF4" s="5"/>
    </row>
    <row r="5" spans="1:35" x14ac:dyDescent="0.2">
      <c r="A5" s="4" t="s">
        <v>27</v>
      </c>
      <c r="C5" s="5">
        <f>(C1-C4)/C4*100</f>
        <v>1.0515021459227458</v>
      </c>
      <c r="D5" s="5">
        <f t="shared" ref="D5:AF5" si="3">(D1-D4)/D4*100</f>
        <v>-0.76086956521739191</v>
      </c>
      <c r="E5" s="5">
        <f t="shared" si="3"/>
        <v>3.753180661577618</v>
      </c>
      <c r="F5" s="5">
        <f t="shared" si="3"/>
        <v>-0.39682539682540008</v>
      </c>
      <c r="G5" s="5">
        <f t="shared" si="3"/>
        <v>3.3333333333333366</v>
      </c>
      <c r="H5" s="5">
        <f t="shared" si="3"/>
        <v>25.000000000000011</v>
      </c>
      <c r="I5" s="5">
        <f t="shared" si="3"/>
        <v>-24</v>
      </c>
      <c r="J5" s="5">
        <f t="shared" si="3"/>
        <v>6.3322368421052602</v>
      </c>
      <c r="K5" s="5">
        <f t="shared" si="3"/>
        <v>-4.3834296724470141</v>
      </c>
      <c r="L5" s="5">
        <f t="shared" si="3"/>
        <v>-30.5</v>
      </c>
      <c r="M5" s="5" t="e">
        <f t="shared" si="3"/>
        <v>#DIV/0!</v>
      </c>
      <c r="N5" s="5" t="e">
        <f t="shared" si="3"/>
        <v>#DIV/0!</v>
      </c>
      <c r="O5" s="5">
        <f t="shared" si="3"/>
        <v>-11.290322580645164</v>
      </c>
      <c r="P5" s="5">
        <f t="shared" si="3"/>
        <v>2.7027027027027026</v>
      </c>
      <c r="Q5" s="5">
        <f t="shared" si="3"/>
        <v>3.7760416666666665</v>
      </c>
      <c r="R5" s="5">
        <f t="shared" si="3"/>
        <v>-3.8461538461538494</v>
      </c>
      <c r="S5" s="5">
        <f t="shared" si="3"/>
        <v>-40.573770491803273</v>
      </c>
      <c r="T5" s="5">
        <f t="shared" si="3"/>
        <v>-100</v>
      </c>
      <c r="U5" s="5">
        <f t="shared" si="3"/>
        <v>-62.5</v>
      </c>
      <c r="V5" s="5">
        <f t="shared" si="3"/>
        <v>4.5454545454545459</v>
      </c>
      <c r="W5" s="5">
        <f t="shared" si="3"/>
        <v>27.34375</v>
      </c>
      <c r="X5" s="5">
        <f t="shared" si="3"/>
        <v>-0.90425531914893609</v>
      </c>
      <c r="Y5" s="5">
        <f t="shared" si="3"/>
        <v>-5.3571428571428568</v>
      </c>
      <c r="Z5" s="5">
        <f t="shared" si="3"/>
        <v>1.0714285714285714</v>
      </c>
      <c r="AA5" s="5">
        <f t="shared" si="3"/>
        <v>50</v>
      </c>
      <c r="AB5" s="5">
        <f t="shared" si="3"/>
        <v>-54.54545454545454</v>
      </c>
      <c r="AC5" s="5">
        <f t="shared" si="3"/>
        <v>-6.7164179104477615</v>
      </c>
      <c r="AD5" s="5">
        <f t="shared" si="3"/>
        <v>-10.227272727272728</v>
      </c>
      <c r="AE5" s="5">
        <f t="shared" si="3"/>
        <v>-2.8804347826086958</v>
      </c>
      <c r="AF5" s="5" t="e">
        <f t="shared" si="3"/>
        <v>#DIV/0!</v>
      </c>
    </row>
    <row r="7" spans="1:35" x14ac:dyDescent="0.2">
      <c r="A7" s="3" t="s">
        <v>22</v>
      </c>
      <c r="B7" s="3" t="s">
        <v>141</v>
      </c>
      <c r="C7" s="3" t="s">
        <v>155</v>
      </c>
      <c r="D7" s="3" t="s">
        <v>156</v>
      </c>
      <c r="E7" s="3" t="s">
        <v>157</v>
      </c>
      <c r="F7" s="3" t="s">
        <v>158</v>
      </c>
      <c r="G7" s="3" t="s">
        <v>159</v>
      </c>
      <c r="H7" s="3" t="s">
        <v>160</v>
      </c>
      <c r="I7" s="3" t="s">
        <v>161</v>
      </c>
      <c r="J7" s="3" t="s">
        <v>162</v>
      </c>
      <c r="K7" s="3" t="s">
        <v>163</v>
      </c>
      <c r="L7" s="3" t="s">
        <v>164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3" t="s">
        <v>11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139</v>
      </c>
      <c r="AG7" s="3" t="s">
        <v>19</v>
      </c>
      <c r="AH7" s="3" t="s">
        <v>20</v>
      </c>
      <c r="AI7" s="3" t="s">
        <v>143</v>
      </c>
    </row>
    <row r="8" spans="1:35" x14ac:dyDescent="0.2">
      <c r="A8" t="s">
        <v>152</v>
      </c>
      <c r="B8" s="1">
        <v>40128</v>
      </c>
      <c r="C8">
        <v>70.7</v>
      </c>
      <c r="D8">
        <v>0.22900000000000001</v>
      </c>
      <c r="E8">
        <v>16.329999999999998</v>
      </c>
      <c r="F8">
        <v>1.89</v>
      </c>
      <c r="G8">
        <v>3.1E-2</v>
      </c>
      <c r="H8">
        <v>0.26</v>
      </c>
      <c r="I8">
        <v>0.19</v>
      </c>
      <c r="J8">
        <v>3.26</v>
      </c>
      <c r="K8">
        <v>4.97</v>
      </c>
      <c r="L8">
        <v>3.5999999999999997E-2</v>
      </c>
      <c r="M8">
        <v>2.4E-2</v>
      </c>
      <c r="N8">
        <v>-0.01</v>
      </c>
      <c r="O8">
        <v>6</v>
      </c>
      <c r="P8">
        <v>186</v>
      </c>
      <c r="Q8">
        <v>213</v>
      </c>
      <c r="R8">
        <v>3</v>
      </c>
      <c r="S8">
        <v>8</v>
      </c>
      <c r="T8">
        <v>1</v>
      </c>
      <c r="U8">
        <v>2</v>
      </c>
      <c r="V8">
        <v>4</v>
      </c>
      <c r="W8">
        <v>41</v>
      </c>
      <c r="X8">
        <v>468</v>
      </c>
      <c r="Y8">
        <v>26</v>
      </c>
      <c r="Z8">
        <v>71</v>
      </c>
      <c r="AA8">
        <v>26</v>
      </c>
      <c r="AB8">
        <v>10</v>
      </c>
      <c r="AC8">
        <v>61</v>
      </c>
      <c r="AD8">
        <v>39</v>
      </c>
      <c r="AE8">
        <v>446</v>
      </c>
      <c r="AF8">
        <v>98.07</v>
      </c>
      <c r="AG8" s="1">
        <v>40152</v>
      </c>
      <c r="AH8" s="2">
        <v>0.59236111111111112</v>
      </c>
      <c r="AI8">
        <v>24</v>
      </c>
    </row>
    <row r="9" spans="1:35" x14ac:dyDescent="0.2">
      <c r="A9" t="s">
        <v>152</v>
      </c>
      <c r="B9" s="1">
        <v>40128</v>
      </c>
      <c r="C9">
        <v>70.790000000000006</v>
      </c>
      <c r="D9">
        <v>0.22800000000000001</v>
      </c>
      <c r="E9">
        <v>16.36</v>
      </c>
      <c r="F9">
        <v>1.88</v>
      </c>
      <c r="G9">
        <v>3.1E-2</v>
      </c>
      <c r="H9">
        <v>0.26</v>
      </c>
      <c r="I9">
        <v>0.19</v>
      </c>
      <c r="J9">
        <v>3.27</v>
      </c>
      <c r="K9">
        <v>4.97</v>
      </c>
      <c r="L9">
        <v>3.4000000000000002E-2</v>
      </c>
      <c r="M9">
        <v>2.4E-2</v>
      </c>
      <c r="N9">
        <v>0</v>
      </c>
      <c r="O9">
        <v>5</v>
      </c>
      <c r="P9">
        <v>199</v>
      </c>
      <c r="Q9">
        <v>195</v>
      </c>
      <c r="R9">
        <v>2</v>
      </c>
      <c r="S9">
        <v>4</v>
      </c>
      <c r="T9">
        <v>0</v>
      </c>
      <c r="U9">
        <v>0</v>
      </c>
      <c r="V9">
        <v>6</v>
      </c>
      <c r="W9">
        <v>40</v>
      </c>
      <c r="X9">
        <v>463</v>
      </c>
      <c r="Y9">
        <v>27</v>
      </c>
      <c r="Z9">
        <v>70</v>
      </c>
      <c r="AA9">
        <v>25</v>
      </c>
      <c r="AB9">
        <v>11</v>
      </c>
      <c r="AC9">
        <v>63</v>
      </c>
      <c r="AD9">
        <v>38</v>
      </c>
      <c r="AE9">
        <v>446</v>
      </c>
      <c r="AF9">
        <v>98.22</v>
      </c>
      <c r="AG9" s="1">
        <v>40150</v>
      </c>
      <c r="AH9" s="2">
        <v>0.86319444444444438</v>
      </c>
      <c r="AI9">
        <v>6</v>
      </c>
    </row>
    <row r="10" spans="1:35" x14ac:dyDescent="0.2">
      <c r="A10" t="s">
        <v>152</v>
      </c>
      <c r="B10" s="1">
        <v>40128</v>
      </c>
      <c r="C10">
        <v>70.47</v>
      </c>
      <c r="D10">
        <v>0.22800000000000001</v>
      </c>
      <c r="E10">
        <v>16.260000000000002</v>
      </c>
      <c r="F10">
        <v>1.88</v>
      </c>
      <c r="G10">
        <v>3.1E-2</v>
      </c>
      <c r="H10">
        <v>0.26</v>
      </c>
      <c r="I10">
        <v>0.19</v>
      </c>
      <c r="J10">
        <v>3.19</v>
      </c>
      <c r="K10">
        <v>4.95</v>
      </c>
      <c r="L10">
        <v>3.4000000000000002E-2</v>
      </c>
      <c r="M10">
        <v>2.1999999999999999E-2</v>
      </c>
      <c r="N10">
        <v>-0.01</v>
      </c>
      <c r="O10">
        <v>5</v>
      </c>
      <c r="P10">
        <v>196</v>
      </c>
      <c r="Q10">
        <v>185</v>
      </c>
      <c r="R10">
        <v>2</v>
      </c>
      <c r="S10">
        <v>8</v>
      </c>
      <c r="T10">
        <v>0</v>
      </c>
      <c r="U10">
        <v>1</v>
      </c>
      <c r="V10">
        <v>6</v>
      </c>
      <c r="W10">
        <v>42</v>
      </c>
      <c r="X10">
        <v>467</v>
      </c>
      <c r="Y10">
        <v>26</v>
      </c>
      <c r="Z10">
        <v>67</v>
      </c>
      <c r="AA10">
        <v>25</v>
      </c>
      <c r="AB10">
        <v>5</v>
      </c>
      <c r="AC10">
        <v>64</v>
      </c>
      <c r="AD10">
        <v>41</v>
      </c>
      <c r="AE10">
        <v>448</v>
      </c>
      <c r="AF10">
        <v>97.67</v>
      </c>
      <c r="AG10" s="1">
        <v>40148</v>
      </c>
      <c r="AH10" s="2">
        <v>0.63402777777777775</v>
      </c>
      <c r="AI10">
        <v>1</v>
      </c>
    </row>
    <row r="11" spans="1:35" x14ac:dyDescent="0.2">
      <c r="A11" t="s">
        <v>152</v>
      </c>
      <c r="B11" s="1">
        <v>40128</v>
      </c>
      <c r="C11">
        <v>70.58</v>
      </c>
      <c r="D11">
        <v>0.22800000000000001</v>
      </c>
      <c r="E11">
        <v>16.29</v>
      </c>
      <c r="F11">
        <v>1.88</v>
      </c>
      <c r="G11">
        <v>3.1E-2</v>
      </c>
      <c r="H11">
        <v>0.27</v>
      </c>
      <c r="I11">
        <v>0.19</v>
      </c>
      <c r="J11">
        <v>3.21</v>
      </c>
      <c r="K11">
        <v>4.96</v>
      </c>
      <c r="L11">
        <v>3.5000000000000003E-2</v>
      </c>
      <c r="M11">
        <v>1.4E-2</v>
      </c>
      <c r="N11">
        <v>-0.02</v>
      </c>
      <c r="O11">
        <v>6</v>
      </c>
      <c r="P11">
        <v>179</v>
      </c>
      <c r="Q11">
        <v>204</v>
      </c>
      <c r="R11">
        <v>3</v>
      </c>
      <c r="S11">
        <v>9</v>
      </c>
      <c r="T11">
        <v>-1</v>
      </c>
      <c r="U11">
        <v>0</v>
      </c>
      <c r="V11">
        <v>7</v>
      </c>
      <c r="W11">
        <v>40</v>
      </c>
      <c r="X11">
        <v>465</v>
      </c>
      <c r="Y11">
        <v>27</v>
      </c>
      <c r="Z11">
        <v>75</v>
      </c>
      <c r="AA11">
        <v>26</v>
      </c>
      <c r="AB11">
        <v>4</v>
      </c>
      <c r="AC11">
        <v>62</v>
      </c>
      <c r="AD11">
        <v>40</v>
      </c>
      <c r="AE11">
        <v>447</v>
      </c>
      <c r="AF11">
        <v>97.83</v>
      </c>
      <c r="AG11" s="1">
        <v>40133</v>
      </c>
      <c r="AH11" s="2">
        <v>0.87986111111111109</v>
      </c>
      <c r="AI11">
        <v>4</v>
      </c>
    </row>
  </sheetData>
  <phoneticPr fontId="6" type="noConversion"/>
  <pageMargins left="0.7" right="0.7" top="0.78740157499999996" bottom="0.78740157499999996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3"/>
  <sheetViews>
    <sheetView zoomScale="80" zoomScaleNormal="80" workbookViewId="0">
      <pane ySplit="1" topLeftCell="A2" activePane="bottomLeft" state="frozen"/>
      <selection pane="bottomLeft" activeCell="L1" activeCellId="1" sqref="A1:A1048576 L1:V1048576"/>
    </sheetView>
  </sheetViews>
  <sheetFormatPr baseColWidth="10" defaultColWidth="11.5" defaultRowHeight="14" x14ac:dyDescent="0.2"/>
  <cols>
    <col min="1" max="11" width="8.33203125" style="36" customWidth="1"/>
    <col min="12" max="13" width="7.83203125" style="36" bestFit="1" customWidth="1"/>
    <col min="14" max="14" width="9.33203125" style="36" bestFit="1" customWidth="1"/>
    <col min="15" max="15" width="9.5" style="36" bestFit="1" customWidth="1"/>
    <col min="16" max="16" width="8.1640625" style="36" bestFit="1" customWidth="1"/>
    <col min="17" max="17" width="8" style="36" bestFit="1" customWidth="1"/>
    <col min="18" max="18" width="7.33203125" style="36" bestFit="1" customWidth="1"/>
    <col min="19" max="19" width="8.5" style="36" bestFit="1" customWidth="1"/>
    <col min="20" max="20" width="7.5" style="36" bestFit="1" customWidth="1"/>
    <col min="21" max="21" width="8.5" style="36" bestFit="1" customWidth="1"/>
    <col min="22" max="22" width="7.33203125" style="36" bestFit="1" customWidth="1"/>
    <col min="23" max="16384" width="11.5" style="36"/>
  </cols>
  <sheetData>
    <row r="1" spans="1:26" s="50" customFormat="1" x14ac:dyDescent="0.2">
      <c r="A1" s="55" t="s">
        <v>21</v>
      </c>
      <c r="B1" s="50" t="s">
        <v>171</v>
      </c>
      <c r="C1" s="50" t="s">
        <v>172</v>
      </c>
      <c r="D1" s="50" t="s">
        <v>173</v>
      </c>
      <c r="E1" s="50" t="s">
        <v>177</v>
      </c>
      <c r="F1" s="62" t="s">
        <v>191</v>
      </c>
      <c r="G1" s="60" t="s">
        <v>197</v>
      </c>
      <c r="H1" s="50" t="s">
        <v>174</v>
      </c>
      <c r="I1" s="50" t="s">
        <v>175</v>
      </c>
      <c r="J1" s="50" t="s">
        <v>176</v>
      </c>
      <c r="K1" s="55" t="s">
        <v>178</v>
      </c>
      <c r="L1" s="50" t="s">
        <v>155</v>
      </c>
      <c r="M1" s="50" t="s">
        <v>156</v>
      </c>
      <c r="N1" s="50" t="s">
        <v>157</v>
      </c>
      <c r="O1" s="50" t="s">
        <v>158</v>
      </c>
      <c r="P1" s="50" t="s">
        <v>159</v>
      </c>
      <c r="Q1" s="50" t="s">
        <v>160</v>
      </c>
      <c r="R1" s="50" t="s">
        <v>161</v>
      </c>
      <c r="S1" s="50" t="s">
        <v>162</v>
      </c>
      <c r="T1" s="50" t="s">
        <v>163</v>
      </c>
      <c r="U1" s="50" t="s">
        <v>164</v>
      </c>
      <c r="V1" s="50" t="s">
        <v>0</v>
      </c>
      <c r="W1" s="50" t="s">
        <v>181</v>
      </c>
      <c r="X1" s="50" t="s">
        <v>182</v>
      </c>
      <c r="Y1" s="50" t="s">
        <v>183</v>
      </c>
      <c r="Z1" s="50" t="s">
        <v>184</v>
      </c>
    </row>
    <row r="2" spans="1:26" x14ac:dyDescent="0.2">
      <c r="A2" s="36">
        <v>3</v>
      </c>
      <c r="B2" s="36">
        <v>-57</v>
      </c>
      <c r="C2" s="36">
        <v>511.2</v>
      </c>
      <c r="D2" s="36">
        <v>428.7</v>
      </c>
      <c r="E2" s="36">
        <v>405.9</v>
      </c>
      <c r="F2" s="36">
        <v>277.2</v>
      </c>
      <c r="G2" s="36">
        <v>4.1841004184100397E-3</v>
      </c>
      <c r="H2" s="36">
        <v>6.6666666666665248E-3</v>
      </c>
      <c r="I2" s="36">
        <v>462.9</v>
      </c>
      <c r="J2" s="36">
        <v>105.30000000000001</v>
      </c>
      <c r="K2" s="36">
        <v>284.10000000000002</v>
      </c>
      <c r="L2" s="36">
        <f>SQRT('YAN-M4_XRF_C2'!R2)</f>
        <v>7.2945184899347542</v>
      </c>
      <c r="M2" s="36">
        <f>SQRT('YAN-M4_XRF_C2'!S2)</f>
        <v>1.30728726758888</v>
      </c>
      <c r="N2" s="36">
        <f>SQRT('YAN-M4_XRF_C2'!T2)</f>
        <v>4.1182520563948</v>
      </c>
      <c r="O2" s="36">
        <f>SQRT('YAN-M4_XRF_C2'!U2)</f>
        <v>3.1256999216175565</v>
      </c>
      <c r="P2" s="36">
        <f>SQRT('YAN-M4_XRF_C2'!V2)</f>
        <v>0.37416573867739417</v>
      </c>
      <c r="Q2" s="36">
        <f>SQRT('YAN-M4_XRF_C2'!W2)</f>
        <v>2.0199009876724157</v>
      </c>
      <c r="R2" s="36">
        <f>SQRT('YAN-M4_XRF_C2'!X2)</f>
        <v>2.5729360660537215</v>
      </c>
      <c r="S2" s="36">
        <f>SQRT('YAN-M4_XRF_C2'!Y2)</f>
        <v>1.9824227601599009</v>
      </c>
      <c r="T2" s="36">
        <f>SQRT('YAN-M4_XRF_C2'!Z2)</f>
        <v>0.81853527718724506</v>
      </c>
      <c r="U2" s="36">
        <f>SQRT('YAN-M4_XRF_C2'!AA2)</f>
        <v>0.54313902456001073</v>
      </c>
      <c r="V2" s="36">
        <f>SQRT('YAN-M4_XRF_C2'!AB2)</f>
        <v>0.65726706900619936</v>
      </c>
      <c r="W2" s="36">
        <v>-7.2718599999999994E-2</v>
      </c>
      <c r="X2" s="36">
        <v>-0.52395099999999994</v>
      </c>
      <c r="Y2" s="36">
        <v>0.114691</v>
      </c>
      <c r="Z2" s="36">
        <v>0.10052899999999999</v>
      </c>
    </row>
    <row r="3" spans="1:26" x14ac:dyDescent="0.2">
      <c r="A3" s="36">
        <v>5</v>
      </c>
      <c r="B3" s="36">
        <v>290.2</v>
      </c>
      <c r="C3" s="36">
        <v>891.6</v>
      </c>
      <c r="D3" s="36">
        <v>753.4</v>
      </c>
      <c r="E3" s="36">
        <v>738.4</v>
      </c>
      <c r="F3" s="36">
        <v>757.5</v>
      </c>
      <c r="G3" s="36">
        <v>8.1967213114753495E-3</v>
      </c>
      <c r="H3" s="36">
        <v>7.6923076923071246E-3</v>
      </c>
      <c r="I3" s="36">
        <v>448.2</v>
      </c>
      <c r="J3" s="36">
        <v>153.20000000000005</v>
      </c>
      <c r="K3" s="36">
        <v>300.70000000000005</v>
      </c>
      <c r="L3" s="36">
        <f>SQRT('YAN-M4_XRF_C2'!R3)</f>
        <v>7.2546536788464273</v>
      </c>
      <c r="M3" s="36">
        <f>SQRT('YAN-M4_XRF_C2'!S3)</f>
        <v>1.3232535660258014</v>
      </c>
      <c r="N3" s="36">
        <f>SQRT('YAN-M4_XRF_C2'!T3)</f>
        <v>4.0841155713324273</v>
      </c>
      <c r="O3" s="36">
        <f>SQRT('YAN-M4_XRF_C2'!U3)</f>
        <v>3.1670175244226231</v>
      </c>
      <c r="P3" s="36">
        <f>SQRT('YAN-M4_XRF_C2'!V3)</f>
        <v>0.38987177379235854</v>
      </c>
      <c r="Q3" s="36">
        <f>SQRT('YAN-M4_XRF_C2'!W3)</f>
        <v>2.1166010488516727</v>
      </c>
      <c r="R3" s="36">
        <f>SQRT('YAN-M4_XRF_C2'!X3)</f>
        <v>2.6419689627245813</v>
      </c>
      <c r="S3" s="36">
        <f>SQRT('YAN-M4_XRF_C2'!Y3)</f>
        <v>2.0542638584174138</v>
      </c>
      <c r="T3" s="36">
        <f>SQRT('YAN-M4_XRF_C2'!Z3)</f>
        <v>0.78102496759066542</v>
      </c>
      <c r="U3" s="36">
        <f>SQRT('YAN-M4_XRF_C2'!AA3)</f>
        <v>0.56745043836444431</v>
      </c>
      <c r="V3" s="36">
        <f>SQRT('YAN-M4_XRF_C2'!AB3)</f>
        <v>0.72111025509279791</v>
      </c>
      <c r="W3" s="36">
        <v>-0.13345299999999999</v>
      </c>
      <c r="X3" s="36">
        <v>-0.60113899999999998</v>
      </c>
      <c r="Y3" s="36">
        <v>0.24206800000000001</v>
      </c>
      <c r="Z3" s="36">
        <v>5.1054599999999999E-2</v>
      </c>
    </row>
    <row r="4" spans="1:26" x14ac:dyDescent="0.2">
      <c r="A4" s="36">
        <v>7</v>
      </c>
      <c r="B4" s="36">
        <v>752</v>
      </c>
      <c r="C4" s="36">
        <v>1084.9000000000001</v>
      </c>
      <c r="D4" s="36">
        <v>999.5</v>
      </c>
      <c r="E4" s="36">
        <v>991.9</v>
      </c>
      <c r="F4" s="36">
        <v>1002.1</v>
      </c>
      <c r="G4" s="36">
        <v>8.130081300813009E-3</v>
      </c>
      <c r="H4" s="36">
        <v>8.3333333333328406E-3</v>
      </c>
      <c r="I4" s="36">
        <v>239.89999999999998</v>
      </c>
      <c r="J4" s="36">
        <v>93.000000000000114</v>
      </c>
      <c r="K4" s="36">
        <v>166.45000000000005</v>
      </c>
      <c r="L4" s="36">
        <f>SQRT('YAN-M4_XRF_C2'!R4)</f>
        <v>7.0936591403872793</v>
      </c>
      <c r="M4" s="36">
        <f>SQRT('YAN-M4_XRF_C2'!S4)</f>
        <v>1.1449890829173874</v>
      </c>
      <c r="N4" s="36">
        <f>SQRT('YAN-M4_XRF_C2'!T4)</f>
        <v>4.1916583830269376</v>
      </c>
      <c r="O4" s="36">
        <f>SQRT('YAN-M4_XRF_C2'!U4)</f>
        <v>3</v>
      </c>
      <c r="P4" s="36">
        <f>SQRT('YAN-M4_XRF_C2'!V4)</f>
        <v>0.30659419433511781</v>
      </c>
      <c r="Q4" s="36">
        <f>SQRT('YAN-M4_XRF_C2'!W4)</f>
        <v>1.9313207915827966</v>
      </c>
      <c r="R4" s="36">
        <f>SQRT('YAN-M4_XRF_C2'!X4)</f>
        <v>1.8947295321496416</v>
      </c>
      <c r="S4" s="36">
        <f>SQRT('YAN-M4_XRF_C2'!Y4)</f>
        <v>1.6431676725154984</v>
      </c>
      <c r="T4" s="36">
        <f>SQRT('YAN-M4_XRF_C2'!Z4)</f>
        <v>0.94339811320566036</v>
      </c>
      <c r="U4" s="36">
        <f>SQRT('YAN-M4_XRF_C2'!AA4)</f>
        <v>0.49396356140913877</v>
      </c>
      <c r="V4" s="36">
        <f>SQRT('YAN-M4_XRF_C2'!AB4)</f>
        <v>1.0963576058932596</v>
      </c>
      <c r="W4" s="36">
        <v>1.05921</v>
      </c>
      <c r="X4" s="36">
        <v>-0.29616900000000002</v>
      </c>
      <c r="Y4" s="36">
        <v>5.5468200000000002E-2</v>
      </c>
      <c r="Z4" s="36">
        <v>-2.91611E-3</v>
      </c>
    </row>
    <row r="5" spans="1:26" x14ac:dyDescent="0.2">
      <c r="A5" s="36">
        <v>9</v>
      </c>
      <c r="B5" s="36">
        <v>1153.3</v>
      </c>
      <c r="C5" s="36">
        <v>1314.6</v>
      </c>
      <c r="D5" s="36">
        <v>1245.4000000000001</v>
      </c>
      <c r="E5" s="36">
        <v>1245.4000000000001</v>
      </c>
      <c r="F5" s="36">
        <v>1247</v>
      </c>
      <c r="G5" s="36">
        <v>8.1967213114753495E-3</v>
      </c>
      <c r="H5" s="36">
        <v>9.090909090909649E-3</v>
      </c>
      <c r="I5" s="36">
        <v>92.100000000000136</v>
      </c>
      <c r="J5" s="36">
        <v>69.199999999999818</v>
      </c>
      <c r="K5" s="36">
        <v>80.649999999999977</v>
      </c>
      <c r="L5" s="36">
        <f>SQRT('YAN-M4_XRF_C2'!R5)</f>
        <v>7.1540198490079687</v>
      </c>
      <c r="M5" s="36">
        <f>SQRT('YAN-M4_XRF_C2'!S5)</f>
        <v>1.0821275340735028</v>
      </c>
      <c r="N5" s="36">
        <f>SQRT('YAN-M4_XRF_C2'!T5)</f>
        <v>4.3324358044868942</v>
      </c>
      <c r="O5" s="36">
        <f>SQRT('YAN-M4_XRF_C2'!U5)</f>
        <v>3.0643106892089125</v>
      </c>
      <c r="P5" s="36">
        <f>SQRT('YAN-M4_XRF_C2'!V5)</f>
        <v>0.29495762407505249</v>
      </c>
      <c r="Q5" s="36">
        <f>SQRT('YAN-M4_XRF_C2'!W5)</f>
        <v>2.0297783130184439</v>
      </c>
      <c r="R5" s="36">
        <f>SQRT('YAN-M4_XRF_C2'!X5)</f>
        <v>1.6583123951776999</v>
      </c>
      <c r="S5" s="36">
        <f>SQRT('YAN-M4_XRF_C2'!Y5)</f>
        <v>1.5811388300841898</v>
      </c>
      <c r="T5" s="36">
        <f>SQRT('YAN-M4_XRF_C2'!Z5)</f>
        <v>1.0295630140987</v>
      </c>
      <c r="U5" s="36">
        <f>SQRT('YAN-M4_XRF_C2'!AA5)</f>
        <v>0.48887626246321264</v>
      </c>
      <c r="V5" s="36">
        <f>SQRT('YAN-M4_XRF_C2'!AB5)</f>
        <v>0.91433035605299684</v>
      </c>
      <c r="W5" s="36">
        <v>1.18459</v>
      </c>
      <c r="X5" s="36">
        <v>-0.28476200000000002</v>
      </c>
      <c r="Y5" s="36">
        <v>-0.36516199999999999</v>
      </c>
      <c r="Z5" s="36">
        <v>-8.5769700000000004E-2</v>
      </c>
    </row>
    <row r="6" spans="1:26" x14ac:dyDescent="0.2">
      <c r="A6" s="36">
        <v>13</v>
      </c>
      <c r="B6" s="36">
        <v>2080</v>
      </c>
      <c r="C6" s="36">
        <v>2342.6999999999998</v>
      </c>
      <c r="D6" s="36">
        <v>2223.9</v>
      </c>
      <c r="E6" s="36">
        <v>2222.5</v>
      </c>
      <c r="F6" s="36">
        <v>2252</v>
      </c>
      <c r="G6" s="36">
        <v>3.4013605442176644E-3</v>
      </c>
      <c r="H6" s="36">
        <v>3.4482758620687838E-3</v>
      </c>
      <c r="I6" s="36">
        <v>142.5</v>
      </c>
      <c r="J6" s="36">
        <v>120.19999999999982</v>
      </c>
      <c r="K6" s="36">
        <v>131.34999999999991</v>
      </c>
      <c r="L6" s="36">
        <f>SQRT('YAN-M4_XRF_C2'!R6)</f>
        <v>7.244308110509933</v>
      </c>
      <c r="M6" s="36">
        <f>SQRT('YAN-M4_XRF_C2'!S6)</f>
        <v>1.3217412757419662</v>
      </c>
      <c r="N6" s="36">
        <f>SQRT('YAN-M4_XRF_C2'!T6)</f>
        <v>4.2883563284783133</v>
      </c>
      <c r="O6" s="36">
        <f>SQRT('YAN-M4_XRF_C2'!U6)</f>
        <v>3.0919249667480613</v>
      </c>
      <c r="P6" s="36">
        <f>SQRT('YAN-M4_XRF_C2'!V6)</f>
        <v>0.35071355833500362</v>
      </c>
      <c r="Q6" s="36">
        <f>SQRT('YAN-M4_XRF_C2'!W6)</f>
        <v>2.0445048300260873</v>
      </c>
      <c r="R6" s="36">
        <f>SQRT('YAN-M4_XRF_C2'!X6)</f>
        <v>2.2000000000000002</v>
      </c>
      <c r="S6" s="36">
        <f>SQRT('YAN-M4_XRF_C2'!Y6)</f>
        <v>1.8841443681416772</v>
      </c>
      <c r="T6" s="36">
        <f>SQRT('YAN-M4_XRF_C2'!Z6)</f>
        <v>0.84852813742385702</v>
      </c>
      <c r="U6" s="36">
        <f>SQRT('YAN-M4_XRF_C2'!AA6)</f>
        <v>0.65574385243020006</v>
      </c>
      <c r="V6" s="36">
        <f>SQRT('YAN-M4_XRF_C2'!AB6)</f>
        <v>0.89833178725902829</v>
      </c>
      <c r="W6" s="36">
        <v>0.49846499999999999</v>
      </c>
      <c r="X6" s="36">
        <v>-0.58354399999999995</v>
      </c>
      <c r="Y6" s="36">
        <v>3.5685599999999998E-2</v>
      </c>
      <c r="Z6" s="36">
        <v>2.2102699999999999E-2</v>
      </c>
    </row>
    <row r="7" spans="1:26" x14ac:dyDescent="0.2">
      <c r="A7" s="36">
        <v>15</v>
      </c>
      <c r="B7" s="36">
        <v>2559.9</v>
      </c>
      <c r="C7" s="36">
        <v>2978.4</v>
      </c>
      <c r="D7" s="36">
        <v>2790.9</v>
      </c>
      <c r="E7" s="36">
        <v>2789.4</v>
      </c>
      <c r="F7" s="36">
        <v>2839.9</v>
      </c>
      <c r="G7" s="36">
        <v>6.7567567567568577E-3</v>
      </c>
      <c r="H7" s="36">
        <v>5.8823529411769744E-3</v>
      </c>
      <c r="I7" s="36">
        <v>229.5</v>
      </c>
      <c r="J7" s="36">
        <v>189</v>
      </c>
      <c r="K7" s="36">
        <v>209.25</v>
      </c>
      <c r="L7" s="36">
        <f>SQRT('YAN-M4_XRF_C2'!R7)</f>
        <v>7.2491378797757733</v>
      </c>
      <c r="M7" s="36">
        <f>SQRT('YAN-M4_XRF_C2'!S7)</f>
        <v>1.1840608092492546</v>
      </c>
      <c r="N7" s="36">
        <f>SQRT('YAN-M4_XRF_C2'!T7)</f>
        <v>4.3046486500061771</v>
      </c>
      <c r="O7" s="36">
        <f>SQRT('YAN-M4_XRF_C2'!U7)</f>
        <v>3.0463092423455631</v>
      </c>
      <c r="P7" s="36">
        <f>SQRT('YAN-M4_XRF_C2'!V7)</f>
        <v>0.3</v>
      </c>
      <c r="Q7" s="36">
        <f>SQRT('YAN-M4_XRF_C2'!W7)</f>
        <v>1.972308292331602</v>
      </c>
      <c r="R7" s="36">
        <f>SQRT('YAN-M4_XRF_C2'!X7)</f>
        <v>1.9339079605813716</v>
      </c>
      <c r="S7" s="36">
        <f>SQRT('YAN-M4_XRF_C2'!Y7)</f>
        <v>1.7521415467935231</v>
      </c>
      <c r="T7" s="36">
        <f>SQRT('YAN-M4_XRF_C2'!Z7)</f>
        <v>0.8660254037844386</v>
      </c>
      <c r="U7" s="36">
        <f>SQRT('YAN-M4_XRF_C2'!AA7)</f>
        <v>0.53572380943915487</v>
      </c>
      <c r="V7" s="36">
        <f>SQRT('YAN-M4_XRF_C2'!AB7)</f>
        <v>1.0812030336620408</v>
      </c>
      <c r="W7" s="36">
        <v>0.95996599999999999</v>
      </c>
      <c r="X7" s="36">
        <v>-0.50173999999999996</v>
      </c>
      <c r="Y7" s="36">
        <v>-1.2191999999999999E-3</v>
      </c>
      <c r="Z7" s="36">
        <v>4.7630699999999998E-2</v>
      </c>
    </row>
    <row r="8" spans="1:26" x14ac:dyDescent="0.2">
      <c r="A8" s="36">
        <v>17</v>
      </c>
      <c r="B8" s="36">
        <v>2956.8</v>
      </c>
      <c r="C8" s="36">
        <v>3257.2</v>
      </c>
      <c r="D8" s="36">
        <v>3115</v>
      </c>
      <c r="E8" s="36">
        <v>3114.7</v>
      </c>
      <c r="F8" s="36">
        <v>3134.6</v>
      </c>
      <c r="G8" s="36">
        <v>6.6666666666667616E-3</v>
      </c>
      <c r="H8" s="36">
        <v>6.2499999999995563E-3</v>
      </c>
      <c r="I8" s="36">
        <v>157.89999999999964</v>
      </c>
      <c r="J8" s="36">
        <v>142.5</v>
      </c>
      <c r="K8" s="36">
        <v>150.19999999999982</v>
      </c>
      <c r="L8" s="36">
        <f>SQRT('YAN-M4_XRF_C2'!R8)</f>
        <v>7.4209163854607603</v>
      </c>
      <c r="M8" s="36">
        <f>SQRT('YAN-M4_XRF_C2'!S8)</f>
        <v>1.2585706178041818</v>
      </c>
      <c r="N8" s="36">
        <f>SQRT('YAN-M4_XRF_C2'!T8)</f>
        <v>4.2918527467749872</v>
      </c>
      <c r="O8" s="36">
        <f>SQRT('YAN-M4_XRF_C2'!U8)</f>
        <v>2.9681644159311662</v>
      </c>
      <c r="P8" s="36">
        <f>SQRT('YAN-M4_XRF_C2'!V8)</f>
        <v>0.35071355833500362</v>
      </c>
      <c r="Q8" s="36">
        <f>SQRT('YAN-M4_XRF_C2'!W8)</f>
        <v>2.0174241001832014</v>
      </c>
      <c r="R8" s="36">
        <f>SQRT('YAN-M4_XRF_C2'!X8)</f>
        <v>2.1047565179849186</v>
      </c>
      <c r="S8" s="36">
        <f>SQRT('YAN-M4_XRF_C2'!Y8)</f>
        <v>1.8547236990991407</v>
      </c>
      <c r="T8" s="36">
        <f>SQRT('YAN-M4_XRF_C2'!Z8)</f>
        <v>0.87177978870813466</v>
      </c>
      <c r="U8" s="36">
        <f>SQRT('YAN-M4_XRF_C2'!AA8)</f>
        <v>0.57879184513951132</v>
      </c>
      <c r="V8" s="36">
        <f>SQRT('YAN-M4_XRF_C2'!AB8)</f>
        <v>0.7803845206050668</v>
      </c>
      <c r="W8" s="36">
        <v>0.51778999999999997</v>
      </c>
      <c r="X8" s="36">
        <v>-0.57183899999999999</v>
      </c>
      <c r="Y8" s="36">
        <v>-0.204488</v>
      </c>
      <c r="Z8" s="36">
        <v>0.160301</v>
      </c>
    </row>
    <row r="9" spans="1:26" x14ac:dyDescent="0.2">
      <c r="A9" s="36">
        <v>19</v>
      </c>
      <c r="B9" s="36">
        <v>3297</v>
      </c>
      <c r="C9" s="36">
        <v>3595.1</v>
      </c>
      <c r="D9" s="36">
        <v>3436.5</v>
      </c>
      <c r="E9" s="36">
        <v>3439.6</v>
      </c>
      <c r="F9" s="36">
        <v>3429.8</v>
      </c>
      <c r="G9" s="36">
        <v>6.7567567567569774E-3</v>
      </c>
      <c r="H9" s="36">
        <v>5.8823529411764462E-3</v>
      </c>
      <c r="I9" s="36">
        <v>142.59999999999991</v>
      </c>
      <c r="J9" s="36">
        <v>155.5</v>
      </c>
      <c r="K9" s="36">
        <v>149.04999999999995</v>
      </c>
      <c r="L9" s="36">
        <f>SQRT('YAN-M4_XRF_C2'!R9)</f>
        <v>7.0434366611761332</v>
      </c>
      <c r="M9" s="36">
        <f>SQRT('YAN-M4_XRF_C2'!S9)</f>
        <v>1.2589678312014172</v>
      </c>
      <c r="N9" s="36">
        <f>SQRT('YAN-M4_XRF_C2'!T9)</f>
        <v>4.1689327171351662</v>
      </c>
      <c r="O9" s="36">
        <f>SQRT('YAN-M4_XRF_C2'!U9)</f>
        <v>2.9983328701129901</v>
      </c>
      <c r="P9" s="36">
        <f>SQRT('YAN-M4_XRF_C2'!V9)</f>
        <v>0.32863353450309968</v>
      </c>
      <c r="Q9" s="36">
        <f>SQRT('YAN-M4_XRF_C2'!W9)</f>
        <v>1.9416487838947598</v>
      </c>
      <c r="R9" s="36">
        <f>SQRT('YAN-M4_XRF_C2'!X9)</f>
        <v>2.3130067012440754</v>
      </c>
      <c r="S9" s="36">
        <f>SQRT('YAN-M4_XRF_C2'!Y9)</f>
        <v>1.8165902124584949</v>
      </c>
      <c r="T9" s="36">
        <f>SQRT('YAN-M4_XRF_C2'!Z9)</f>
        <v>0.83666002653407556</v>
      </c>
      <c r="U9" s="36">
        <f>SQRT('YAN-M4_XRF_C2'!AA9)</f>
        <v>0.5718391382198319</v>
      </c>
      <c r="V9" s="36">
        <f>SQRT('YAN-M4_XRF_C2'!AB9)</f>
        <v>1.2324771803161305</v>
      </c>
      <c r="W9" s="36">
        <v>0.69262400000000002</v>
      </c>
      <c r="X9" s="36">
        <v>-0.42515199999999997</v>
      </c>
      <c r="Y9" s="36">
        <v>0.52710599999999996</v>
      </c>
      <c r="Z9" s="36">
        <v>-3.7327300000000001E-3</v>
      </c>
    </row>
    <row r="10" spans="1:26" x14ac:dyDescent="0.2">
      <c r="A10" s="36">
        <v>21</v>
      </c>
      <c r="B10" s="36">
        <v>3614.9</v>
      </c>
      <c r="C10" s="36">
        <v>3876.2</v>
      </c>
      <c r="D10" s="36">
        <v>3735.3</v>
      </c>
      <c r="E10" s="36">
        <v>3736.4</v>
      </c>
      <c r="F10" s="36">
        <v>3708.8</v>
      </c>
      <c r="G10" s="36">
        <v>7.4626865671644877E-3</v>
      </c>
      <c r="H10" s="36">
        <v>7.1428571428577958E-3</v>
      </c>
      <c r="I10" s="36">
        <v>121.5</v>
      </c>
      <c r="J10" s="36">
        <v>139.79999999999973</v>
      </c>
      <c r="K10" s="36">
        <v>130.64999999999986</v>
      </c>
      <c r="L10" s="36">
        <f>SQRT('YAN-M4_XRF_C2'!R10)</f>
        <v>6.8753181744556375</v>
      </c>
      <c r="M10" s="36">
        <f>SQRT('YAN-M4_XRF_C2'!S10)</f>
        <v>1.1175866856758809</v>
      </c>
      <c r="N10" s="36">
        <f>SQRT('YAN-M4_XRF_C2'!T10)</f>
        <v>4.1605288125429443</v>
      </c>
      <c r="O10" s="36">
        <f>SQRT('YAN-M4_XRF_C2'!U10)</f>
        <v>3.212475680841802</v>
      </c>
      <c r="P10" s="36">
        <f>SQRT('YAN-M4_XRF_C2'!V10)</f>
        <v>0.28809720581775866</v>
      </c>
      <c r="Q10" s="36">
        <f>SQRT('YAN-M4_XRF_C2'!W10)</f>
        <v>1.9183326093250879</v>
      </c>
      <c r="R10" s="36">
        <f>SQRT('YAN-M4_XRF_C2'!X10)</f>
        <v>1.8520259177452134</v>
      </c>
      <c r="S10" s="36">
        <f>SQRT('YAN-M4_XRF_C2'!Y10)</f>
        <v>1.57797338380595</v>
      </c>
      <c r="T10" s="36">
        <f>SQRT('YAN-M4_XRF_C2'!Z10)</f>
        <v>0.88317608663278468</v>
      </c>
      <c r="U10" s="36">
        <f>SQRT('YAN-M4_XRF_C2'!AA10)</f>
        <v>0.4898979485566356</v>
      </c>
      <c r="V10" s="36">
        <f>SQRT('YAN-M4_XRF_C2'!AB10)</f>
        <v>1.8700267377767623</v>
      </c>
      <c r="W10" s="36">
        <v>1.68895</v>
      </c>
      <c r="X10" s="36">
        <v>-0.339277</v>
      </c>
      <c r="Y10" s="36">
        <v>0.80022700000000002</v>
      </c>
      <c r="Z10" s="36">
        <v>-3.5026399999999999E-2</v>
      </c>
    </row>
    <row r="11" spans="1:26" x14ac:dyDescent="0.2">
      <c r="A11" s="36">
        <v>23</v>
      </c>
      <c r="B11" s="36">
        <v>3878.4</v>
      </c>
      <c r="C11" s="36">
        <v>4139.8999999999996</v>
      </c>
      <c r="D11" s="36">
        <v>4002.8</v>
      </c>
      <c r="E11" s="36">
        <v>4005.5</v>
      </c>
      <c r="F11" s="36">
        <v>3974.3</v>
      </c>
      <c r="G11" s="36">
        <v>7.5187969924814645E-3</v>
      </c>
      <c r="H11" s="36">
        <v>7.1428571428577958E-3</v>
      </c>
      <c r="I11" s="36">
        <v>127.09999999999991</v>
      </c>
      <c r="J11" s="36">
        <v>134.39999999999964</v>
      </c>
      <c r="K11" s="36">
        <v>130.74999999999977</v>
      </c>
      <c r="L11" s="36">
        <f>SQRT('YAN-M4_XRF_C2'!R11)</f>
        <v>6.9663476800975133</v>
      </c>
      <c r="M11" s="36">
        <f>SQRT('YAN-M4_XRF_C2'!S11)</f>
        <v>1.0871982339941506</v>
      </c>
      <c r="N11" s="36">
        <f>SQRT('YAN-M4_XRF_C2'!T11)</f>
        <v>4.3046486500061771</v>
      </c>
      <c r="O11" s="36">
        <f>SQRT('YAN-M4_XRF_C2'!U11)</f>
        <v>2.8017851452243798</v>
      </c>
      <c r="P11" s="36">
        <f>SQRT('YAN-M4_XRF_C2'!V11)</f>
        <v>0.30495901363953815</v>
      </c>
      <c r="Q11" s="36">
        <f>SQRT('YAN-M4_XRF_C2'!W11)</f>
        <v>1.9493588689617927</v>
      </c>
      <c r="R11" s="36">
        <f>SQRT('YAN-M4_XRF_C2'!X11)</f>
        <v>1.7464249196572981</v>
      </c>
      <c r="S11" s="36">
        <f>SQRT('YAN-M4_XRF_C2'!Y11)</f>
        <v>1.5588457268119895</v>
      </c>
      <c r="T11" s="36">
        <f>SQRT('YAN-M4_XRF_C2'!Z11)</f>
        <v>0.93808315196468595</v>
      </c>
      <c r="U11" s="36">
        <f>SQRT('YAN-M4_XRF_C2'!AA11)</f>
        <v>0.48785243670601869</v>
      </c>
      <c r="V11" s="36">
        <f>SQRT('YAN-M4_XRF_C2'!AB11)</f>
        <v>1.1606032913963324</v>
      </c>
      <c r="W11" s="36">
        <v>1.31355</v>
      </c>
      <c r="X11" s="36">
        <v>-0.20569399999999999</v>
      </c>
      <c r="Y11" s="36">
        <v>2.7559500000000001E-2</v>
      </c>
      <c r="Z11" s="36">
        <v>-0.18029200000000001</v>
      </c>
    </row>
    <row r="12" spans="1:26" x14ac:dyDescent="0.2">
      <c r="A12" s="36">
        <v>25</v>
      </c>
      <c r="B12" s="36">
        <v>4078.4</v>
      </c>
      <c r="C12" s="36">
        <v>4490.6000000000004</v>
      </c>
      <c r="D12" s="36">
        <v>4272.8999999999996</v>
      </c>
      <c r="E12" s="36">
        <v>4273.1000000000004</v>
      </c>
      <c r="F12" s="36">
        <v>4238.6000000000004</v>
      </c>
      <c r="G12" s="36">
        <v>1.5873015873017933E-2</v>
      </c>
      <c r="H12" s="36">
        <v>1.1111111111117339E-2</v>
      </c>
      <c r="I12" s="36">
        <v>194.70000000000027</v>
      </c>
      <c r="J12" s="36">
        <v>217.5</v>
      </c>
      <c r="K12" s="36">
        <v>206.10000000000014</v>
      </c>
      <c r="L12" s="36">
        <f>SQRT('YAN-M4_XRF_C2'!R12)</f>
        <v>7.1021123618258812</v>
      </c>
      <c r="M12" s="36">
        <f>SQRT('YAN-M4_XRF_C2'!S12)</f>
        <v>1.1326958991715297</v>
      </c>
      <c r="N12" s="36">
        <f>SQRT('YAN-M4_XRF_C2'!T12)</f>
        <v>4.2696604080418386</v>
      </c>
      <c r="O12" s="36">
        <f>SQRT('YAN-M4_XRF_C2'!U12)</f>
        <v>2.8653097563788807</v>
      </c>
      <c r="P12" s="36">
        <f>SQRT('YAN-M4_XRF_C2'!V12)</f>
        <v>0.29664793948382651</v>
      </c>
      <c r="Q12" s="36">
        <f>SQRT('YAN-M4_XRF_C2'!W12)</f>
        <v>1.969771560359221</v>
      </c>
      <c r="R12" s="36">
        <f>SQRT('YAN-M4_XRF_C2'!X12)</f>
        <v>2.0322401432901573</v>
      </c>
      <c r="S12" s="36">
        <f>SQRT('YAN-M4_XRF_C2'!Y12)</f>
        <v>1.6911534525287764</v>
      </c>
      <c r="T12" s="36">
        <f>SQRT('YAN-M4_XRF_C2'!Z12)</f>
        <v>0.88317608663278468</v>
      </c>
      <c r="U12" s="36">
        <f>SQRT('YAN-M4_XRF_C2'!AA12)</f>
        <v>0.48579831205964474</v>
      </c>
      <c r="V12" s="36">
        <f>SQRT('YAN-M4_XRF_C2'!AB12)</f>
        <v>1.2771061036577971</v>
      </c>
      <c r="W12" s="36">
        <v>1.06565</v>
      </c>
      <c r="X12" s="36">
        <v>-0.35610599999999998</v>
      </c>
      <c r="Y12" s="36">
        <v>0.30047099999999999</v>
      </c>
      <c r="Z12" s="36">
        <v>-1.4514600000000001E-2</v>
      </c>
    </row>
    <row r="13" spans="1:26" x14ac:dyDescent="0.2">
      <c r="A13" s="36">
        <v>27</v>
      </c>
      <c r="B13" s="36">
        <v>4260.5</v>
      </c>
      <c r="C13" s="36">
        <v>4621.3999999999996</v>
      </c>
      <c r="D13" s="36">
        <v>4436.8999999999996</v>
      </c>
      <c r="E13" s="36">
        <v>4440.2</v>
      </c>
      <c r="F13" s="36">
        <v>4366.8</v>
      </c>
      <c r="G13" s="36">
        <v>1.587301587301564E-2</v>
      </c>
      <c r="H13" s="36">
        <v>1.2499999999999113E-2</v>
      </c>
      <c r="I13" s="36">
        <v>179.69999999999982</v>
      </c>
      <c r="J13" s="36">
        <v>181.19999999999982</v>
      </c>
      <c r="K13" s="36">
        <v>180.44999999999982</v>
      </c>
      <c r="L13" s="36">
        <f>SQRT('YAN-M4_XRF_C2'!R13)</f>
        <v>7.0078527381787925</v>
      </c>
      <c r="M13" s="36">
        <f>SQRT('YAN-M4_XRF_C2'!S13)</f>
        <v>1.0742439201596627</v>
      </c>
      <c r="N13" s="36">
        <f>SQRT('YAN-M4_XRF_C2'!T13)</f>
        <v>4.0224370722237532</v>
      </c>
      <c r="O13" s="36">
        <f>SQRT('YAN-M4_XRF_C2'!U13)</f>
        <v>2.8618176042508368</v>
      </c>
      <c r="P13" s="36">
        <f>SQRT('YAN-M4_XRF_C2'!V13)</f>
        <v>0.28982753492378877</v>
      </c>
      <c r="Q13" s="36">
        <f>SQRT('YAN-M4_XRF_C2'!W13)</f>
        <v>1.8547236990991407</v>
      </c>
      <c r="R13" s="36">
        <f>SQRT('YAN-M4_XRF_C2'!X13)</f>
        <v>1.9183326093250879</v>
      </c>
      <c r="S13" s="36">
        <f>SQRT('YAN-M4_XRF_C2'!Y13)</f>
        <v>1.5297058540778354</v>
      </c>
      <c r="T13" s="36">
        <f>SQRT('YAN-M4_XRF_C2'!Z13)</f>
        <v>0.8544003745317531</v>
      </c>
      <c r="U13" s="36">
        <f>SQRT('YAN-M4_XRF_C2'!AA13)</f>
        <v>0.45825756949558399</v>
      </c>
      <c r="V13" s="36">
        <f>SQRT('YAN-M4_XRF_C2'!AB13)</f>
        <v>1.4166862743741113</v>
      </c>
      <c r="W13" s="36">
        <v>1.3041499999999999</v>
      </c>
      <c r="X13" s="36">
        <v>-0.15026900000000001</v>
      </c>
      <c r="Y13" s="36">
        <v>0.44181100000000001</v>
      </c>
      <c r="Z13" s="36">
        <v>7.4853699999999995E-2</v>
      </c>
    </row>
    <row r="14" spans="1:26" x14ac:dyDescent="0.2">
      <c r="A14" s="36">
        <v>29</v>
      </c>
      <c r="B14" s="36">
        <v>4380.3</v>
      </c>
      <c r="C14" s="36">
        <v>4818.3</v>
      </c>
      <c r="D14" s="36">
        <v>4606.8999999999996</v>
      </c>
      <c r="E14" s="36">
        <v>4607.2</v>
      </c>
      <c r="F14" s="36">
        <v>4495.2</v>
      </c>
      <c r="G14" s="36">
        <v>1.562499999999889E-2</v>
      </c>
      <c r="H14" s="36">
        <v>1.111111111110611E-2</v>
      </c>
      <c r="I14" s="36">
        <v>226.89999999999964</v>
      </c>
      <c r="J14" s="36">
        <v>211.10000000000036</v>
      </c>
      <c r="K14" s="36">
        <v>219</v>
      </c>
      <c r="L14" s="36">
        <f>SQRT('YAN-M4_XRF_C2'!R14)</f>
        <v>7.061869440877536</v>
      </c>
      <c r="M14" s="36">
        <f>SQRT('YAN-M4_XRF_C2'!S14)</f>
        <v>1.103177229641729</v>
      </c>
      <c r="N14" s="36">
        <f>SQRT('YAN-M4_XRF_C2'!T14)</f>
        <v>4.0453677212337569</v>
      </c>
      <c r="O14" s="36">
        <f>SQRT('YAN-M4_XRF_C2'!U14)</f>
        <v>2.8416544476765644</v>
      </c>
      <c r="P14" s="36">
        <f>SQRT('YAN-M4_XRF_C2'!V14)</f>
        <v>0.30495901363953815</v>
      </c>
      <c r="Q14" s="36">
        <f>SQRT('YAN-M4_XRF_C2'!W14)</f>
        <v>1.9065675964937618</v>
      </c>
      <c r="R14" s="36">
        <f>SQRT('YAN-M4_XRF_C2'!X14)</f>
        <v>2.0371548787463363</v>
      </c>
      <c r="S14" s="36">
        <f>SQRT('YAN-M4_XRF_C2'!Y14)</f>
        <v>1.6324827717314507</v>
      </c>
      <c r="T14" s="36">
        <f>SQRT('YAN-M4_XRF_C2'!Z14)</f>
        <v>0.84557672626438818</v>
      </c>
      <c r="U14" s="36">
        <f>SQRT('YAN-M4_XRF_C2'!AA14)</f>
        <v>0.47063786503000371</v>
      </c>
      <c r="V14" s="36">
        <f>SQRT('YAN-M4_XRF_C2'!AB14)</f>
        <v>1.3185218997043622</v>
      </c>
      <c r="W14" s="36">
        <v>1.0821099999999999</v>
      </c>
      <c r="X14" s="36">
        <v>-0.24090300000000001</v>
      </c>
      <c r="Y14" s="36">
        <v>0.41841600000000001</v>
      </c>
      <c r="Z14" s="36">
        <v>7.6257000000000005E-2</v>
      </c>
    </row>
    <row r="15" spans="1:26" x14ac:dyDescent="0.2">
      <c r="A15" s="36">
        <v>31</v>
      </c>
      <c r="B15" s="36">
        <v>4577.3</v>
      </c>
      <c r="C15" s="36">
        <v>4972.5</v>
      </c>
      <c r="D15" s="36">
        <v>4762.7</v>
      </c>
      <c r="E15" s="36">
        <v>4770.7</v>
      </c>
      <c r="F15" s="36">
        <v>4569.6000000000004</v>
      </c>
      <c r="G15" s="36">
        <v>8.3333333333347151E-2</v>
      </c>
      <c r="H15" s="36">
        <v>1.2499999999999113E-2</v>
      </c>
      <c r="I15" s="36">
        <v>193.39999999999964</v>
      </c>
      <c r="J15" s="36">
        <v>201.80000000000018</v>
      </c>
      <c r="K15" s="36">
        <v>197.59999999999991</v>
      </c>
      <c r="L15" s="36">
        <f>SQRT('YAN-M4_XRF_C2'!R15)</f>
        <v>7.1154760908880865</v>
      </c>
      <c r="M15" s="36">
        <f>SQRT('YAN-M4_XRF_C2'!S15)</f>
        <v>1.131370849898476</v>
      </c>
      <c r="N15" s="36">
        <f>SQRT('YAN-M4_XRF_C2'!T15)</f>
        <v>4.0681691213615983</v>
      </c>
      <c r="O15" s="36">
        <f>SQRT('YAN-M4_XRF_C2'!U15)</f>
        <v>2.8213471959331771</v>
      </c>
      <c r="P15" s="36">
        <f>SQRT('YAN-M4_XRF_C2'!V15)</f>
        <v>0.31937438845342625</v>
      </c>
      <c r="Q15" s="36">
        <f>SQRT('YAN-M4_XRF_C2'!W15)</f>
        <v>1.9570385790780926</v>
      </c>
      <c r="R15" s="36">
        <f>SQRT('YAN-M4_XRF_C2'!X15)</f>
        <v>2.1494185260204679</v>
      </c>
      <c r="S15" s="36">
        <f>SQRT('YAN-M4_XRF_C2'!Y15)</f>
        <v>1.7291616465790582</v>
      </c>
      <c r="T15" s="36">
        <f>SQRT('YAN-M4_XRF_C2'!Z15)</f>
        <v>0.83666002653407556</v>
      </c>
      <c r="U15" s="36">
        <f>SQRT('YAN-M4_XRF_C2'!AA15)</f>
        <v>0.48270073544588682</v>
      </c>
      <c r="V15" s="36">
        <f>SQRT('YAN-M4_XRF_C2'!AB15)</f>
        <v>1.2124355652982142</v>
      </c>
      <c r="W15" s="36">
        <v>0.86220600000000003</v>
      </c>
      <c r="X15" s="36">
        <v>-0.32487199999999999</v>
      </c>
      <c r="Y15" s="36">
        <v>0.38291900000000001</v>
      </c>
      <c r="Z15" s="36">
        <v>7.5982400000000005E-2</v>
      </c>
    </row>
    <row r="16" spans="1:26" x14ac:dyDescent="0.2">
      <c r="A16" s="36">
        <v>33</v>
      </c>
      <c r="B16" s="36">
        <v>4796.8</v>
      </c>
      <c r="C16" s="36">
        <v>5063.7</v>
      </c>
      <c r="D16" s="36">
        <v>4922.8</v>
      </c>
      <c r="E16" s="36">
        <v>4932.8999999999996</v>
      </c>
      <c r="F16" s="36">
        <v>4592.1000000000004</v>
      </c>
      <c r="G16" s="36">
        <v>0.10000000000000142</v>
      </c>
      <c r="H16" s="36">
        <v>1.2499999999994672E-2</v>
      </c>
      <c r="I16" s="36">
        <v>136.09999999999945</v>
      </c>
      <c r="J16" s="36">
        <v>130.80000000000018</v>
      </c>
      <c r="K16" s="36">
        <v>133.44999999999982</v>
      </c>
      <c r="L16" s="36">
        <f>SQRT('YAN-M4_XRF_C2'!R16)</f>
        <v>7.9887420787005006</v>
      </c>
      <c r="M16" s="36">
        <f>SQRT('YAN-M4_XRF_C2'!S16)</f>
        <v>1.3118688958886098</v>
      </c>
      <c r="N16" s="36">
        <f>SQRT('YAN-M4_XRF_C2'!T16)</f>
        <v>4.5210618221829266</v>
      </c>
      <c r="O16" s="36">
        <f>SQRT('YAN-M4_XRF_C2'!U16)</f>
        <v>3.1701734968294719</v>
      </c>
      <c r="P16" s="36">
        <f>SQRT('YAN-M4_XRF_C2'!V16)</f>
        <v>0.37148351242013422</v>
      </c>
      <c r="Q16" s="36">
        <f>SQRT('YAN-M4_XRF_C2'!W16)</f>
        <v>2.179449471770337</v>
      </c>
      <c r="R16" s="36">
        <f>SQRT('YAN-M4_XRF_C2'!X16)</f>
        <v>2.6038433132583076</v>
      </c>
      <c r="S16" s="36">
        <f>SQRT('YAN-M4_XRF_C2'!Y16)</f>
        <v>1.9924858845171276</v>
      </c>
      <c r="T16" s="36">
        <f>SQRT('YAN-M4_XRF_C2'!Z16)</f>
        <v>0.91651513899116799</v>
      </c>
      <c r="U16" s="36">
        <f>SQRT('YAN-M4_XRF_C2'!AA16)</f>
        <v>0.53291650377896904</v>
      </c>
      <c r="V16" s="36">
        <f>SQRT('YAN-M4_XRF_C2'!AB16)</f>
        <v>0.82704292512541333</v>
      </c>
      <c r="W16" s="36">
        <v>1.9396099999999999E-2</v>
      </c>
      <c r="X16" s="36">
        <v>-0.83552400000000004</v>
      </c>
      <c r="Y16" s="36">
        <v>-0.12820999999999999</v>
      </c>
      <c r="Z16" s="36">
        <v>0.611514</v>
      </c>
    </row>
    <row r="17" spans="1:26" x14ac:dyDescent="0.2">
      <c r="A17" s="36">
        <v>35</v>
      </c>
      <c r="B17" s="36">
        <v>4895.2</v>
      </c>
      <c r="C17" s="36">
        <v>5311.6</v>
      </c>
      <c r="D17" s="36">
        <v>5087.8</v>
      </c>
      <c r="E17" s="36">
        <v>5093.3</v>
      </c>
      <c r="F17" s="36">
        <v>4614.3999999999996</v>
      </c>
      <c r="G17" s="36">
        <v>0.12499999999997335</v>
      </c>
      <c r="H17" s="36">
        <v>1.2499999999994672E-2</v>
      </c>
      <c r="I17" s="36">
        <v>198.10000000000036</v>
      </c>
      <c r="J17" s="36">
        <v>218.30000000000018</v>
      </c>
      <c r="K17" s="36">
        <v>208.20000000000027</v>
      </c>
      <c r="L17" s="36">
        <f>SQRT('YAN-M4_XRF_C2'!R17)</f>
        <v>7.2704882917174141</v>
      </c>
      <c r="M17" s="36">
        <f>SQRT('YAN-M4_XRF_C2'!S17)</f>
        <v>1.2328828005937953</v>
      </c>
      <c r="N17" s="36">
        <f>SQRT('YAN-M4_XRF_C2'!T17)</f>
        <v>4.1952353926806065</v>
      </c>
      <c r="O17" s="36">
        <f>SQRT('YAN-M4_XRF_C2'!U17)</f>
        <v>2.9461839725312471</v>
      </c>
      <c r="P17" s="36">
        <f>SQRT('YAN-M4_XRF_C2'!V17)</f>
        <v>0.35637059362410922</v>
      </c>
      <c r="Q17" s="36">
        <f>SQRT('YAN-M4_XRF_C2'!W17)</f>
        <v>2.0273134932713295</v>
      </c>
      <c r="R17" s="36">
        <f>SQRT('YAN-M4_XRF_C2'!X17)</f>
        <v>2.5019992006393608</v>
      </c>
      <c r="S17" s="36">
        <f>SQRT('YAN-M4_XRF_C2'!Y17)</f>
        <v>1.9078784028338913</v>
      </c>
      <c r="T17" s="36">
        <f>SQRT('YAN-M4_XRF_C2'!Z17)</f>
        <v>0.84261497731763579</v>
      </c>
      <c r="U17" s="36">
        <f>SQRT('YAN-M4_XRF_C2'!AA17)</f>
        <v>0.48166378315169184</v>
      </c>
      <c r="V17" s="36">
        <f>SQRT('YAN-M4_XRF_C2'!AB17)</f>
        <v>0.52345009313209601</v>
      </c>
      <c r="W17" s="36">
        <v>-4.0758200000000001E-2</v>
      </c>
      <c r="X17" s="36">
        <v>-0.39896900000000002</v>
      </c>
      <c r="Y17" s="36">
        <v>-7.3316599999999996E-2</v>
      </c>
      <c r="Z17" s="36">
        <v>2.6360300000000001E-3</v>
      </c>
    </row>
    <row r="18" spans="1:26" x14ac:dyDescent="0.2">
      <c r="A18" s="36">
        <v>37</v>
      </c>
      <c r="B18" s="36">
        <v>5027.8</v>
      </c>
      <c r="C18" s="36">
        <v>5443.1</v>
      </c>
      <c r="D18" s="36">
        <v>5242.3</v>
      </c>
      <c r="E18" s="36">
        <v>5242.6000000000004</v>
      </c>
      <c r="F18" s="36">
        <v>4630.6000000000004</v>
      </c>
      <c r="G18" s="36">
        <v>0.14285714285718201</v>
      </c>
      <c r="H18" s="36">
        <v>1.2500000000008882E-2</v>
      </c>
      <c r="I18" s="36">
        <v>214.80000000000018</v>
      </c>
      <c r="J18" s="36">
        <v>200.5</v>
      </c>
      <c r="K18" s="36">
        <v>207.65000000000009</v>
      </c>
      <c r="L18" s="36">
        <f>SQRT('YAN-M4_XRF_C2'!R18)</f>
        <v>7.2849159226445437</v>
      </c>
      <c r="M18" s="36">
        <f>SQRT('YAN-M4_XRF_C2'!S18)</f>
        <v>1.2613484847574836</v>
      </c>
      <c r="N18" s="36">
        <f>SQRT('YAN-M4_XRF_C2'!T18)</f>
        <v>4.1641325627314023</v>
      </c>
      <c r="O18" s="36">
        <f>SQRT('YAN-M4_XRF_C2'!U18)</f>
        <v>3.0133038346638727</v>
      </c>
      <c r="P18" s="36">
        <f>SQRT('YAN-M4_XRF_C2'!V18)</f>
        <v>0.37815340802378072</v>
      </c>
      <c r="Q18" s="36">
        <f>SQRT('YAN-M4_XRF_C2'!W18)</f>
        <v>2.0712315177207978</v>
      </c>
      <c r="R18" s="36">
        <f>SQRT('YAN-M4_XRF_C2'!X18)</f>
        <v>2.6191601707417589</v>
      </c>
      <c r="S18" s="36">
        <f>SQRT('YAN-M4_XRF_C2'!Y18)</f>
        <v>1.9874606914351791</v>
      </c>
      <c r="T18" s="36">
        <f>SQRT('YAN-M4_XRF_C2'!Z18)</f>
        <v>0.83066238629180744</v>
      </c>
      <c r="U18" s="36">
        <f>SQRT('YAN-M4_XRF_C2'!AA18)</f>
        <v>0.4898979485566356</v>
      </c>
      <c r="V18" s="36">
        <f>SQRT('YAN-M4_XRF_C2'!AB18)</f>
        <v>0.31304951684997057</v>
      </c>
      <c r="W18" s="36">
        <v>-0.34755200000000003</v>
      </c>
      <c r="X18" s="36">
        <v>-0.43145899999999998</v>
      </c>
      <c r="Y18" s="36">
        <v>-0.174315</v>
      </c>
      <c r="Z18" s="36">
        <v>-3.2953299999999998E-2</v>
      </c>
    </row>
    <row r="19" spans="1:26" x14ac:dyDescent="0.2">
      <c r="A19" s="36">
        <v>39</v>
      </c>
      <c r="B19" s="36">
        <v>5118.8999999999996</v>
      </c>
      <c r="C19" s="36">
        <v>5638.4</v>
      </c>
      <c r="D19" s="36">
        <v>5387.2</v>
      </c>
      <c r="E19" s="36">
        <v>5389.4</v>
      </c>
      <c r="F19" s="36">
        <v>4646.5</v>
      </c>
      <c r="G19" s="36">
        <v>0.12499999999997335</v>
      </c>
      <c r="H19" s="36">
        <v>1.4285714285696595E-2</v>
      </c>
      <c r="I19" s="36">
        <v>270.5</v>
      </c>
      <c r="J19" s="36">
        <v>249</v>
      </c>
      <c r="K19" s="36">
        <v>259.75</v>
      </c>
      <c r="L19" s="36">
        <f>SQRT('YAN-M4_XRF_C2'!R19)</f>
        <v>7.29863000843309</v>
      </c>
      <c r="M19" s="36">
        <f>SQRT('YAN-M4_XRF_C2'!S19)</f>
        <v>1.2700393694685217</v>
      </c>
      <c r="N19" s="36">
        <f>SQRT('YAN-M4_XRF_C2'!T19)</f>
        <v>4.1231056256176606</v>
      </c>
      <c r="O19" s="36">
        <f>SQRT('YAN-M4_XRF_C2'!U19)</f>
        <v>3.0495901363953815</v>
      </c>
      <c r="P19" s="36">
        <f>SQRT('YAN-M4_XRF_C2'!V19)</f>
        <v>0.38470768123342691</v>
      </c>
      <c r="Q19" s="36">
        <f>SQRT('YAN-M4_XRF_C2'!W19)</f>
        <v>2.0880613017821101</v>
      </c>
      <c r="R19" s="36">
        <f>SQRT('YAN-M4_XRF_C2'!X19)</f>
        <v>2.6645825188948455</v>
      </c>
      <c r="S19" s="36">
        <f>SQRT('YAN-M4_XRF_C2'!Y19)</f>
        <v>2.0074859899884734</v>
      </c>
      <c r="T19" s="36">
        <f>SQRT('YAN-M4_XRF_C2'!Z19)</f>
        <v>0.81853527718724506</v>
      </c>
      <c r="U19" s="36">
        <f>SQRT('YAN-M4_XRF_C2'!AA19)</f>
        <v>0.49497474683058329</v>
      </c>
      <c r="V19" s="36">
        <f>SQRT('YAN-M4_XRF_C2'!AB19)</f>
        <v>0.34641016151377546</v>
      </c>
      <c r="W19" s="36">
        <v>-0.38557399999999997</v>
      </c>
      <c r="X19" s="36">
        <v>-0.45388299999999998</v>
      </c>
      <c r="Y19" s="36">
        <v>-0.108516</v>
      </c>
      <c r="Z19" s="36">
        <v>1.92475E-3</v>
      </c>
    </row>
    <row r="20" spans="1:26" x14ac:dyDescent="0.2">
      <c r="A20" s="36">
        <v>41</v>
      </c>
      <c r="B20" s="36">
        <v>5270.3</v>
      </c>
      <c r="C20" s="36">
        <v>5775.8</v>
      </c>
      <c r="D20" s="36">
        <v>5516.8</v>
      </c>
      <c r="E20" s="36">
        <v>5525.2</v>
      </c>
      <c r="F20" s="36">
        <v>4662.7</v>
      </c>
      <c r="G20" s="36">
        <v>0.11111111111104532</v>
      </c>
      <c r="H20" s="36">
        <v>1.9999999999996021E-2</v>
      </c>
      <c r="I20" s="36">
        <v>254.89999999999964</v>
      </c>
      <c r="J20" s="36">
        <v>250.60000000000036</v>
      </c>
      <c r="K20" s="36">
        <v>252.75</v>
      </c>
      <c r="L20" s="36">
        <f>SQRT('YAN-M4_XRF_C2'!R20)</f>
        <v>7.2979449162075758</v>
      </c>
      <c r="M20" s="36">
        <f>SQRT('YAN-M4_XRF_C2'!S20)</f>
        <v>1.2653062870309306</v>
      </c>
      <c r="N20" s="36">
        <f>SQRT('YAN-M4_XRF_C2'!T20)</f>
        <v>4.1255302689472533</v>
      </c>
      <c r="O20" s="36">
        <f>SQRT('YAN-M4_XRF_C2'!U20)</f>
        <v>3.0248966924508349</v>
      </c>
      <c r="P20" s="36">
        <f>SQRT('YAN-M4_XRF_C2'!V20)</f>
        <v>0.3872983346207417</v>
      </c>
      <c r="Q20" s="36">
        <f>SQRT('YAN-M4_XRF_C2'!W20)</f>
        <v>2.0904544960366871</v>
      </c>
      <c r="R20" s="36">
        <f>SQRT('YAN-M4_XRF_C2'!X20)</f>
        <v>2.7258026340878021</v>
      </c>
      <c r="S20" s="36">
        <f>SQRT('YAN-M4_XRF_C2'!Y20)</f>
        <v>2.0149441679609885</v>
      </c>
      <c r="T20" s="36">
        <f>SQRT('YAN-M4_XRF_C2'!Z20)</f>
        <v>0.80622577482985502</v>
      </c>
      <c r="U20" s="36">
        <f>SQRT('YAN-M4_XRF_C2'!AA20)</f>
        <v>0.48785243670601869</v>
      </c>
      <c r="V20" s="36">
        <f>SQRT('YAN-M4_XRF_C2'!AB20)</f>
        <v>0.25099800796022265</v>
      </c>
      <c r="W20" s="36">
        <v>-0.51219800000000004</v>
      </c>
      <c r="X20" s="36">
        <v>-0.42491600000000002</v>
      </c>
      <c r="Y20" s="36">
        <v>-0.149286</v>
      </c>
      <c r="Z20" s="36">
        <v>-2.3630999999999999E-2</v>
      </c>
    </row>
    <row r="21" spans="1:26" x14ac:dyDescent="0.2">
      <c r="A21" s="36">
        <v>43</v>
      </c>
      <c r="B21" s="36">
        <v>5460.5046323379365</v>
      </c>
      <c r="C21" s="36">
        <v>5825.8073464390181</v>
      </c>
      <c r="D21" s="36">
        <v>5649.1023603836475</v>
      </c>
      <c r="E21" s="36">
        <v>5652.1036732195089</v>
      </c>
      <c r="F21" s="36">
        <v>4679.2</v>
      </c>
      <c r="G21" s="36">
        <v>0.12499999999997335</v>
      </c>
      <c r="H21" s="36">
        <v>2.7224074076656093</v>
      </c>
      <c r="I21" s="36">
        <v>191.59904088157236</v>
      </c>
      <c r="J21" s="36">
        <v>173.70367321950926</v>
      </c>
      <c r="K21" s="36">
        <v>182.65135705054081</v>
      </c>
      <c r="L21" s="36">
        <f>SQRT('YAN-M4_XRF_C2'!R21)</f>
        <v>7.3034238546040857</v>
      </c>
      <c r="M21" s="36">
        <f>SQRT('YAN-M4_XRF_C2'!S21)</f>
        <v>1.2680693987317886</v>
      </c>
      <c r="N21" s="36">
        <f>SQRT('YAN-M4_XRF_C2'!T21)</f>
        <v>4.1109609582188931</v>
      </c>
      <c r="O21" s="36">
        <f>SQRT('YAN-M4_XRF_C2'!U21)</f>
        <v>3.056141357987225</v>
      </c>
      <c r="P21" s="36">
        <f>SQRT('YAN-M4_XRF_C2'!V21)</f>
        <v>0.39115214431215894</v>
      </c>
      <c r="Q21" s="36">
        <f>SQRT('YAN-M4_XRF_C2'!W21)</f>
        <v>2.0952326839756963</v>
      </c>
      <c r="R21" s="36">
        <f>SQRT('YAN-M4_XRF_C2'!X21)</f>
        <v>2.7018512172212592</v>
      </c>
      <c r="S21" s="36">
        <f>SQRT('YAN-M4_XRF_C2'!Y21)</f>
        <v>2.0199009876724157</v>
      </c>
      <c r="T21" s="36">
        <f>SQRT('YAN-M4_XRF_C2'!Z21)</f>
        <v>0.81853527718724506</v>
      </c>
      <c r="U21" s="36">
        <f>SQRT('YAN-M4_XRF_C2'!AA21)</f>
        <v>0.49295030175464949</v>
      </c>
      <c r="V21" s="36">
        <f>SQRT('YAN-M4_XRF_C2'!AB21)</f>
        <v>0.26645825188948452</v>
      </c>
      <c r="W21" s="36">
        <v>-0.485122</v>
      </c>
      <c r="X21" s="36">
        <v>-0.44141000000000002</v>
      </c>
      <c r="Y21" s="36">
        <v>-0.152697</v>
      </c>
      <c r="Z21" s="36">
        <v>-7.8054200000000004E-3</v>
      </c>
    </row>
    <row r="22" spans="1:26" x14ac:dyDescent="0.2">
      <c r="A22" s="36">
        <v>45</v>
      </c>
      <c r="B22" s="36">
        <v>5461.4310999252421</v>
      </c>
      <c r="C22" s="36">
        <v>5827.2766342426112</v>
      </c>
      <c r="D22" s="36">
        <v>5649.5744371130677</v>
      </c>
      <c r="E22" s="36">
        <v>5652.8383171212145</v>
      </c>
      <c r="F22" s="36">
        <v>4695.6000000000004</v>
      </c>
      <c r="G22" s="36">
        <v>0.12500000000011546</v>
      </c>
      <c r="H22" s="36">
        <v>2.7224074076656093</v>
      </c>
      <c r="I22" s="36">
        <v>191.40721719597241</v>
      </c>
      <c r="J22" s="36">
        <v>174.43831712139672</v>
      </c>
      <c r="K22" s="36">
        <v>182.92276715868456</v>
      </c>
      <c r="L22" s="36">
        <f>SQRT('YAN-M4_XRF_C2'!R22)</f>
        <v>7.3047929470998696</v>
      </c>
      <c r="M22" s="36">
        <f>SQRT('YAN-M4_XRF_C2'!S22)</f>
        <v>1.2672805529952711</v>
      </c>
      <c r="N22" s="36">
        <f>SQRT('YAN-M4_XRF_C2'!T22)</f>
        <v>4.112177038990418</v>
      </c>
      <c r="O22" s="36">
        <f>SQRT('YAN-M4_XRF_C2'!U22)</f>
        <v>3.043024810940588</v>
      </c>
      <c r="P22" s="36">
        <f>SQRT('YAN-M4_XRF_C2'!V22)</f>
        <v>0.39496835316262996</v>
      </c>
      <c r="Q22" s="36">
        <f>SQRT('YAN-M4_XRF_C2'!W22)</f>
        <v>2.0952326839756963</v>
      </c>
      <c r="R22" s="36">
        <f>SQRT('YAN-M4_XRF_C2'!X22)</f>
        <v>2.7166155414412252</v>
      </c>
      <c r="S22" s="36">
        <f>SQRT('YAN-M4_XRF_C2'!Y22)</f>
        <v>2.0248456731316584</v>
      </c>
      <c r="T22" s="36">
        <f>SQRT('YAN-M4_XRF_C2'!Z22)</f>
        <v>0.82462112512353214</v>
      </c>
      <c r="U22" s="36">
        <f>SQRT('YAN-M4_XRF_C2'!AA22)</f>
        <v>0.49295030175464949</v>
      </c>
      <c r="V22" s="36">
        <f>SQRT('YAN-M4_XRF_C2'!AB22)</f>
        <v>0.28460498941515416</v>
      </c>
      <c r="W22" s="36">
        <v>-0.48488399999999998</v>
      </c>
      <c r="X22" s="36">
        <v>-0.44367099999999998</v>
      </c>
      <c r="Y22" s="36">
        <v>-0.126614</v>
      </c>
      <c r="Z22" s="36">
        <v>4.7320899999999999E-4</v>
      </c>
    </row>
    <row r="23" spans="1:26" x14ac:dyDescent="0.2">
      <c r="A23" s="36">
        <v>47</v>
      </c>
      <c r="B23" s="36">
        <v>5462.3575675125476</v>
      </c>
      <c r="C23" s="36">
        <v>5828.7459220462042</v>
      </c>
      <c r="D23" s="36">
        <v>5650.0465138424879</v>
      </c>
      <c r="E23" s="36">
        <v>5653.57296102292</v>
      </c>
      <c r="F23" s="36">
        <v>4711.7</v>
      </c>
      <c r="G23" s="36">
        <v>0.12499999999997335</v>
      </c>
      <c r="H23" s="36">
        <v>2.7224074076656093</v>
      </c>
      <c r="I23" s="36">
        <v>191.21539351037245</v>
      </c>
      <c r="J23" s="36">
        <v>175.17296102328419</v>
      </c>
      <c r="K23" s="36">
        <v>183.19417726682832</v>
      </c>
      <c r="L23" s="36">
        <f>SQRT('YAN-M4_XRF_C2'!R23)</f>
        <v>7.3695318711570819</v>
      </c>
      <c r="M23" s="36">
        <f>SQRT('YAN-M4_XRF_C2'!S23)</f>
        <v>1.2771061036577971</v>
      </c>
      <c r="N23" s="36">
        <f>SQRT('YAN-M4_XRF_C2'!T23)</f>
        <v>4.1713307229228418</v>
      </c>
      <c r="O23" s="36">
        <f>SQRT('YAN-M4_XRF_C2'!U23)</f>
        <v>3.0675723300355937</v>
      </c>
      <c r="P23" s="36">
        <f>SQRT('YAN-M4_XRF_C2'!V23)</f>
        <v>0.40373258476372698</v>
      </c>
      <c r="Q23" s="36">
        <f>SQRT('YAN-M4_XRF_C2'!W23)</f>
        <v>2.1748563170931545</v>
      </c>
      <c r="R23" s="36">
        <f>SQRT('YAN-M4_XRF_C2'!X23)</f>
        <v>2.7221315177632399</v>
      </c>
      <c r="S23" s="36">
        <f>SQRT('YAN-M4_XRF_C2'!Y23)</f>
        <v>2.1283796653792764</v>
      </c>
      <c r="T23" s="36">
        <f>SQRT('YAN-M4_XRF_C2'!Z23)</f>
        <v>0.81853527718724506</v>
      </c>
      <c r="U23" s="36">
        <f>SQRT('YAN-M4_XRF_C2'!AA23)</f>
        <v>0.5009990019950139</v>
      </c>
      <c r="V23" s="36">
        <f>SQRT('YAN-M4_XRF_C2'!AB23)</f>
        <v>0.30983866769659335</v>
      </c>
      <c r="W23" s="36">
        <v>-0.51</v>
      </c>
      <c r="X23" s="36">
        <v>-0.60175599999999996</v>
      </c>
      <c r="Y23" s="36">
        <v>-0.13641600000000001</v>
      </c>
      <c r="Z23" s="36">
        <v>-1.4374400000000001E-4</v>
      </c>
    </row>
    <row r="24" spans="1:26" x14ac:dyDescent="0.2">
      <c r="A24" s="36">
        <v>49</v>
      </c>
      <c r="B24" s="36">
        <v>5463.2840350998531</v>
      </c>
      <c r="C24" s="36">
        <v>5830.2152098497972</v>
      </c>
      <c r="D24" s="36">
        <v>5650.5185905719081</v>
      </c>
      <c r="E24" s="36">
        <v>5654.3076049246256</v>
      </c>
      <c r="F24" s="36">
        <v>4727.8</v>
      </c>
      <c r="G24" s="36">
        <v>0.12499999999997335</v>
      </c>
      <c r="H24" s="36">
        <v>2.7224074076656093</v>
      </c>
      <c r="I24" s="36">
        <v>191.02356982477249</v>
      </c>
      <c r="J24" s="36">
        <v>175.90760492517165</v>
      </c>
      <c r="K24" s="36">
        <v>183.46558737497207</v>
      </c>
      <c r="L24" s="36">
        <f>SQRT('YAN-M4_XRF_C2'!R24)</f>
        <v>7.29863000843309</v>
      </c>
      <c r="M24" s="36">
        <f>SQRT('YAN-M4_XRF_C2'!S24)</f>
        <v>1.2755391017134676</v>
      </c>
      <c r="N24" s="36">
        <f>SQRT('YAN-M4_XRF_C2'!T24)</f>
        <v>4.1060930335295618</v>
      </c>
      <c r="O24" s="36">
        <f>SQRT('YAN-M4_XRF_C2'!U24)</f>
        <v>3.0692018506445611</v>
      </c>
      <c r="P24" s="36">
        <f>SQRT('YAN-M4_XRF_C2'!V24)</f>
        <v>0.40124805295477761</v>
      </c>
      <c r="Q24" s="36">
        <f>SQRT('YAN-M4_XRF_C2'!W24)</f>
        <v>2.1071307505705477</v>
      </c>
      <c r="R24" s="36">
        <f>SQRT('YAN-M4_XRF_C2'!X24)</f>
        <v>2.6981475126464085</v>
      </c>
      <c r="S24" s="36">
        <f>SQRT('YAN-M4_XRF_C2'!Y24)</f>
        <v>2.0322401432901573</v>
      </c>
      <c r="T24" s="36">
        <f>SQRT('YAN-M4_XRF_C2'!Z24)</f>
        <v>0.83066238629180744</v>
      </c>
      <c r="U24" s="36">
        <f>SQRT('YAN-M4_XRF_C2'!AA24)</f>
        <v>0.4979959839195493</v>
      </c>
      <c r="V24" s="36">
        <f>SQRT('YAN-M4_XRF_C2'!AB24)</f>
        <v>0.29154759474226505</v>
      </c>
      <c r="W24" s="36">
        <v>-0.46984500000000001</v>
      </c>
      <c r="X24" s="36">
        <v>-0.46030700000000002</v>
      </c>
      <c r="Y24" s="36">
        <v>-0.13115499999999999</v>
      </c>
      <c r="Z24" s="36">
        <v>-4.0310099999999998E-3</v>
      </c>
    </row>
    <row r="25" spans="1:26" x14ac:dyDescent="0.2">
      <c r="A25" s="36">
        <v>51</v>
      </c>
      <c r="B25" s="36">
        <v>5464.2105026871586</v>
      </c>
      <c r="C25" s="36">
        <v>5831.6844976533903</v>
      </c>
      <c r="D25" s="36">
        <v>5650.9906673013284</v>
      </c>
      <c r="E25" s="36">
        <v>5655.0422488263312</v>
      </c>
      <c r="F25" s="36">
        <v>4743.8</v>
      </c>
      <c r="G25" s="36">
        <v>0.12499999999997335</v>
      </c>
      <c r="H25" s="36">
        <v>2.7224074076656093</v>
      </c>
      <c r="I25" s="36">
        <v>190.83174613917254</v>
      </c>
      <c r="J25" s="36">
        <v>176.64224882705912</v>
      </c>
      <c r="K25" s="36">
        <v>183.73699748311583</v>
      </c>
      <c r="L25" s="36">
        <f>SQRT('YAN-M4_XRF_C2'!R25)</f>
        <v>7.2979449162075758</v>
      </c>
      <c r="M25" s="36">
        <f>SQRT('YAN-M4_XRF_C2'!S25)</f>
        <v>1.2755391017134676</v>
      </c>
      <c r="N25" s="36">
        <f>SQRT('YAN-M4_XRF_C2'!T25)</f>
        <v>4.1085277168348275</v>
      </c>
      <c r="O25" s="36">
        <f>SQRT('YAN-M4_XRF_C2'!U25)</f>
        <v>3.0708305065568173</v>
      </c>
      <c r="P25" s="36">
        <f>SQRT('YAN-M4_XRF_C2'!V25)</f>
        <v>0.40124805295477761</v>
      </c>
      <c r="Q25" s="36">
        <f>SQRT('YAN-M4_XRF_C2'!W25)</f>
        <v>2.1166010488516727</v>
      </c>
      <c r="R25" s="36">
        <f>SQRT('YAN-M4_XRF_C2'!X25)</f>
        <v>2.6944387170614958</v>
      </c>
      <c r="S25" s="36">
        <f>SQRT('YAN-M4_XRF_C2'!Y25)</f>
        <v>2.0346989949375804</v>
      </c>
      <c r="T25" s="36">
        <f>SQRT('YAN-M4_XRF_C2'!Z25)</f>
        <v>0.83066238629180744</v>
      </c>
      <c r="U25" s="36">
        <f>SQRT('YAN-M4_XRF_C2'!AA25)</f>
        <v>0.49699094559156709</v>
      </c>
      <c r="V25" s="36">
        <f>SQRT('YAN-M4_XRF_C2'!AB25)</f>
        <v>0.32710854467592254</v>
      </c>
      <c r="W25" s="36">
        <v>-0.44159799999999999</v>
      </c>
      <c r="X25" s="36">
        <v>-0.47195900000000002</v>
      </c>
      <c r="Y25" s="36">
        <v>-0.103619</v>
      </c>
      <c r="Z25" s="36">
        <v>-1.09863E-3</v>
      </c>
    </row>
    <row r="26" spans="1:26" x14ac:dyDescent="0.2">
      <c r="A26" s="36">
        <v>53</v>
      </c>
      <c r="B26" s="36">
        <v>5465.1369702744641</v>
      </c>
      <c r="C26" s="36">
        <v>5833.1537854569833</v>
      </c>
      <c r="D26" s="36">
        <v>5651.4627440307486</v>
      </c>
      <c r="E26" s="36">
        <v>5655.7768927280367</v>
      </c>
      <c r="F26" s="36">
        <v>4759.8</v>
      </c>
      <c r="G26" s="36">
        <v>0.12499999999997335</v>
      </c>
      <c r="H26" s="36">
        <v>2.7224074076656093</v>
      </c>
      <c r="I26" s="36">
        <v>190.63992245357258</v>
      </c>
      <c r="J26" s="36">
        <v>177.37689272894659</v>
      </c>
      <c r="K26" s="36">
        <v>184.00840759125958</v>
      </c>
      <c r="L26" s="36">
        <f>SQRT('YAN-M4_XRF_C2'!R26)</f>
        <v>7.312318373812781</v>
      </c>
      <c r="M26" s="36">
        <f>SQRT('YAN-M4_XRF_C2'!S26)</f>
        <v>1.2751470503436064</v>
      </c>
      <c r="N26" s="36">
        <f>SQRT('YAN-M4_XRF_C2'!T26)</f>
        <v>4.1073105555825702</v>
      </c>
      <c r="O26" s="36">
        <f>SQRT('YAN-M4_XRF_C2'!U26)</f>
        <v>3.0708305065568173</v>
      </c>
      <c r="P26" s="36">
        <f>SQRT('YAN-M4_XRF_C2'!V26)</f>
        <v>0.40249223594996214</v>
      </c>
      <c r="Q26" s="36">
        <f>SQRT('YAN-M4_XRF_C2'!W26)</f>
        <v>2.1213203435596424</v>
      </c>
      <c r="R26" s="36">
        <f>SQRT('YAN-M4_XRF_C2'!X26)</f>
        <v>2.6981475126464085</v>
      </c>
      <c r="S26" s="36">
        <f>SQRT('YAN-M4_XRF_C2'!Y26)</f>
        <v>2.0273134932713295</v>
      </c>
      <c r="T26" s="36">
        <f>SQRT('YAN-M4_XRF_C2'!Z26)</f>
        <v>0.83666002653407556</v>
      </c>
      <c r="U26" s="36">
        <f>SQRT('YAN-M4_XRF_C2'!AA26)</f>
        <v>0.5009990019950139</v>
      </c>
      <c r="V26" s="36">
        <f>SQRT('YAN-M4_XRF_C2'!AB26)</f>
        <v>0.3</v>
      </c>
      <c r="W26" s="36">
        <v>-0.464231</v>
      </c>
      <c r="X26" s="36">
        <v>-0.46108300000000002</v>
      </c>
      <c r="Y26" s="36">
        <v>-0.13333800000000001</v>
      </c>
      <c r="Z26" s="36">
        <v>9.6065400000000002E-3</v>
      </c>
    </row>
    <row r="27" spans="1:26" x14ac:dyDescent="0.2">
      <c r="A27" s="36">
        <v>55</v>
      </c>
      <c r="B27" s="36">
        <v>5466.0634378617697</v>
      </c>
      <c r="C27" s="36">
        <v>5834.6230732605763</v>
      </c>
      <c r="D27" s="36">
        <v>5651.9348207601688</v>
      </c>
      <c r="E27" s="36">
        <v>5656.5115366297423</v>
      </c>
      <c r="F27" s="36">
        <v>4776</v>
      </c>
      <c r="G27" s="36">
        <v>0.12499999999997335</v>
      </c>
      <c r="H27" s="36">
        <v>2.7224074076656093</v>
      </c>
      <c r="I27" s="36">
        <v>190.44809876797262</v>
      </c>
      <c r="J27" s="36">
        <v>178.11153663083405</v>
      </c>
      <c r="K27" s="36">
        <v>184.27981769940334</v>
      </c>
      <c r="L27" s="36">
        <f>SQRT('YAN-M4_XRF_C2'!R27)</f>
        <v>7.2835430938520576</v>
      </c>
      <c r="M27" s="36">
        <f>SQRT('YAN-M4_XRF_C2'!S27)</f>
        <v>1.2782800945019834</v>
      </c>
      <c r="N27" s="36">
        <f>SQRT('YAN-M4_XRF_C2'!T27)</f>
        <v>4.0865633483405102</v>
      </c>
      <c r="O27" s="36">
        <f>SQRT('YAN-M4_XRF_C2'!U27)</f>
        <v>3.0951575081084322</v>
      </c>
      <c r="P27" s="36">
        <f>SQRT('YAN-M4_XRF_C2'!V27)</f>
        <v>0.40373258476372698</v>
      </c>
      <c r="Q27" s="36">
        <f>SQRT('YAN-M4_XRF_C2'!W27)</f>
        <v>2.1307275752662518</v>
      </c>
      <c r="R27" s="36">
        <f>SQRT('YAN-M4_XRF_C2'!X27)</f>
        <v>2.6776855677991769</v>
      </c>
      <c r="S27" s="36">
        <f>SQRT('YAN-M4_XRF_C2'!Y27)</f>
        <v>2.0074859899884734</v>
      </c>
      <c r="T27" s="36">
        <f>SQRT('YAN-M4_XRF_C2'!Z27)</f>
        <v>0.84261497731763579</v>
      </c>
      <c r="U27" s="36">
        <f>SQRT('YAN-M4_XRF_C2'!AA27)</f>
        <v>0.50398412673416615</v>
      </c>
      <c r="V27" s="36">
        <f>SQRT('YAN-M4_XRF_C2'!AB27)</f>
        <v>0.29832867780352595</v>
      </c>
      <c r="W27" s="36">
        <v>-0.44466600000000001</v>
      </c>
      <c r="X27" s="36">
        <v>-0.436143</v>
      </c>
      <c r="Y27" s="36">
        <v>-0.13873199999999999</v>
      </c>
      <c r="Z27" s="36">
        <v>-8.19136E-3</v>
      </c>
    </row>
    <row r="28" spans="1:26" x14ac:dyDescent="0.2">
      <c r="A28" s="36">
        <v>59</v>
      </c>
      <c r="B28" s="36">
        <v>5467.9163730363807</v>
      </c>
      <c r="C28" s="36">
        <v>5837.5616488677624</v>
      </c>
      <c r="D28" s="36">
        <v>5652.8789742190093</v>
      </c>
      <c r="E28" s="36">
        <v>5657.9808244331534</v>
      </c>
      <c r="F28" s="36">
        <v>4809</v>
      </c>
      <c r="G28" s="36">
        <v>0.12499999999997335</v>
      </c>
      <c r="H28" s="36">
        <v>2.7224074076656093</v>
      </c>
      <c r="I28" s="36">
        <v>190.06445139677271</v>
      </c>
      <c r="J28" s="36">
        <v>179.58082443460899</v>
      </c>
      <c r="K28" s="36">
        <v>184.82263791569085</v>
      </c>
      <c r="L28" s="36">
        <f>SQRT('YAN-M4_XRF_C2'!R28)</f>
        <v>7.2849159226445437</v>
      </c>
      <c r="M28" s="36">
        <f>SQRT('YAN-M4_XRF_C2'!S28)</f>
        <v>1.2657013865837392</v>
      </c>
      <c r="N28" s="36">
        <f>SQRT('YAN-M4_XRF_C2'!T28)</f>
        <v>4.0914545090957564</v>
      </c>
      <c r="O28" s="36">
        <f>SQRT('YAN-M4_XRF_C2'!U28)</f>
        <v>3.043024810940588</v>
      </c>
      <c r="P28" s="36">
        <f>SQRT('YAN-M4_XRF_C2'!V28)</f>
        <v>0.40249223594996214</v>
      </c>
      <c r="Q28" s="36">
        <f>SQRT('YAN-M4_XRF_C2'!W28)</f>
        <v>2.1118712081942874</v>
      </c>
      <c r="R28" s="36">
        <f>SQRT('YAN-M4_XRF_C2'!X28)</f>
        <v>2.7386127875258306</v>
      </c>
      <c r="S28" s="36">
        <f>SQRT('YAN-M4_XRF_C2'!Y28)</f>
        <v>2.0469489490458721</v>
      </c>
      <c r="T28" s="36">
        <f>SQRT('YAN-M4_XRF_C2'!Z28)</f>
        <v>0.83666002653407556</v>
      </c>
      <c r="U28" s="36">
        <f>SQRT('YAN-M4_XRF_C2'!AA28)</f>
        <v>0.49699094559156709</v>
      </c>
      <c r="V28" s="36">
        <f>SQRT('YAN-M4_XRF_C2'!AB28)</f>
        <v>0.28460498941515416</v>
      </c>
      <c r="W28" s="36">
        <v>-0.51298600000000005</v>
      </c>
      <c r="X28" s="36">
        <v>-0.45028499999999999</v>
      </c>
      <c r="Y28" s="36">
        <v>-9.8944900000000002E-2</v>
      </c>
      <c r="Z28" s="36">
        <v>-1.12368E-2</v>
      </c>
    </row>
    <row r="29" spans="1:26" x14ac:dyDescent="0.2">
      <c r="A29" s="36">
        <v>61</v>
      </c>
      <c r="B29" s="36">
        <v>5468.8428406236862</v>
      </c>
      <c r="C29" s="36">
        <v>5839.0309366713554</v>
      </c>
      <c r="D29" s="36">
        <v>5653.3510509484295</v>
      </c>
      <c r="E29" s="36">
        <v>5658.715468334859</v>
      </c>
      <c r="F29" s="36">
        <v>4825.2</v>
      </c>
      <c r="G29" s="36">
        <v>0.12499999999997335</v>
      </c>
      <c r="H29" s="36">
        <v>2.7224074076656093</v>
      </c>
      <c r="I29" s="36">
        <v>189.87262771117275</v>
      </c>
      <c r="J29" s="36">
        <v>180.31546833649645</v>
      </c>
      <c r="K29" s="36">
        <v>185.0940480238346</v>
      </c>
      <c r="L29" s="36">
        <f>SQRT('YAN-M4_XRF_C2'!R29)</f>
        <v>7.2670489196096648</v>
      </c>
      <c r="M29" s="36">
        <f>SQRT('YAN-M4_XRF_C2'!S29)</f>
        <v>1.2755391017134676</v>
      </c>
      <c r="N29" s="36">
        <f>SQRT('YAN-M4_XRF_C2'!T29)</f>
        <v>4.0779897008207362</v>
      </c>
      <c r="O29" s="36">
        <f>SQRT('YAN-M4_XRF_C2'!U29)</f>
        <v>3.0870698080866261</v>
      </c>
      <c r="P29" s="36">
        <f>SQRT('YAN-M4_XRF_C2'!V29)</f>
        <v>0.40743097574926729</v>
      </c>
      <c r="Q29" s="36">
        <f>SQRT('YAN-M4_XRF_C2'!W29)</f>
        <v>2.1307275752662518</v>
      </c>
      <c r="R29" s="36">
        <f>SQRT('YAN-M4_XRF_C2'!X29)</f>
        <v>2.7073972741361767</v>
      </c>
      <c r="S29" s="36">
        <f>SQRT('YAN-M4_XRF_C2'!Y29)</f>
        <v>2</v>
      </c>
      <c r="T29" s="36">
        <f>SQRT('YAN-M4_XRF_C2'!Z29)</f>
        <v>0.84261497731763579</v>
      </c>
      <c r="U29" s="36">
        <f>SQRT('YAN-M4_XRF_C2'!AA29)</f>
        <v>0.50497524691810391</v>
      </c>
      <c r="V29" s="36">
        <f>SQRT('YAN-M4_XRF_C2'!AB29)</f>
        <v>0.28982753492378877</v>
      </c>
      <c r="W29" s="36">
        <v>-0.47483199999999998</v>
      </c>
      <c r="X29" s="36">
        <v>-0.409771</v>
      </c>
      <c r="Y29" s="36">
        <v>-0.118344</v>
      </c>
      <c r="Z29" s="36">
        <v>-1.7841800000000001E-2</v>
      </c>
    </row>
    <row r="30" spans="1:26" x14ac:dyDescent="0.2">
      <c r="A30" s="36">
        <v>63</v>
      </c>
      <c r="B30" s="36">
        <v>5469.7693082109918</v>
      </c>
      <c r="C30" s="36">
        <v>5840.5002244749485</v>
      </c>
      <c r="D30" s="36">
        <v>5653.8231276778497</v>
      </c>
      <c r="E30" s="36">
        <v>5659.4501122365646</v>
      </c>
      <c r="F30" s="36">
        <v>4841.5</v>
      </c>
      <c r="G30" s="36">
        <v>0.12499999999997335</v>
      </c>
      <c r="H30" s="36">
        <v>2.7224074076656093</v>
      </c>
      <c r="I30" s="36">
        <v>189.6808040255728</v>
      </c>
      <c r="J30" s="36">
        <v>181.05011223838392</v>
      </c>
      <c r="K30" s="36">
        <v>185.36545813197836</v>
      </c>
      <c r="L30" s="36">
        <f>SQRT('YAN-M4_XRF_C2'!R30)</f>
        <v>7.2910904534232737</v>
      </c>
      <c r="M30" s="36">
        <f>SQRT('YAN-M4_XRF_C2'!S30)</f>
        <v>1.2672805529952711</v>
      </c>
      <c r="N30" s="36">
        <f>SQRT('YAN-M4_XRF_C2'!T30)</f>
        <v>4.1048751503547587</v>
      </c>
      <c r="O30" s="36">
        <f>SQRT('YAN-M4_XRF_C2'!U30)</f>
        <v>3.0495901363953815</v>
      </c>
      <c r="P30" s="36">
        <f>SQRT('YAN-M4_XRF_C2'!V30)</f>
        <v>0.40373258476372698</v>
      </c>
      <c r="Q30" s="36">
        <f>SQRT('YAN-M4_XRF_C2'!W30)</f>
        <v>2.1142374511865976</v>
      </c>
      <c r="R30" s="36">
        <f>SQRT('YAN-M4_XRF_C2'!X30)</f>
        <v>2.745906043549196</v>
      </c>
      <c r="S30" s="36">
        <f>SQRT('YAN-M4_XRF_C2'!Y30)</f>
        <v>2.0174241001832014</v>
      </c>
      <c r="T30" s="36">
        <f>SQRT('YAN-M4_XRF_C2'!Z30)</f>
        <v>0.83666002653407556</v>
      </c>
      <c r="U30" s="36">
        <f>SQRT('YAN-M4_XRF_C2'!AA30)</f>
        <v>0.5</v>
      </c>
      <c r="V30" s="36">
        <f>SQRT('YAN-M4_XRF_C2'!AB30)</f>
        <v>0.29495762407505249</v>
      </c>
      <c r="W30" s="36">
        <v>-0.50314899999999996</v>
      </c>
      <c r="X30" s="36">
        <v>-0.42369699999999999</v>
      </c>
      <c r="Y30" s="36">
        <v>-9.6104599999999998E-2</v>
      </c>
      <c r="Z30" s="36">
        <v>-3.3269300000000001E-3</v>
      </c>
    </row>
    <row r="31" spans="1:26" x14ac:dyDescent="0.2">
      <c r="A31" s="36">
        <v>65</v>
      </c>
      <c r="B31" s="36">
        <v>5470.6957757982973</v>
      </c>
      <c r="C31" s="36">
        <v>5841.9695122785415</v>
      </c>
      <c r="D31" s="36">
        <v>5654.2952044072699</v>
      </c>
      <c r="E31" s="36">
        <v>5660.1847561382701</v>
      </c>
      <c r="F31" s="36">
        <v>4857.7</v>
      </c>
      <c r="G31" s="36">
        <v>0.16666666666655613</v>
      </c>
      <c r="H31" s="36">
        <v>2.7224074076675437</v>
      </c>
      <c r="I31" s="36">
        <v>189.48898033997284</v>
      </c>
      <c r="J31" s="36">
        <v>181.78475614027138</v>
      </c>
      <c r="K31" s="36">
        <v>185.63686824012211</v>
      </c>
      <c r="L31" s="36">
        <f>SQRT('YAN-M4_XRF_C2'!R31)</f>
        <v>7.2766750648905578</v>
      </c>
      <c r="M31" s="36">
        <f>SQRT('YAN-M4_XRF_C2'!S31)</f>
        <v>1.2649110640673518</v>
      </c>
      <c r="N31" s="36">
        <f>SQRT('YAN-M4_XRF_C2'!T31)</f>
        <v>4.0951190458886542</v>
      </c>
      <c r="O31" s="36">
        <f>SQRT('YAN-M4_XRF_C2'!U31)</f>
        <v>3.043024810940588</v>
      </c>
      <c r="P31" s="36">
        <f>SQRT('YAN-M4_XRF_C2'!V31)</f>
        <v>0.40496913462633177</v>
      </c>
      <c r="Q31" s="36">
        <f>SQRT('YAN-M4_XRF_C2'!W31)</f>
        <v>2.1166010488516727</v>
      </c>
      <c r="R31" s="36">
        <f>SQRT('YAN-M4_XRF_C2'!X31)</f>
        <v>2.7658633371878665</v>
      </c>
      <c r="S31" s="36">
        <f>SQRT('YAN-M4_XRF_C2'!Y31)</f>
        <v>2.0024984394500787</v>
      </c>
      <c r="T31" s="36">
        <f>SQRT('YAN-M4_XRF_C2'!Z31)</f>
        <v>0.83066238629180744</v>
      </c>
      <c r="U31" s="36">
        <f>SQRT('YAN-M4_XRF_C2'!AA31)</f>
        <v>0.4979959839195493</v>
      </c>
      <c r="V31" s="36">
        <f>SQRT('YAN-M4_XRF_C2'!AB31)</f>
        <v>0.29664793948382651</v>
      </c>
      <c r="W31" s="36">
        <v>-0.51632400000000001</v>
      </c>
      <c r="X31" s="36">
        <v>-0.39613199999999998</v>
      </c>
      <c r="Y31" s="36">
        <v>-7.4967699999999998E-2</v>
      </c>
      <c r="Z31" s="36">
        <v>-1.06999E-2</v>
      </c>
    </row>
    <row r="32" spans="1:26" x14ac:dyDescent="0.2">
      <c r="A32" s="36">
        <v>67</v>
      </c>
      <c r="B32" s="36">
        <v>5471.6222433856028</v>
      </c>
      <c r="C32" s="36">
        <v>5843.4388000821345</v>
      </c>
      <c r="D32" s="36">
        <v>5654.7672811366901</v>
      </c>
      <c r="E32" s="36">
        <v>5660.9194000399757</v>
      </c>
      <c r="F32" s="36">
        <v>4870.5</v>
      </c>
      <c r="G32" s="36">
        <v>0.16666666666655613</v>
      </c>
      <c r="H32" s="36">
        <v>2.7224074076675437</v>
      </c>
      <c r="I32" s="36">
        <v>189.29715665437288</v>
      </c>
      <c r="J32" s="36">
        <v>182.51940004215885</v>
      </c>
      <c r="K32" s="36">
        <v>185.90827834826587</v>
      </c>
      <c r="L32" s="36">
        <f>SQRT('YAN-M4_XRF_C2'!R32)</f>
        <v>7.2277243998370606</v>
      </c>
      <c r="M32" s="36">
        <f>SQRT('YAN-M4_XRF_C2'!S32)</f>
        <v>1.2876334882255898</v>
      </c>
      <c r="N32" s="36">
        <f>SQRT('YAN-M4_XRF_C2'!T32)</f>
        <v>4.0730823708832604</v>
      </c>
      <c r="O32" s="36">
        <f>SQRT('YAN-M4_XRF_C2'!U32)</f>
        <v>3.179622619116929</v>
      </c>
      <c r="P32" s="36">
        <f>SQRT('YAN-M4_XRF_C2'!V32)</f>
        <v>0.42426406871192851</v>
      </c>
      <c r="Q32" s="36">
        <f>SQRT('YAN-M4_XRF_C2'!W32)</f>
        <v>2.3043437243605824</v>
      </c>
      <c r="R32" s="36">
        <f>SQRT('YAN-M4_XRF_C2'!X32)</f>
        <v>2.6153393661244042</v>
      </c>
      <c r="S32" s="36">
        <f>SQRT('YAN-M4_XRF_C2'!Y32)</f>
        <v>2.0074859899884734</v>
      </c>
      <c r="T32" s="36">
        <f>SQRT('YAN-M4_XRF_C2'!Z32)</f>
        <v>0.8544003745317531</v>
      </c>
      <c r="U32" s="36">
        <f>SQRT('YAN-M4_XRF_C2'!AA32)</f>
        <v>0.52345009313209601</v>
      </c>
      <c r="V32" s="36">
        <f>SQRT('YAN-M4_XRF_C2'!AB32)</f>
        <v>0.34205262752974142</v>
      </c>
      <c r="W32" s="36">
        <v>-0.379608</v>
      </c>
      <c r="X32" s="36">
        <v>-0.46754099999999998</v>
      </c>
      <c r="Y32" s="36">
        <v>-0.149839</v>
      </c>
      <c r="Z32" s="36">
        <v>-9.8712999999999995E-2</v>
      </c>
    </row>
    <row r="33" spans="1:26" x14ac:dyDescent="0.2">
      <c r="A33" s="36">
        <v>69</v>
      </c>
      <c r="B33" s="36">
        <v>5472.5487109729083</v>
      </c>
      <c r="C33" s="36">
        <v>5844.9080878857276</v>
      </c>
      <c r="D33" s="36">
        <v>5655.2393578661104</v>
      </c>
      <c r="E33" s="36">
        <v>5661.6540439416813</v>
      </c>
      <c r="F33" s="36">
        <v>4883.3</v>
      </c>
      <c r="G33" s="36">
        <v>0.14285714285717185</v>
      </c>
      <c r="H33" s="36">
        <v>2.7224074076675437</v>
      </c>
      <c r="I33" s="36">
        <v>189.10533296877293</v>
      </c>
      <c r="J33" s="36">
        <v>183.25404394404632</v>
      </c>
      <c r="K33" s="36">
        <v>186.17968845640962</v>
      </c>
      <c r="L33" s="36">
        <f>SQRT('YAN-M4_XRF_C2'!R33)</f>
        <v>7.2539644333288535</v>
      </c>
      <c r="M33" s="36">
        <f>SQRT('YAN-M4_XRF_C2'!S33)</f>
        <v>1.2641202474448388</v>
      </c>
      <c r="N33" s="36">
        <f>SQRT('YAN-M4_XRF_C2'!T33)</f>
        <v>4.0718546143004666</v>
      </c>
      <c r="O33" s="36">
        <f>SQRT('YAN-M4_XRF_C2'!U33)</f>
        <v>3.0463092423455631</v>
      </c>
      <c r="P33" s="36">
        <f>SQRT('YAN-M4_XRF_C2'!V33)</f>
        <v>0.40987803063838396</v>
      </c>
      <c r="Q33" s="36">
        <f>SQRT('YAN-M4_XRF_C2'!W33)</f>
        <v>2.1283796653792764</v>
      </c>
      <c r="R33" s="36">
        <f>SQRT('YAN-M4_XRF_C2'!X33)</f>
        <v>2.7802877548915688</v>
      </c>
      <c r="S33" s="36">
        <f>SQRT('YAN-M4_XRF_C2'!Y33)</f>
        <v>1.9874606914351791</v>
      </c>
      <c r="T33" s="36">
        <f>SQRT('YAN-M4_XRF_C2'!Z33)</f>
        <v>0.84261497731763579</v>
      </c>
      <c r="U33" s="36">
        <f>SQRT('YAN-M4_XRF_C2'!AA33)</f>
        <v>0.50199601592044529</v>
      </c>
      <c r="V33" s="36">
        <f>SQRT('YAN-M4_XRF_C2'!AB33)</f>
        <v>0.29832867780352595</v>
      </c>
      <c r="W33" s="36">
        <v>-0.52579500000000001</v>
      </c>
      <c r="X33" s="36">
        <v>-0.36402000000000001</v>
      </c>
      <c r="Y33" s="36">
        <v>-5.4923E-2</v>
      </c>
      <c r="Z33" s="36">
        <v>-1.63728E-2</v>
      </c>
    </row>
    <row r="34" spans="1:26" x14ac:dyDescent="0.2">
      <c r="A34" s="36">
        <v>71</v>
      </c>
      <c r="B34" s="36">
        <v>5473.4751785602139</v>
      </c>
      <c r="C34" s="36">
        <v>5846.3773756893206</v>
      </c>
      <c r="D34" s="36">
        <v>5655.7114345955306</v>
      </c>
      <c r="E34" s="36">
        <v>5662.3886878433868</v>
      </c>
      <c r="F34" s="36">
        <v>4895.7</v>
      </c>
      <c r="G34" s="36">
        <v>0.16666666666655613</v>
      </c>
      <c r="H34" s="36">
        <v>2.7224074076675437</v>
      </c>
      <c r="I34" s="36">
        <v>188.91350928317297</v>
      </c>
      <c r="J34" s="36">
        <v>183.98868784593378</v>
      </c>
      <c r="K34" s="36">
        <v>186.45109856455338</v>
      </c>
      <c r="L34" s="36">
        <f>SQRT('YAN-M4_XRF_C2'!R34)</f>
        <v>7.245688373094719</v>
      </c>
      <c r="M34" s="36">
        <f>SQRT('YAN-M4_XRF_C2'!S34)</f>
        <v>1.2637246535539299</v>
      </c>
      <c r="N34" s="36">
        <f>SQRT('YAN-M4_XRF_C2'!T34)</f>
        <v>4.0730823708832604</v>
      </c>
      <c r="O34" s="36">
        <f>SQRT('YAN-M4_XRF_C2'!U34)</f>
        <v>3.03315017762062</v>
      </c>
      <c r="P34" s="36">
        <f>SQRT('YAN-M4_XRF_C2'!V34)</f>
        <v>0.40987803063838396</v>
      </c>
      <c r="Q34" s="36">
        <f>SQRT('YAN-M4_XRF_C2'!W34)</f>
        <v>2.1260291625469296</v>
      </c>
      <c r="R34" s="36">
        <f>SQRT('YAN-M4_XRF_C2'!X34)</f>
        <v>2.7874719729532709</v>
      </c>
      <c r="S34" s="36">
        <f>SQRT('YAN-M4_XRF_C2'!Y34)</f>
        <v>2.0049937655763421</v>
      </c>
      <c r="T34" s="36">
        <f>SQRT('YAN-M4_XRF_C2'!Z34)</f>
        <v>0.84852813742385702</v>
      </c>
      <c r="U34" s="36">
        <f>SQRT('YAN-M4_XRF_C2'!AA34)</f>
        <v>0.50199601592044529</v>
      </c>
      <c r="V34" s="36">
        <f>SQRT('YAN-M4_XRF_C2'!AB34)</f>
        <v>0.30166206257996714</v>
      </c>
      <c r="W34" s="36">
        <v>-0.53177600000000003</v>
      </c>
      <c r="X34" s="36">
        <v>-0.37632599999999999</v>
      </c>
      <c r="Y34" s="36">
        <v>-4.09418E-2</v>
      </c>
      <c r="Z34" s="36">
        <v>-2.3721300000000001E-2</v>
      </c>
    </row>
    <row r="35" spans="1:26" x14ac:dyDescent="0.2">
      <c r="A35" s="36">
        <v>73</v>
      </c>
      <c r="B35" s="36">
        <v>5474.4016461475194</v>
      </c>
      <c r="C35" s="36">
        <v>5847.8466634929136</v>
      </c>
      <c r="D35" s="36">
        <v>5656.1835113249508</v>
      </c>
      <c r="E35" s="36">
        <v>5663.1233317450924</v>
      </c>
      <c r="F35" s="36">
        <v>4907.3999999999996</v>
      </c>
      <c r="G35" s="36">
        <v>0.19999999999998863</v>
      </c>
      <c r="H35" s="36">
        <v>2.7224074076675437</v>
      </c>
      <c r="I35" s="36">
        <v>188.72168559757301</v>
      </c>
      <c r="J35" s="36">
        <v>184.72333174782125</v>
      </c>
      <c r="K35" s="36">
        <v>186.72250867269713</v>
      </c>
      <c r="L35" s="36">
        <f>SQRT('YAN-M4_XRF_C2'!R35)</f>
        <v>7.2449982746719828</v>
      </c>
      <c r="M35" s="36">
        <f>SQRT('YAN-M4_XRF_C2'!S35)</f>
        <v>1.2653062870309306</v>
      </c>
      <c r="N35" s="36">
        <f>SQRT('YAN-M4_XRF_C2'!T35)</f>
        <v>4.0681691213615983</v>
      </c>
      <c r="O35" s="36">
        <f>SQRT('YAN-M4_XRF_C2'!U35)</f>
        <v>3.047950130825634</v>
      </c>
      <c r="P35" s="36">
        <f>SQRT('YAN-M4_XRF_C2'!V35)</f>
        <v>0.41109609582188933</v>
      </c>
      <c r="Q35" s="36">
        <f>SQRT('YAN-M4_XRF_C2'!W35)</f>
        <v>2.1307275752662518</v>
      </c>
      <c r="R35" s="36">
        <f>SQRT('YAN-M4_XRF_C2'!X35)</f>
        <v>2.7748873851023217</v>
      </c>
      <c r="S35" s="36">
        <f>SQRT('YAN-M4_XRF_C2'!Y35)</f>
        <v>1.9748417658131499</v>
      </c>
      <c r="T35" s="36">
        <f>SQRT('YAN-M4_XRF_C2'!Z35)</f>
        <v>0.84852813742385702</v>
      </c>
      <c r="U35" s="36">
        <f>SQRT('YAN-M4_XRF_C2'!AA35)</f>
        <v>0.50497524691810391</v>
      </c>
      <c r="V35" s="36">
        <f>SQRT('YAN-M4_XRF_C2'!AB35)</f>
        <v>0.30495901363953815</v>
      </c>
      <c r="W35" s="36">
        <v>-0.512262</v>
      </c>
      <c r="X35" s="36">
        <v>-0.34941899999999998</v>
      </c>
      <c r="Y35" s="36">
        <v>-5.1418499999999999E-2</v>
      </c>
      <c r="Z35" s="36">
        <v>-1.8304000000000001E-2</v>
      </c>
    </row>
    <row r="36" spans="1:26" x14ac:dyDescent="0.2">
      <c r="A36" s="36">
        <v>75</v>
      </c>
      <c r="B36" s="36">
        <v>5475.3281137348249</v>
      </c>
      <c r="C36" s="36">
        <v>5849.3159512965067</v>
      </c>
      <c r="D36" s="36">
        <v>5656.655588054371</v>
      </c>
      <c r="E36" s="36">
        <v>5663.857975646798</v>
      </c>
      <c r="F36" s="36">
        <v>4919.2</v>
      </c>
      <c r="G36" s="36">
        <v>0.16666666666655613</v>
      </c>
      <c r="H36" s="36">
        <v>2.7224074076675437</v>
      </c>
      <c r="I36" s="36">
        <v>188.52986191197306</v>
      </c>
      <c r="J36" s="36">
        <v>185.45797564970871</v>
      </c>
      <c r="K36" s="36">
        <v>186.99391878084089</v>
      </c>
      <c r="L36" s="36">
        <f>SQRT('YAN-M4_XRF_C2'!R36)</f>
        <v>7.2505172229296857</v>
      </c>
      <c r="M36" s="36">
        <f>SQRT('YAN-M4_XRF_C2'!S36)</f>
        <v>1.2605554331325537</v>
      </c>
      <c r="N36" s="36">
        <f>SQRT('YAN-M4_XRF_C2'!T36)</f>
        <v>4.080441152620633</v>
      </c>
      <c r="O36" s="36">
        <f>SQRT('YAN-M4_XRF_C2'!U36)</f>
        <v>3.0282007859453439</v>
      </c>
      <c r="P36" s="36">
        <f>SQRT('YAN-M4_XRF_C2'!V36)</f>
        <v>0.408656334834051</v>
      </c>
      <c r="Q36" s="36">
        <f>SQRT('YAN-M4_XRF_C2'!W36)</f>
        <v>2.1213203435596424</v>
      </c>
      <c r="R36" s="36">
        <f>SQRT('YAN-M4_XRF_C2'!X36)</f>
        <v>2.7802877548915688</v>
      </c>
      <c r="S36" s="36">
        <f>SQRT('YAN-M4_XRF_C2'!Y36)</f>
        <v>1.9949937343260002</v>
      </c>
      <c r="T36" s="36">
        <f>SQRT('YAN-M4_XRF_C2'!Z36)</f>
        <v>0.84261497731763579</v>
      </c>
      <c r="U36" s="36">
        <f>SQRT('YAN-M4_XRF_C2'!AA36)</f>
        <v>0.5</v>
      </c>
      <c r="V36" s="36">
        <f>SQRT('YAN-M4_XRF_C2'!AB36)</f>
        <v>0.31780497164141408</v>
      </c>
      <c r="W36" s="36">
        <v>-0.50915500000000002</v>
      </c>
      <c r="X36" s="36">
        <v>-0.37270399999999998</v>
      </c>
      <c r="Y36" s="36">
        <v>-3.5128399999999997E-2</v>
      </c>
      <c r="Z36" s="36">
        <v>-1.8803500000000001E-2</v>
      </c>
    </row>
    <row r="37" spans="1:26" x14ac:dyDescent="0.2">
      <c r="A37" s="36">
        <v>77</v>
      </c>
      <c r="B37" s="36">
        <v>5476.2545813221304</v>
      </c>
      <c r="C37" s="36">
        <v>5850.7852391000997</v>
      </c>
      <c r="D37" s="36">
        <v>5657.1276647837913</v>
      </c>
      <c r="E37" s="36">
        <v>5664.5926195485035</v>
      </c>
      <c r="F37" s="36">
        <v>4931.3</v>
      </c>
      <c r="G37" s="36">
        <v>0.14285714285717185</v>
      </c>
      <c r="H37" s="36">
        <v>2.7224074076675437</v>
      </c>
      <c r="I37" s="36">
        <v>188.3380382263731</v>
      </c>
      <c r="J37" s="36">
        <v>186.19261955159618</v>
      </c>
      <c r="K37" s="36">
        <v>187.26532888898464</v>
      </c>
      <c r="L37" s="36">
        <f>SQRT('YAN-M4_XRF_C2'!R37)</f>
        <v>7.2698005474703367</v>
      </c>
      <c r="M37" s="36">
        <f>SQRT('YAN-M4_XRF_C2'!S37)</f>
        <v>1.2533953885346794</v>
      </c>
      <c r="N37" s="36">
        <f>SQRT('YAN-M4_XRF_C2'!T37)</f>
        <v>4.0975602497095753</v>
      </c>
      <c r="O37" s="36">
        <f>SQRT('YAN-M4_XRF_C2'!U37)</f>
        <v>3.0116440692751194</v>
      </c>
      <c r="P37" s="36">
        <f>SQRT('YAN-M4_XRF_C2'!V37)</f>
        <v>0.40496913462633177</v>
      </c>
      <c r="Q37" s="36">
        <f>SQRT('YAN-M4_XRF_C2'!W37)</f>
        <v>2.1</v>
      </c>
      <c r="R37" s="36">
        <f>SQRT('YAN-M4_XRF_C2'!X37)</f>
        <v>2.7820855486487113</v>
      </c>
      <c r="S37" s="36">
        <f>SQRT('YAN-M4_XRF_C2'!Y37)</f>
        <v>2.0074859899884734</v>
      </c>
      <c r="T37" s="36">
        <f>SQRT('YAN-M4_XRF_C2'!Z37)</f>
        <v>0.83666002653407556</v>
      </c>
      <c r="U37" s="36">
        <f>SQRT('YAN-M4_XRF_C2'!AA37)</f>
        <v>0.49091750834534309</v>
      </c>
      <c r="V37" s="36">
        <f>SQRT('YAN-M4_XRF_C2'!AB37)</f>
        <v>0.29495762407505249</v>
      </c>
      <c r="W37" s="36">
        <v>-0.52558199999999999</v>
      </c>
      <c r="X37" s="36">
        <v>-0.38551400000000002</v>
      </c>
      <c r="Y37" s="36">
        <v>-5.9229400000000001E-2</v>
      </c>
      <c r="Z37" s="36">
        <v>-1.31974E-2</v>
      </c>
    </row>
    <row r="38" spans="1:26" x14ac:dyDescent="0.2">
      <c r="A38" s="36">
        <v>79</v>
      </c>
      <c r="B38" s="36">
        <v>5477.181048909436</v>
      </c>
      <c r="C38" s="36">
        <v>5852.2545269036927</v>
      </c>
      <c r="D38" s="36">
        <v>5657.5997415132115</v>
      </c>
      <c r="E38" s="36">
        <v>5665.3272634502091</v>
      </c>
      <c r="F38" s="36">
        <v>4943.5</v>
      </c>
      <c r="G38" s="36">
        <v>0.16666666666655613</v>
      </c>
      <c r="H38" s="36">
        <v>2.7224074076675437</v>
      </c>
      <c r="I38" s="36">
        <v>188.14621454077314</v>
      </c>
      <c r="J38" s="36">
        <v>186.92726345348365</v>
      </c>
      <c r="K38" s="36">
        <v>187.5367389971284</v>
      </c>
      <c r="L38" s="36">
        <f>SQRT('YAN-M4_XRF_C2'!R38)</f>
        <v>7.2691127381544991</v>
      </c>
      <c r="M38" s="36">
        <f>SQRT('YAN-M4_XRF_C2'!S38)</f>
        <v>1.2537942414925984</v>
      </c>
      <c r="N38" s="36">
        <f>SQRT('YAN-M4_XRF_C2'!T38)</f>
        <v>4.0951190458886542</v>
      </c>
      <c r="O38" s="36">
        <f>SQRT('YAN-M4_XRF_C2'!U38)</f>
        <v>3.003331483536241</v>
      </c>
      <c r="P38" s="36">
        <f>SQRT('YAN-M4_XRF_C2'!V38)</f>
        <v>0.40620192023179802</v>
      </c>
      <c r="Q38" s="36">
        <f>SQRT('YAN-M4_XRF_C2'!W38)</f>
        <v>2.0976176963403033</v>
      </c>
      <c r="R38" s="36">
        <f>SQRT('YAN-M4_XRF_C2'!X38)</f>
        <v>2.7802877548915688</v>
      </c>
      <c r="S38" s="36">
        <f>SQRT('YAN-M4_XRF_C2'!Y38)</f>
        <v>2.0049937655763421</v>
      </c>
      <c r="T38" s="36">
        <f>SQRT('YAN-M4_XRF_C2'!Z38)</f>
        <v>0.83066238629180744</v>
      </c>
      <c r="U38" s="36">
        <f>SQRT('YAN-M4_XRF_C2'!AA38)</f>
        <v>0.49091750834534309</v>
      </c>
      <c r="V38" s="36">
        <f>SQRT('YAN-M4_XRF_C2'!AB38)</f>
        <v>0.28809720581775866</v>
      </c>
      <c r="W38" s="36">
        <v>-0.52903900000000004</v>
      </c>
      <c r="X38" s="36">
        <v>-0.38165900000000003</v>
      </c>
      <c r="Y38" s="36">
        <v>-6.45482E-2</v>
      </c>
      <c r="Z38" s="36">
        <v>-1.49569E-2</v>
      </c>
    </row>
    <row r="39" spans="1:26" x14ac:dyDescent="0.2">
      <c r="A39" s="36">
        <v>81</v>
      </c>
      <c r="B39" s="36">
        <v>5478.1075164967415</v>
      </c>
      <c r="C39" s="36">
        <v>5853.7238147072858</v>
      </c>
      <c r="D39" s="36">
        <v>5658.0718182426317</v>
      </c>
      <c r="E39" s="36">
        <v>5666.0619073519147</v>
      </c>
      <c r="F39" s="36">
        <v>4955.8</v>
      </c>
      <c r="G39" s="36">
        <v>0.16666666666680877</v>
      </c>
      <c r="H39" s="36">
        <v>2.7224074076675437</v>
      </c>
      <c r="I39" s="36">
        <v>187.95439085517319</v>
      </c>
      <c r="J39" s="36">
        <v>187.66190735537111</v>
      </c>
      <c r="K39" s="36">
        <v>187.80814910527215</v>
      </c>
      <c r="L39" s="36">
        <f>SQRT('YAN-M4_XRF_C2'!R39)</f>
        <v>7.2642962494656018</v>
      </c>
      <c r="M39" s="36">
        <f>SQRT('YAN-M4_XRF_C2'!S39)</f>
        <v>1.2637246535539299</v>
      </c>
      <c r="N39" s="36">
        <f>SQRT('YAN-M4_XRF_C2'!T39)</f>
        <v>4.080441152620633</v>
      </c>
      <c r="O39" s="36">
        <f>SQRT('YAN-M4_XRF_C2'!U39)</f>
        <v>3.0248966924508349</v>
      </c>
      <c r="P39" s="36">
        <f>SQRT('YAN-M4_XRF_C2'!V39)</f>
        <v>0.40620192023179802</v>
      </c>
      <c r="Q39" s="36">
        <f>SQRT('YAN-M4_XRF_C2'!W39)</f>
        <v>2.1095023109728985</v>
      </c>
      <c r="R39" s="36">
        <f>SQRT('YAN-M4_XRF_C2'!X39)</f>
        <v>2.7586228448267445</v>
      </c>
      <c r="S39" s="36">
        <f>SQRT('YAN-M4_XRF_C2'!Y39)</f>
        <v>2.0049937655763421</v>
      </c>
      <c r="T39" s="36">
        <f>SQRT('YAN-M4_XRF_C2'!Z39)</f>
        <v>0.84261497731763579</v>
      </c>
      <c r="U39" s="36">
        <f>SQRT('YAN-M4_XRF_C2'!AA39)</f>
        <v>0.49699094559156709</v>
      </c>
      <c r="V39" s="36">
        <f>SQRT('YAN-M4_XRF_C2'!AB39)</f>
        <v>0.29154759474226505</v>
      </c>
      <c r="W39" s="36">
        <v>-0.51191900000000001</v>
      </c>
      <c r="X39" s="36">
        <v>-0.388461</v>
      </c>
      <c r="Y39" s="36">
        <v>-7.4965799999999999E-2</v>
      </c>
      <c r="Z39" s="36">
        <v>-1.1847399999999999E-2</v>
      </c>
    </row>
    <row r="40" spans="1:26" x14ac:dyDescent="0.2">
      <c r="A40" s="36">
        <v>83</v>
      </c>
      <c r="B40" s="36">
        <v>5479.033984084047</v>
      </c>
      <c r="C40" s="36">
        <v>5855.1931025108788</v>
      </c>
      <c r="D40" s="36">
        <v>5658.5438949720519</v>
      </c>
      <c r="E40" s="36">
        <v>5666.7965512536202</v>
      </c>
      <c r="F40" s="36">
        <v>4968.2</v>
      </c>
      <c r="G40" s="36">
        <v>0.14285714285717185</v>
      </c>
      <c r="H40" s="36">
        <v>2.7224074076675437</v>
      </c>
      <c r="I40" s="36">
        <v>187.76256716957323</v>
      </c>
      <c r="J40" s="36">
        <v>188.39655125725858</v>
      </c>
      <c r="K40" s="36">
        <v>188.07955921341591</v>
      </c>
      <c r="L40" s="36">
        <f>SQRT('YAN-M4_XRF_C2'!R40)</f>
        <v>7.2718635850791369</v>
      </c>
      <c r="M40" s="36">
        <f>SQRT('YAN-M4_XRF_C2'!S40)</f>
        <v>1.2771061036577971</v>
      </c>
      <c r="N40" s="36">
        <f>SQRT('YAN-M4_XRF_C2'!T40)</f>
        <v>4.1048751503547587</v>
      </c>
      <c r="O40" s="36">
        <f>SQRT('YAN-M4_XRF_C2'!U40)</f>
        <v>3.0854497241083023</v>
      </c>
      <c r="P40" s="36">
        <f>SQRT('YAN-M4_XRF_C2'!V40)</f>
        <v>0.41593268686170842</v>
      </c>
      <c r="Q40" s="36">
        <f>SQRT('YAN-M4_XRF_C2'!W40)</f>
        <v>2.2293496809607953</v>
      </c>
      <c r="R40" s="36">
        <f>SQRT('YAN-M4_XRF_C2'!X40)</f>
        <v>2.6944387170614958</v>
      </c>
      <c r="S40" s="36">
        <f>SQRT('YAN-M4_XRF_C2'!Y40)</f>
        <v>2.0639767440550294</v>
      </c>
      <c r="T40" s="36">
        <f>SQRT('YAN-M4_XRF_C2'!Z40)</f>
        <v>0.84852813742385702</v>
      </c>
      <c r="U40" s="36">
        <f>SQRT('YAN-M4_XRF_C2'!AA40)</f>
        <v>0.51380930314660522</v>
      </c>
      <c r="V40" s="36">
        <f>SQRT('YAN-M4_XRF_C2'!AB40)</f>
        <v>0.34058772731852804</v>
      </c>
      <c r="W40" s="36">
        <v>-0.45070100000000002</v>
      </c>
      <c r="X40" s="36">
        <v>-0.505942</v>
      </c>
      <c r="Y40" s="36">
        <v>-9.6581899999999998E-2</v>
      </c>
      <c r="Z40" s="36">
        <v>-5.30027E-2</v>
      </c>
    </row>
    <row r="41" spans="1:26" x14ac:dyDescent="0.2">
      <c r="A41" s="36">
        <v>85</v>
      </c>
      <c r="B41" s="36">
        <v>5479.9604516713525</v>
      </c>
      <c r="C41" s="36">
        <v>5856.6623903144718</v>
      </c>
      <c r="D41" s="36">
        <v>5659.0159717014722</v>
      </c>
      <c r="E41" s="36">
        <v>5667.5311951553258</v>
      </c>
      <c r="F41" s="36">
        <v>4980.7</v>
      </c>
      <c r="G41" s="36">
        <v>0.16666666666655613</v>
      </c>
      <c r="H41" s="36">
        <v>2.7224074076675437</v>
      </c>
      <c r="I41" s="36">
        <v>187.57074348397327</v>
      </c>
      <c r="J41" s="36">
        <v>189.13119515914605</v>
      </c>
      <c r="K41" s="36">
        <v>188.35096932155966</v>
      </c>
      <c r="L41" s="36">
        <f>SQRT('YAN-M4_XRF_C2'!R41)</f>
        <v>7.200694410957877</v>
      </c>
      <c r="M41" s="36">
        <f>SQRT('YAN-M4_XRF_C2'!S41)</f>
        <v>1.2798437404620924</v>
      </c>
      <c r="N41" s="36">
        <f>SQRT('YAN-M4_XRF_C2'!T41)</f>
        <v>4.0472212689696123</v>
      </c>
      <c r="O41" s="36">
        <f>SQRT('YAN-M4_XRF_C2'!U41)</f>
        <v>3.1112698372208092</v>
      </c>
      <c r="P41" s="36">
        <f>SQRT('YAN-M4_XRF_C2'!V41)</f>
        <v>0.41593268686170842</v>
      </c>
      <c r="Q41" s="36">
        <f>SQRT('YAN-M4_XRF_C2'!W41)</f>
        <v>2.1977260975835913</v>
      </c>
      <c r="R41" s="36">
        <f>SQRT('YAN-M4_XRF_C2'!X41)</f>
        <v>2.6776855677991769</v>
      </c>
      <c r="S41" s="36">
        <f>SQRT('YAN-M4_XRF_C2'!Y41)</f>
        <v>1.9493588689617927</v>
      </c>
      <c r="T41" s="36">
        <f>SQRT('YAN-M4_XRF_C2'!Z41)</f>
        <v>0.8660254037844386</v>
      </c>
      <c r="U41" s="36">
        <f>SQRT('YAN-M4_XRF_C2'!AA41)</f>
        <v>0.51283525619832337</v>
      </c>
      <c r="V41" s="36">
        <f>SQRT('YAN-M4_XRF_C2'!AB41)</f>
        <v>0.30166206257996714</v>
      </c>
      <c r="W41" s="36">
        <v>-0.43134499999999998</v>
      </c>
      <c r="X41" s="36">
        <v>-0.34545999999999999</v>
      </c>
      <c r="Y41" s="36">
        <v>-0.117553</v>
      </c>
      <c r="Z41" s="36">
        <v>-7.0533700000000005E-2</v>
      </c>
    </row>
    <row r="42" spans="1:26" x14ac:dyDescent="0.2">
      <c r="A42" s="36">
        <v>87</v>
      </c>
      <c r="B42" s="36">
        <v>5480.8869192586581</v>
      </c>
      <c r="C42" s="36">
        <v>5858.1316781180649</v>
      </c>
      <c r="D42" s="36">
        <v>5659.4880484308924</v>
      </c>
      <c r="E42" s="36">
        <v>5668.2658390570314</v>
      </c>
      <c r="F42" s="36">
        <v>4993.1000000000004</v>
      </c>
      <c r="G42" s="36">
        <v>0.16666666666680877</v>
      </c>
      <c r="H42" s="36">
        <v>2.7224074076675437</v>
      </c>
      <c r="I42" s="36">
        <v>187.37891979837332</v>
      </c>
      <c r="J42" s="36">
        <v>189.86583906103351</v>
      </c>
      <c r="K42" s="36">
        <v>188.62237942970341</v>
      </c>
      <c r="L42" s="36">
        <f>SQRT('YAN-M4_XRF_C2'!R42)</f>
        <v>7.2360210060502173</v>
      </c>
      <c r="M42" s="36">
        <f>SQRT('YAN-M4_XRF_C2'!S42)</f>
        <v>1.2739701723352868</v>
      </c>
      <c r="N42" s="36">
        <f>SQRT('YAN-M4_XRF_C2'!T42)</f>
        <v>4.0644802865803147</v>
      </c>
      <c r="O42" s="36">
        <f>SQRT('YAN-M4_XRF_C2'!U42)</f>
        <v>3.0643106892089125</v>
      </c>
      <c r="P42" s="36">
        <f>SQRT('YAN-M4_XRF_C2'!V42)</f>
        <v>0.4147288270665544</v>
      </c>
      <c r="Q42" s="36">
        <f>SQRT('YAN-M4_XRF_C2'!W42)</f>
        <v>2.1377558326431951</v>
      </c>
      <c r="R42" s="36">
        <f>SQRT('YAN-M4_XRF_C2'!X42)</f>
        <v>2.7748873851023217</v>
      </c>
      <c r="S42" s="36">
        <f>SQRT('YAN-M4_XRF_C2'!Y42)</f>
        <v>1.9974984355438179</v>
      </c>
      <c r="T42" s="36">
        <f>SQRT('YAN-M4_XRF_C2'!Z42)</f>
        <v>0.8544003745317531</v>
      </c>
      <c r="U42" s="36">
        <f>SQRT('YAN-M4_XRF_C2'!AA42)</f>
        <v>0.50793700396801178</v>
      </c>
      <c r="V42" s="36">
        <f>SQRT('YAN-M4_XRF_C2'!AB42)</f>
        <v>0.34058772731852804</v>
      </c>
      <c r="W42" s="36">
        <v>-0.49497799999999997</v>
      </c>
      <c r="X42" s="36">
        <v>-0.38089699999999999</v>
      </c>
      <c r="Y42" s="36">
        <v>-1.37862E-2</v>
      </c>
      <c r="Z42" s="36">
        <v>-1.9193200000000001E-2</v>
      </c>
    </row>
    <row r="43" spans="1:26" x14ac:dyDescent="0.2">
      <c r="A43" s="36">
        <v>89</v>
      </c>
      <c r="B43" s="36">
        <v>5481.8133868459636</v>
      </c>
      <c r="C43" s="36">
        <v>5859.6009659216579</v>
      </c>
      <c r="D43" s="36">
        <v>5659.9601251603126</v>
      </c>
      <c r="E43" s="36">
        <v>5669.0004829587369</v>
      </c>
      <c r="F43" s="36">
        <v>5005.3999999999996</v>
      </c>
      <c r="G43" s="36">
        <v>0.16666666666655613</v>
      </c>
      <c r="H43" s="36">
        <v>2.7224074076675437</v>
      </c>
      <c r="I43" s="36">
        <v>187.18709611277336</v>
      </c>
      <c r="J43" s="36">
        <v>190.60048296292098</v>
      </c>
      <c r="K43" s="36">
        <v>188.89378953784717</v>
      </c>
      <c r="L43" s="36">
        <f>SQRT('YAN-M4_XRF_C2'!R43)</f>
        <v>7.2553428588868218</v>
      </c>
      <c r="M43" s="36">
        <f>SQRT('YAN-M4_XRF_C2'!S43)</f>
        <v>1.2664912159190052</v>
      </c>
      <c r="N43" s="36">
        <f>SQRT('YAN-M4_XRF_C2'!T43)</f>
        <v>4.0718546143004666</v>
      </c>
      <c r="O43" s="36">
        <f>SQRT('YAN-M4_XRF_C2'!U43)</f>
        <v>3.0380915061926625</v>
      </c>
      <c r="P43" s="36">
        <f>SQRT('YAN-M4_XRF_C2'!V43)</f>
        <v>0.41231056256176607</v>
      </c>
      <c r="Q43" s="36">
        <f>SQRT('YAN-M4_XRF_C2'!W43)</f>
        <v>2.118962010041709</v>
      </c>
      <c r="R43" s="36">
        <f>SQRT('YAN-M4_XRF_C2'!X43)</f>
        <v>2.8071337695236398</v>
      </c>
      <c r="S43" s="36">
        <f>SQRT('YAN-M4_XRF_C2'!Y43)</f>
        <v>1.9974984355438179</v>
      </c>
      <c r="T43" s="36">
        <f>SQRT('YAN-M4_XRF_C2'!Z43)</f>
        <v>0.84261497731763579</v>
      </c>
      <c r="U43" s="36">
        <f>SQRT('YAN-M4_XRF_C2'!AA43)</f>
        <v>0.5</v>
      </c>
      <c r="V43" s="36">
        <f>SQRT('YAN-M4_XRF_C2'!AB43)</f>
        <v>0.30822070014844882</v>
      </c>
      <c r="W43" s="36">
        <v>-0.54464599999999996</v>
      </c>
      <c r="X43" s="36">
        <v>-0.36831000000000003</v>
      </c>
      <c r="Y43" s="36">
        <v>-2.4869100000000002E-2</v>
      </c>
      <c r="Z43" s="36">
        <v>-8.1045500000000003E-3</v>
      </c>
    </row>
    <row r="44" spans="1:26" x14ac:dyDescent="0.2">
      <c r="A44" s="36">
        <v>91</v>
      </c>
      <c r="B44" s="36">
        <v>5482.7398544332691</v>
      </c>
      <c r="C44" s="36">
        <v>5861.070253725251</v>
      </c>
      <c r="D44" s="36">
        <v>5660.4322018897328</v>
      </c>
      <c r="E44" s="36">
        <v>5669.7351268604425</v>
      </c>
      <c r="F44" s="36">
        <v>5017.7</v>
      </c>
      <c r="G44" s="36">
        <v>0.16666666666655613</v>
      </c>
      <c r="H44" s="36">
        <v>2.7224074076675437</v>
      </c>
      <c r="I44" s="36">
        <v>186.9952724271734</v>
      </c>
      <c r="J44" s="36">
        <v>191.33512686480844</v>
      </c>
      <c r="K44" s="36">
        <v>189.16519964599092</v>
      </c>
      <c r="L44" s="36">
        <f>SQRT('YAN-M4_XRF_C2'!R44)</f>
        <v>7.2636079189339506</v>
      </c>
      <c r="M44" s="36">
        <f>SQRT('YAN-M4_XRF_C2'!S44)</f>
        <v>1.2549900398011133</v>
      </c>
      <c r="N44" s="36">
        <f>SQRT('YAN-M4_XRF_C2'!T44)</f>
        <v>4.0841155713324273</v>
      </c>
      <c r="O44" s="36">
        <f>SQRT('YAN-M4_XRF_C2'!U44)</f>
        <v>2.9899832775452104</v>
      </c>
      <c r="P44" s="36">
        <f>SQRT('YAN-M4_XRF_C2'!V44)</f>
        <v>0.40743097574926729</v>
      </c>
      <c r="Q44" s="36">
        <f>SQRT('YAN-M4_XRF_C2'!W44)</f>
        <v>2.0928449536456348</v>
      </c>
      <c r="R44" s="36">
        <f>SQRT('YAN-M4_XRF_C2'!X44)</f>
        <v>2.8513154858766505</v>
      </c>
      <c r="S44" s="36">
        <f>SQRT('YAN-M4_XRF_C2'!Y44)</f>
        <v>2.0199009876724157</v>
      </c>
      <c r="T44" s="36">
        <f>SQRT('YAN-M4_XRF_C2'!Z44)</f>
        <v>0.83066238629180744</v>
      </c>
      <c r="U44" s="36">
        <f>SQRT('YAN-M4_XRF_C2'!AA44)</f>
        <v>0.49295030175464949</v>
      </c>
      <c r="V44" s="36">
        <f>SQRT('YAN-M4_XRF_C2'!AB44)</f>
        <v>0.30495901363953815</v>
      </c>
      <c r="W44" s="36">
        <v>-0.58507500000000001</v>
      </c>
      <c r="X44" s="36">
        <v>-0.37550899999999998</v>
      </c>
      <c r="Y44" s="36">
        <v>7.1716499999999999E-3</v>
      </c>
      <c r="Z44" s="36">
        <v>-3.9921799999999997E-3</v>
      </c>
    </row>
    <row r="45" spans="1:26" x14ac:dyDescent="0.2">
      <c r="A45" s="36">
        <v>93</v>
      </c>
      <c r="B45" s="36">
        <v>5483.6663220205746</v>
      </c>
      <c r="C45" s="36">
        <v>5862.539541528844</v>
      </c>
      <c r="D45" s="36">
        <v>5660.904278619153</v>
      </c>
      <c r="E45" s="36">
        <v>5670.4697707621481</v>
      </c>
      <c r="F45" s="36">
        <v>5030.2</v>
      </c>
      <c r="G45" s="36">
        <v>0.16666666666655613</v>
      </c>
      <c r="H45" s="36">
        <v>2.7224074076675437</v>
      </c>
      <c r="I45" s="36">
        <v>186.80344874157345</v>
      </c>
      <c r="J45" s="36">
        <v>192.06977076669591</v>
      </c>
      <c r="K45" s="36">
        <v>189.43660975413468</v>
      </c>
      <c r="L45" s="36">
        <f>SQRT('YAN-M4_XRF_C2'!R45)</f>
        <v>7.2097156670703733</v>
      </c>
      <c r="M45" s="36">
        <f>SQRT('YAN-M4_XRF_C2'!S45)</f>
        <v>1.2786711852544421</v>
      </c>
      <c r="N45" s="36">
        <f>SQRT('YAN-M4_XRF_C2'!T45)</f>
        <v>4.054626986542659</v>
      </c>
      <c r="O45" s="36">
        <f>SQRT('YAN-M4_XRF_C2'!U45)</f>
        <v>3.0935416596516041</v>
      </c>
      <c r="P45" s="36">
        <f>SQRT('YAN-M4_XRF_C2'!V45)</f>
        <v>0.41593268686170842</v>
      </c>
      <c r="Q45" s="36">
        <f>SQRT('YAN-M4_XRF_C2'!W45)</f>
        <v>2.1633307652783933</v>
      </c>
      <c r="R45" s="36">
        <f>SQRT('YAN-M4_XRF_C2'!X45)</f>
        <v>2.6758176320519302</v>
      </c>
      <c r="S45" s="36">
        <f>SQRT('YAN-M4_XRF_C2'!Y45)</f>
        <v>1.9595917942265424</v>
      </c>
      <c r="T45" s="36">
        <f>SQRT('YAN-M4_XRF_C2'!Z45)</f>
        <v>0.87749643873921224</v>
      </c>
      <c r="U45" s="36">
        <f>SQRT('YAN-M4_XRF_C2'!AA45)</f>
        <v>0.50695167422546306</v>
      </c>
      <c r="V45" s="36">
        <f>SQRT('YAN-M4_XRF_C2'!AB45)</f>
        <v>0.34205262752974142</v>
      </c>
      <c r="W45" s="36">
        <v>-0.395486</v>
      </c>
      <c r="X45" s="36">
        <v>-0.36106899999999997</v>
      </c>
      <c r="Y45" s="36">
        <v>-8.1361900000000001E-2</v>
      </c>
      <c r="Z45" s="36">
        <v>-4.3450099999999998E-2</v>
      </c>
    </row>
    <row r="46" spans="1:26" x14ac:dyDescent="0.2">
      <c r="A46" s="36">
        <v>95</v>
      </c>
      <c r="B46" s="36">
        <v>5484.5927896078801</v>
      </c>
      <c r="C46" s="36">
        <v>5864.008829332437</v>
      </c>
      <c r="D46" s="36">
        <v>5661.3763553485733</v>
      </c>
      <c r="E46" s="36">
        <v>5671.2044146638536</v>
      </c>
      <c r="F46" s="36">
        <v>5042.3999999999996</v>
      </c>
      <c r="G46" s="36">
        <v>0.16666666666655613</v>
      </c>
      <c r="H46" s="36">
        <v>2.7224074076675437</v>
      </c>
      <c r="I46" s="36">
        <v>186.61162505597349</v>
      </c>
      <c r="J46" s="36">
        <v>192.80441466858338</v>
      </c>
      <c r="K46" s="36">
        <v>189.70801986227843</v>
      </c>
      <c r="L46" s="36">
        <f>SQRT('YAN-M4_XRF_C2'!R46)</f>
        <v>7.210409142344143</v>
      </c>
      <c r="M46" s="36">
        <f>SQRT('YAN-M4_XRF_C2'!S46)</f>
        <v>1.2763228431709588</v>
      </c>
      <c r="N46" s="36">
        <f>SQRT('YAN-M4_XRF_C2'!T46)</f>
        <v>4.0595566260368878</v>
      </c>
      <c r="O46" s="36">
        <f>SQRT('YAN-M4_XRF_C2'!U46)</f>
        <v>3.0967725134404045</v>
      </c>
      <c r="P46" s="36">
        <f>SQRT('YAN-M4_XRF_C2'!V46)</f>
        <v>0.41713307229228419</v>
      </c>
      <c r="Q46" s="36">
        <f>SQRT('YAN-M4_XRF_C2'!W46)</f>
        <v>2.1656407827707715</v>
      </c>
      <c r="R46" s="36">
        <f>SQRT('YAN-M4_XRF_C2'!X46)</f>
        <v>2.6645825188948455</v>
      </c>
      <c r="S46" s="36">
        <f>SQRT('YAN-M4_XRF_C2'!Y46)</f>
        <v>1.9595917942265424</v>
      </c>
      <c r="T46" s="36">
        <f>SQRT('YAN-M4_XRF_C2'!Z46)</f>
        <v>0.87749643873921224</v>
      </c>
      <c r="U46" s="36">
        <f>SQRT('YAN-M4_XRF_C2'!AA46)</f>
        <v>0.50892042599997889</v>
      </c>
      <c r="V46" s="36">
        <f>SQRT('YAN-M4_XRF_C2'!AB46)</f>
        <v>0.34928498393145962</v>
      </c>
      <c r="W46" s="36">
        <v>-0.379469</v>
      </c>
      <c r="X46" s="36">
        <v>-0.36662400000000001</v>
      </c>
      <c r="Y46" s="36">
        <v>-8.43164E-2</v>
      </c>
      <c r="Z46" s="36">
        <v>-4.5503099999999998E-2</v>
      </c>
    </row>
    <row r="47" spans="1:26" x14ac:dyDescent="0.2">
      <c r="A47" s="36">
        <v>97</v>
      </c>
      <c r="B47" s="36">
        <v>5485.5192571951857</v>
      </c>
      <c r="C47" s="36">
        <v>5865.4781171360301</v>
      </c>
      <c r="D47" s="36">
        <v>5661.8484320779935</v>
      </c>
      <c r="E47" s="36">
        <v>5671.9390585655592</v>
      </c>
      <c r="F47" s="36">
        <v>5054.7</v>
      </c>
      <c r="G47" s="36">
        <v>0.16666666666655613</v>
      </c>
      <c r="H47" s="36">
        <v>2.7224074076675437</v>
      </c>
      <c r="I47" s="36">
        <v>186.41980137037353</v>
      </c>
      <c r="J47" s="36">
        <v>193.53905857047084</v>
      </c>
      <c r="K47" s="36">
        <v>189.97942997042219</v>
      </c>
      <c r="L47" s="36">
        <f>SQRT('YAN-M4_XRF_C2'!R47)</f>
        <v>7.2027772421476426</v>
      </c>
      <c r="M47" s="36">
        <f>SQRT('YAN-M4_XRF_C2'!S47)</f>
        <v>1.2731849826321389</v>
      </c>
      <c r="N47" s="36">
        <f>SQRT('YAN-M4_XRF_C2'!T47)</f>
        <v>4.0570925550201586</v>
      </c>
      <c r="O47" s="36">
        <f>SQRT('YAN-M4_XRF_C2'!U47)</f>
        <v>3.0789608636681307</v>
      </c>
      <c r="P47" s="36">
        <f>SQRT('YAN-M4_XRF_C2'!V47)</f>
        <v>0.41593268686170842</v>
      </c>
      <c r="Q47" s="36">
        <f>SQRT('YAN-M4_XRF_C2'!W47)</f>
        <v>2.1610182784974308</v>
      </c>
      <c r="R47" s="36">
        <f>SQRT('YAN-M4_XRF_C2'!X47)</f>
        <v>2.6683328128252666</v>
      </c>
      <c r="S47" s="36">
        <f>SQRT('YAN-M4_XRF_C2'!Y47)</f>
        <v>1.9544820285692064</v>
      </c>
      <c r="T47" s="36">
        <f>SQRT('YAN-M4_XRF_C2'!Z47)</f>
        <v>0.87749643873921224</v>
      </c>
      <c r="U47" s="36">
        <f>SQRT('YAN-M4_XRF_C2'!AA47)</f>
        <v>0.50497524691810391</v>
      </c>
      <c r="V47" s="36">
        <f>SQRT('YAN-M4_XRF_C2'!AB47)</f>
        <v>0.34205262752974142</v>
      </c>
      <c r="W47" s="36">
        <v>-0.384108</v>
      </c>
      <c r="X47" s="36">
        <v>-0.35270600000000002</v>
      </c>
      <c r="Y47" s="36">
        <v>-8.4112900000000004E-2</v>
      </c>
      <c r="Z47" s="36">
        <v>-5.1422500000000003E-2</v>
      </c>
    </row>
    <row r="48" spans="1:26" x14ac:dyDescent="0.2">
      <c r="A48" s="36">
        <v>99</v>
      </c>
      <c r="B48" s="36">
        <v>5486.4457247824912</v>
      </c>
      <c r="C48" s="36">
        <v>5866.9474049396231</v>
      </c>
      <c r="D48" s="36">
        <v>5662.3205088074137</v>
      </c>
      <c r="E48" s="36">
        <v>5672.6737024672648</v>
      </c>
      <c r="F48" s="36">
        <v>5066.6000000000004</v>
      </c>
      <c r="G48" s="36">
        <v>0.14285714285717185</v>
      </c>
      <c r="H48" s="36">
        <v>2.7224074076675437</v>
      </c>
      <c r="I48" s="36">
        <v>186.22797768477358</v>
      </c>
      <c r="J48" s="36">
        <v>194.27370247235831</v>
      </c>
      <c r="K48" s="36">
        <v>190.25084007856594</v>
      </c>
      <c r="L48" s="36">
        <f>SQRT('YAN-M4_XRF_C2'!R48)</f>
        <v>7.2194182591120182</v>
      </c>
      <c r="M48" s="36">
        <f>SQRT('YAN-M4_XRF_C2'!S48)</f>
        <v>1.2605554331325537</v>
      </c>
      <c r="N48" s="36">
        <f>SQRT('YAN-M4_XRF_C2'!T48)</f>
        <v>4.0718546143004666</v>
      </c>
      <c r="O48" s="36">
        <f>SQRT('YAN-M4_XRF_C2'!U48)</f>
        <v>3.0495901363953815</v>
      </c>
      <c r="P48" s="36">
        <f>SQRT('YAN-M4_XRF_C2'!V48)</f>
        <v>0.408656334834051</v>
      </c>
      <c r="Q48" s="36">
        <f>SQRT('YAN-M4_XRF_C2'!W48)</f>
        <v>2.1260291625469296</v>
      </c>
      <c r="R48" s="36">
        <f>SQRT('YAN-M4_XRF_C2'!X48)</f>
        <v>2.6832815729997477</v>
      </c>
      <c r="S48" s="36">
        <f>SQRT('YAN-M4_XRF_C2'!Y48)</f>
        <v>1.9570385790780926</v>
      </c>
      <c r="T48" s="36">
        <f>SQRT('YAN-M4_XRF_C2'!Z48)</f>
        <v>0.8660254037844386</v>
      </c>
      <c r="U48" s="36">
        <f>SQRT('YAN-M4_XRF_C2'!AA48)</f>
        <v>0.5</v>
      </c>
      <c r="V48" s="36">
        <f>SQRT('YAN-M4_XRF_C2'!AB48)</f>
        <v>0.35355339059327379</v>
      </c>
      <c r="W48" s="36">
        <v>-0.38188899999999998</v>
      </c>
      <c r="X48" s="36">
        <v>-0.35352299999999998</v>
      </c>
      <c r="Y48" s="36">
        <v>-6.52113E-2</v>
      </c>
      <c r="Z48" s="36">
        <v>-3.3987499999999997E-2</v>
      </c>
    </row>
    <row r="49" spans="1:26" x14ac:dyDescent="0.2">
      <c r="A49" s="36">
        <v>101</v>
      </c>
      <c r="B49" s="36">
        <v>5487.3721923697967</v>
      </c>
      <c r="C49" s="36">
        <v>5868.4166927432161</v>
      </c>
      <c r="D49" s="36">
        <v>5662.7925855368339</v>
      </c>
      <c r="E49" s="36">
        <v>5673.4083463689703</v>
      </c>
      <c r="F49" s="36">
        <v>5078.8</v>
      </c>
      <c r="G49" s="36">
        <v>0.14285714285717185</v>
      </c>
      <c r="H49" s="36">
        <v>2.7224074076675437</v>
      </c>
      <c r="I49" s="36">
        <v>186.03615399917362</v>
      </c>
      <c r="J49" s="36">
        <v>195.00834637424578</v>
      </c>
      <c r="K49" s="36">
        <v>190.5222501867097</v>
      </c>
      <c r="L49" s="36">
        <f>SQRT('YAN-M4_XRF_C2'!R49)</f>
        <v>7.1651936470691426</v>
      </c>
      <c r="M49" s="36">
        <f>SQRT('YAN-M4_XRF_C2'!S49)</f>
        <v>1.2493998559308386</v>
      </c>
      <c r="N49" s="36">
        <f>SQRT('YAN-M4_XRF_C2'!T49)</f>
        <v>4.0459856648287822</v>
      </c>
      <c r="O49" s="36">
        <f>SQRT('YAN-M4_XRF_C2'!U49)</f>
        <v>3.03315017762062</v>
      </c>
      <c r="P49" s="36">
        <f>SQRT('YAN-M4_XRF_C2'!V49)</f>
        <v>0.40987803063838396</v>
      </c>
      <c r="Q49" s="36">
        <f>SQRT('YAN-M4_XRF_C2'!W49)</f>
        <v>2.1236760581595302</v>
      </c>
      <c r="R49" s="36">
        <f>SQRT('YAN-M4_XRF_C2'!X49)</f>
        <v>2.6514147167125706</v>
      </c>
      <c r="S49" s="36">
        <f>SQRT('YAN-M4_XRF_C2'!Y49)</f>
        <v>2.0445048300260873</v>
      </c>
      <c r="T49" s="36">
        <f>SQRT('YAN-M4_XRF_C2'!Z49)</f>
        <v>0.89442719099991586</v>
      </c>
      <c r="U49" s="36">
        <f>SQRT('YAN-M4_XRF_C2'!AA49)</f>
        <v>0.49598387070548977</v>
      </c>
      <c r="V49" s="36">
        <f>SQRT('YAN-M4_XRF_C2'!AB49)</f>
        <v>0.36193922141707718</v>
      </c>
      <c r="W49" s="36">
        <v>-0.36320599999999997</v>
      </c>
      <c r="X49" s="36">
        <v>-0.42721500000000001</v>
      </c>
      <c r="Y49" s="36">
        <v>-3.8801099999999998E-2</v>
      </c>
      <c r="Z49" s="36">
        <v>-8.3463399999999993E-2</v>
      </c>
    </row>
    <row r="50" spans="1:26" x14ac:dyDescent="0.2">
      <c r="A50" s="36">
        <v>103</v>
      </c>
      <c r="B50" s="36">
        <v>5488.2986599571022</v>
      </c>
      <c r="C50" s="36">
        <v>5869.8859805468092</v>
      </c>
      <c r="D50" s="36">
        <v>5663.2646622662542</v>
      </c>
      <c r="E50" s="36">
        <v>5674.1429902706759</v>
      </c>
      <c r="F50" s="36">
        <v>5091.1000000000004</v>
      </c>
      <c r="G50" s="36">
        <v>0.16666666666680877</v>
      </c>
      <c r="H50" s="36">
        <v>2.7224074076675437</v>
      </c>
      <c r="I50" s="36">
        <v>185.84433031357366</v>
      </c>
      <c r="J50" s="36">
        <v>195.74299027613324</v>
      </c>
      <c r="K50" s="36">
        <v>190.79366029485345</v>
      </c>
      <c r="L50" s="36">
        <f>SQRT('YAN-M4_XRF_C2'!R50)</f>
        <v>7.1826179071422143</v>
      </c>
      <c r="M50" s="36">
        <f>SQRT('YAN-M4_XRF_C2'!S50)</f>
        <v>1.2449899597988732</v>
      </c>
      <c r="N50" s="36">
        <f>SQRT('YAN-M4_XRF_C2'!T50)</f>
        <v>4.0595566260368878</v>
      </c>
      <c r="O50" s="36">
        <f>SQRT('YAN-M4_XRF_C2'!U50)</f>
        <v>3.0166206257996713</v>
      </c>
      <c r="P50" s="36">
        <f>SQRT('YAN-M4_XRF_C2'!V50)</f>
        <v>0.40743097574926729</v>
      </c>
      <c r="Q50" s="36">
        <f>SQRT('YAN-M4_XRF_C2'!W50)</f>
        <v>2.1095023109728985</v>
      </c>
      <c r="R50" s="36">
        <f>SQRT('YAN-M4_XRF_C2'!X50)</f>
        <v>2.6720778431774774</v>
      </c>
      <c r="S50" s="36">
        <f>SQRT('YAN-M4_XRF_C2'!Y50)</f>
        <v>1.96468827043885</v>
      </c>
      <c r="T50" s="36">
        <f>SQRT('YAN-M4_XRF_C2'!Z50)</f>
        <v>0.8660254037844386</v>
      </c>
      <c r="U50" s="36">
        <f>SQRT('YAN-M4_XRF_C2'!AA50)</f>
        <v>0.49193495504995371</v>
      </c>
      <c r="V50" s="36">
        <f>SQRT('YAN-M4_XRF_C2'!AB50)</f>
        <v>0.35637059362410922</v>
      </c>
      <c r="W50" s="36">
        <v>-0.36351600000000001</v>
      </c>
      <c r="X50" s="36">
        <v>-0.34295700000000001</v>
      </c>
      <c r="Y50" s="36">
        <v>-4.7202800000000003E-2</v>
      </c>
      <c r="Z50" s="36">
        <v>-6.3824800000000001E-2</v>
      </c>
    </row>
    <row r="51" spans="1:26" x14ac:dyDescent="0.2">
      <c r="A51" s="36">
        <v>105</v>
      </c>
      <c r="B51" s="36">
        <v>5489.2251275444078</v>
      </c>
      <c r="C51" s="36">
        <v>5871.3552683504022</v>
      </c>
      <c r="D51" s="36">
        <v>5663.7367389956744</v>
      </c>
      <c r="E51" s="36">
        <v>5674.8776341723815</v>
      </c>
      <c r="F51" s="36">
        <v>5103.3</v>
      </c>
      <c r="G51" s="36">
        <v>0.16666666666680877</v>
      </c>
      <c r="H51" s="36">
        <v>2.7224074076675437</v>
      </c>
      <c r="I51" s="36">
        <v>185.65250662797371</v>
      </c>
      <c r="J51" s="36">
        <v>196.47763417802071</v>
      </c>
      <c r="K51" s="36">
        <v>191.06507040299721</v>
      </c>
      <c r="L51" s="36">
        <f>SQRT('YAN-M4_XRF_C2'!R51)</f>
        <v>7.2304909930100871</v>
      </c>
      <c r="M51" s="36">
        <f>SQRT('YAN-M4_XRF_C2'!S51)</f>
        <v>1.2505998560690785</v>
      </c>
      <c r="N51" s="36">
        <f>SQRT('YAN-M4_XRF_C2'!T51)</f>
        <v>4.0828911325187205</v>
      </c>
      <c r="O51" s="36">
        <f>SQRT('YAN-M4_XRF_C2'!U51)</f>
        <v>3.018277654557314</v>
      </c>
      <c r="P51" s="36">
        <f>SQRT('YAN-M4_XRF_C2'!V51)</f>
        <v>0.40620192023179802</v>
      </c>
      <c r="Q51" s="36">
        <f>SQRT('YAN-M4_XRF_C2'!W51)</f>
        <v>2.118962010041709</v>
      </c>
      <c r="R51" s="36">
        <f>SQRT('YAN-M4_XRF_C2'!X51)</f>
        <v>2.7202941017470885</v>
      </c>
      <c r="S51" s="36">
        <f>SQRT('YAN-M4_XRF_C2'!Y51)</f>
        <v>2.0952326839756963</v>
      </c>
      <c r="T51" s="36">
        <f>SQRT('YAN-M4_XRF_C2'!Z51)</f>
        <v>0.87177978870813466</v>
      </c>
      <c r="U51" s="36">
        <f>SQRT('YAN-M4_XRF_C2'!AA51)</f>
        <v>0.49295030175464949</v>
      </c>
      <c r="V51" s="36">
        <f>SQRT('YAN-M4_XRF_C2'!AB51)</f>
        <v>0.35355339059327379</v>
      </c>
      <c r="W51" s="36">
        <v>-0.44704700000000003</v>
      </c>
      <c r="X51" s="36">
        <v>-0.48945300000000003</v>
      </c>
      <c r="Y51" s="36">
        <v>-2.22492E-2</v>
      </c>
      <c r="Z51" s="36">
        <v>-4.7163799999999999E-2</v>
      </c>
    </row>
    <row r="52" spans="1:26" x14ac:dyDescent="0.2">
      <c r="A52" s="36">
        <v>107</v>
      </c>
      <c r="B52" s="36">
        <v>5490.1515951317133</v>
      </c>
      <c r="C52" s="36">
        <v>5872.8245561539952</v>
      </c>
      <c r="D52" s="36">
        <v>5664.2088157250946</v>
      </c>
      <c r="E52" s="36">
        <v>5675.612278074087</v>
      </c>
      <c r="F52" s="36">
        <v>5115.3</v>
      </c>
      <c r="G52" s="36">
        <v>0.14285714285717185</v>
      </c>
      <c r="H52" s="36">
        <v>2.7224074076675437</v>
      </c>
      <c r="I52" s="36">
        <v>185.46068294237375</v>
      </c>
      <c r="J52" s="36">
        <v>197.21227807990817</v>
      </c>
      <c r="K52" s="36">
        <v>191.33648051114096</v>
      </c>
      <c r="L52" s="36">
        <f>SQRT('YAN-M4_XRF_C2'!R52)</f>
        <v>7.2201108024738794</v>
      </c>
      <c r="M52" s="36">
        <f>SQRT('YAN-M4_XRF_C2'!S52)</f>
        <v>1.2493998559308386</v>
      </c>
      <c r="N52" s="36">
        <f>SQRT('YAN-M4_XRF_C2'!T52)</f>
        <v>4.0828911325187205</v>
      </c>
      <c r="O52" s="36">
        <f>SQRT('YAN-M4_XRF_C2'!U52)</f>
        <v>3.0099833886584824</v>
      </c>
      <c r="P52" s="36">
        <f>SQRT('YAN-M4_XRF_C2'!V52)</f>
        <v>0.40620192023179802</v>
      </c>
      <c r="Q52" s="36">
        <f>SQRT('YAN-M4_XRF_C2'!W52)</f>
        <v>2.1095023109728985</v>
      </c>
      <c r="R52" s="36">
        <f>SQRT('YAN-M4_XRF_C2'!X52)</f>
        <v>2.7258026340878021</v>
      </c>
      <c r="S52" s="36">
        <f>SQRT('YAN-M4_XRF_C2'!Y52)</f>
        <v>1.9824227601599009</v>
      </c>
      <c r="T52" s="36">
        <f>SQRT('YAN-M4_XRF_C2'!Z52)</f>
        <v>0.86023252670426265</v>
      </c>
      <c r="U52" s="36">
        <f>SQRT('YAN-M4_XRF_C2'!AA52)</f>
        <v>0.49193495504995371</v>
      </c>
      <c r="V52" s="36">
        <f>SQRT('YAN-M4_XRF_C2'!AB52)</f>
        <v>0.33166247903553997</v>
      </c>
      <c r="W52" s="36">
        <v>-0.43569999999999998</v>
      </c>
      <c r="X52" s="36">
        <v>-0.35888700000000001</v>
      </c>
      <c r="Y52" s="36">
        <v>-4.97651E-2</v>
      </c>
      <c r="Z52" s="36">
        <v>-4.2933300000000001E-2</v>
      </c>
    </row>
    <row r="53" spans="1:26" x14ac:dyDescent="0.2">
      <c r="A53" s="36">
        <v>109</v>
      </c>
      <c r="B53" s="36">
        <v>5491.0780627190188</v>
      </c>
      <c r="C53" s="36">
        <v>5874.2938439575883</v>
      </c>
      <c r="D53" s="36">
        <v>5664.6808924545148</v>
      </c>
      <c r="E53" s="36">
        <v>5676.3469219757926</v>
      </c>
      <c r="F53" s="36">
        <v>5127.6000000000004</v>
      </c>
      <c r="G53" s="36">
        <v>0.19999999999998863</v>
      </c>
      <c r="H53" s="36">
        <v>2.7224074076675437</v>
      </c>
      <c r="I53" s="36">
        <v>185.26885925677379</v>
      </c>
      <c r="J53" s="36">
        <v>197.94692198179564</v>
      </c>
      <c r="K53" s="36">
        <v>191.60789061928472</v>
      </c>
      <c r="L53" s="36">
        <f>SQRT('YAN-M4_XRF_C2'!R53)</f>
        <v>7.2367119605522507</v>
      </c>
      <c r="M53" s="36">
        <f>SQRT('YAN-M4_XRF_C2'!S53)</f>
        <v>1.2513992168768526</v>
      </c>
      <c r="N53" s="36">
        <f>SQRT('YAN-M4_XRF_C2'!T53)</f>
        <v>4.0890096600521746</v>
      </c>
      <c r="O53" s="36">
        <f>SQRT('YAN-M4_XRF_C2'!U53)</f>
        <v>3.0099833886584824</v>
      </c>
      <c r="P53" s="36">
        <f>SQRT('YAN-M4_XRF_C2'!V53)</f>
        <v>0.40496913462633177</v>
      </c>
      <c r="Q53" s="36">
        <f>SQRT('YAN-M4_XRF_C2'!W53)</f>
        <v>2.1118712081942874</v>
      </c>
      <c r="R53" s="36">
        <f>SQRT('YAN-M4_XRF_C2'!X53)</f>
        <v>2.7513632984395211</v>
      </c>
      <c r="S53" s="36">
        <f>SQRT('YAN-M4_XRF_C2'!Y53)</f>
        <v>1.9824227601599009</v>
      </c>
      <c r="T53" s="36">
        <f>SQRT('YAN-M4_XRF_C2'!Z53)</f>
        <v>0.8544003745317531</v>
      </c>
      <c r="U53" s="36">
        <f>SQRT('YAN-M4_XRF_C2'!AA53)</f>
        <v>0.4898979485566356</v>
      </c>
      <c r="V53" s="36">
        <f>SQRT('YAN-M4_XRF_C2'!AB53)</f>
        <v>0.3255764119219941</v>
      </c>
      <c r="W53" s="36">
        <v>-0.46495999999999998</v>
      </c>
      <c r="X53" s="36">
        <v>-0.35832199999999997</v>
      </c>
      <c r="Y53" s="36">
        <v>-4.5921400000000001E-2</v>
      </c>
      <c r="Z53" s="36">
        <v>-3.10041E-2</v>
      </c>
    </row>
    <row r="54" spans="1:26" x14ac:dyDescent="0.2">
      <c r="A54" s="36">
        <v>111</v>
      </c>
      <c r="B54" s="36">
        <v>5492.0045303063243</v>
      </c>
      <c r="C54" s="36">
        <v>5875.7631317611813</v>
      </c>
      <c r="D54" s="36">
        <v>5665.1529691839351</v>
      </c>
      <c r="E54" s="36">
        <v>5677.0815658774982</v>
      </c>
      <c r="F54" s="36">
        <v>5139.7</v>
      </c>
      <c r="G54" s="36">
        <v>0.16666666666655613</v>
      </c>
      <c r="H54" s="36">
        <v>2.7224074076675437</v>
      </c>
      <c r="I54" s="36">
        <v>185.07703557117384</v>
      </c>
      <c r="J54" s="36">
        <v>198.68156588368311</v>
      </c>
      <c r="K54" s="36">
        <v>191.87930072742847</v>
      </c>
      <c r="L54" s="36">
        <f>SQRT('YAN-M4_XRF_C2'!R54)</f>
        <v>7.2498275841567432</v>
      </c>
      <c r="M54" s="36">
        <f>SQRT('YAN-M4_XRF_C2'!S54)</f>
        <v>1.245792920191795</v>
      </c>
      <c r="N54" s="36">
        <f>SQRT('YAN-M4_XRF_C2'!T54)</f>
        <v>4.0975602497095753</v>
      </c>
      <c r="O54" s="36">
        <f>SQRT('YAN-M4_XRF_C2'!U54)</f>
        <v>2.9933259094191533</v>
      </c>
      <c r="P54" s="36">
        <f>SQRT('YAN-M4_XRF_C2'!V54)</f>
        <v>0.40373258476372698</v>
      </c>
      <c r="Q54" s="36">
        <f>SQRT('YAN-M4_XRF_C2'!W54)</f>
        <v>2.1</v>
      </c>
      <c r="R54" s="36">
        <f>SQRT('YAN-M4_XRF_C2'!X54)</f>
        <v>2.8124722220850469</v>
      </c>
      <c r="S54" s="36">
        <f>SQRT('YAN-M4_XRF_C2'!Y54)</f>
        <v>2.0074859899884734</v>
      </c>
      <c r="T54" s="36">
        <f>SQRT('YAN-M4_XRF_C2'!Z54)</f>
        <v>0.83666002653407556</v>
      </c>
      <c r="U54" s="36">
        <f>SQRT('YAN-M4_XRF_C2'!AA54)</f>
        <v>0.48887626246321264</v>
      </c>
      <c r="V54" s="36">
        <f>SQRT('YAN-M4_XRF_C2'!AB54)</f>
        <v>0.3255764119219941</v>
      </c>
      <c r="W54" s="36">
        <v>-0.52580700000000002</v>
      </c>
      <c r="X54" s="36">
        <v>-0.37241000000000002</v>
      </c>
      <c r="Y54" s="36">
        <v>-2.8453200000000001E-3</v>
      </c>
      <c r="Z54" s="36">
        <v>-2.3443800000000001E-2</v>
      </c>
    </row>
    <row r="55" spans="1:26" x14ac:dyDescent="0.2">
      <c r="A55" s="36">
        <v>113</v>
      </c>
      <c r="B55" s="36">
        <v>5492.9309978936299</v>
      </c>
      <c r="C55" s="36">
        <v>5877.2324195647743</v>
      </c>
      <c r="D55" s="36">
        <v>5665.6250459133553</v>
      </c>
      <c r="E55" s="36">
        <v>5677.8162097792037</v>
      </c>
      <c r="F55" s="36">
        <v>5151.8999999999996</v>
      </c>
      <c r="G55" s="36">
        <v>0.16666666666655613</v>
      </c>
      <c r="H55" s="36">
        <v>2.7224074076675437</v>
      </c>
      <c r="I55" s="36">
        <v>184.88521188557388</v>
      </c>
      <c r="J55" s="36">
        <v>199.41620978557057</v>
      </c>
      <c r="K55" s="36">
        <v>192.15071083557223</v>
      </c>
      <c r="L55" s="36">
        <f>SQRT('YAN-M4_XRF_C2'!R55)</f>
        <v>7.2498275841567432</v>
      </c>
      <c r="M55" s="36">
        <f>SQRT('YAN-M4_XRF_C2'!S55)</f>
        <v>1.2437845472588891</v>
      </c>
      <c r="N55" s="36">
        <f>SQRT('YAN-M4_XRF_C2'!T55)</f>
        <v>4.1012193308819755</v>
      </c>
      <c r="O55" s="36">
        <f>SQRT('YAN-M4_XRF_C2'!U55)</f>
        <v>2.9782545223670858</v>
      </c>
      <c r="P55" s="36">
        <f>SQRT('YAN-M4_XRF_C2'!V55)</f>
        <v>0.40124805295477761</v>
      </c>
      <c r="Q55" s="36">
        <f>SQRT('YAN-M4_XRF_C2'!W55)</f>
        <v>2.1</v>
      </c>
      <c r="R55" s="36">
        <f>SQRT('YAN-M4_XRF_C2'!X55)</f>
        <v>2.8372521918222215</v>
      </c>
      <c r="S55" s="36">
        <f>SQRT('YAN-M4_XRF_C2'!Y55)</f>
        <v>2.0099751242241779</v>
      </c>
      <c r="T55" s="36">
        <f>SQRT('YAN-M4_XRF_C2'!Z55)</f>
        <v>0.83066238629180744</v>
      </c>
      <c r="U55" s="36">
        <f>SQRT('YAN-M4_XRF_C2'!AA55)</f>
        <v>0.48579831205964474</v>
      </c>
      <c r="V55" s="36">
        <f>SQRT('YAN-M4_XRF_C2'!AB55)</f>
        <v>0.31937438845342625</v>
      </c>
      <c r="W55" s="36">
        <v>-0.55204399999999998</v>
      </c>
      <c r="X55" s="36">
        <v>-0.36641400000000002</v>
      </c>
      <c r="Y55" s="36">
        <v>8.9829300000000001E-3</v>
      </c>
      <c r="Z55" s="36">
        <v>-2.7032199999999999E-2</v>
      </c>
    </row>
    <row r="56" spans="1:26" x14ac:dyDescent="0.2">
      <c r="A56" s="36">
        <v>115</v>
      </c>
      <c r="B56" s="36">
        <v>5493.8574654809354</v>
      </c>
      <c r="C56" s="36">
        <v>5878.7017073683674</v>
      </c>
      <c r="D56" s="36">
        <v>5666.0971226427755</v>
      </c>
      <c r="E56" s="36">
        <v>5678.5508536809093</v>
      </c>
      <c r="F56" s="36">
        <v>5164.2</v>
      </c>
      <c r="G56" s="36">
        <v>0.14285714285717185</v>
      </c>
      <c r="H56" s="36">
        <v>2.7224074076675437</v>
      </c>
      <c r="I56" s="36">
        <v>184.69338819997392</v>
      </c>
      <c r="J56" s="36">
        <v>200.15085368745804</v>
      </c>
      <c r="K56" s="36">
        <v>192.42212094371598</v>
      </c>
      <c r="L56" s="36">
        <f>SQRT('YAN-M4_XRF_C2'!R56)</f>
        <v>7.2580989246496221</v>
      </c>
      <c r="M56" s="36">
        <f>SQRT('YAN-M4_XRF_C2'!S56)</f>
        <v>1.2381437719424995</v>
      </c>
      <c r="N56" s="36">
        <f>SQRT('YAN-M4_XRF_C2'!T56)</f>
        <v>4.1146081222881969</v>
      </c>
      <c r="O56" s="36">
        <f>SQRT('YAN-M4_XRF_C2'!U56)</f>
        <v>2.9748949561287032</v>
      </c>
      <c r="P56" s="36">
        <f>SQRT('YAN-M4_XRF_C2'!V56)</f>
        <v>0.39874804074753772</v>
      </c>
      <c r="Q56" s="36">
        <f>SQRT('YAN-M4_XRF_C2'!W56)</f>
        <v>2.1071307505705477</v>
      </c>
      <c r="R56" s="36">
        <f>SQRT('YAN-M4_XRF_C2'!X56)</f>
        <v>2.8565713714171399</v>
      </c>
      <c r="S56" s="36">
        <f>SQRT('YAN-M4_XRF_C2'!Y56)</f>
        <v>1.9798989873223332</v>
      </c>
      <c r="T56" s="36">
        <f>SQRT('YAN-M4_XRF_C2'!Z56)</f>
        <v>0.82462112512353214</v>
      </c>
      <c r="U56" s="36">
        <f>SQRT('YAN-M4_XRF_C2'!AA56)</f>
        <v>0.48476798574163288</v>
      </c>
      <c r="V56" s="36">
        <f>SQRT('YAN-M4_XRF_C2'!AB56)</f>
        <v>0.3255764119219941</v>
      </c>
      <c r="W56" s="36">
        <v>-0.55510999999999999</v>
      </c>
      <c r="X56" s="36">
        <v>-0.33415499999999998</v>
      </c>
      <c r="Y56" s="36">
        <v>1.5391E-2</v>
      </c>
      <c r="Z56" s="36">
        <v>-2.1930999999999999E-2</v>
      </c>
    </row>
    <row r="57" spans="1:26" x14ac:dyDescent="0.2">
      <c r="A57" s="36">
        <v>117</v>
      </c>
      <c r="B57" s="36">
        <v>5494.7839330682409</v>
      </c>
      <c r="C57" s="36">
        <v>5880.1709951719604</v>
      </c>
      <c r="D57" s="36">
        <v>5666.5691993721957</v>
      </c>
      <c r="E57" s="36">
        <v>5679.2854975826149</v>
      </c>
      <c r="F57" s="36">
        <v>5176.5</v>
      </c>
      <c r="G57" s="36">
        <v>0.16666666666655613</v>
      </c>
      <c r="H57" s="36">
        <v>2.7224074076675437</v>
      </c>
      <c r="I57" s="36">
        <v>184.50156451437397</v>
      </c>
      <c r="J57" s="36">
        <v>200.8854975893455</v>
      </c>
      <c r="K57" s="36">
        <v>192.69353105185974</v>
      </c>
      <c r="L57" s="36">
        <f>SQRT('YAN-M4_XRF_C2'!R57)</f>
        <v>7.2518963037263573</v>
      </c>
      <c r="M57" s="36">
        <f>SQRT('YAN-M4_XRF_C2'!S57)</f>
        <v>1.2401612798341997</v>
      </c>
      <c r="N57" s="36">
        <f>SQRT('YAN-M4_XRF_C2'!T57)</f>
        <v>4.1133927602406271</v>
      </c>
      <c r="O57" s="36">
        <f>SQRT('YAN-M4_XRF_C2'!U57)</f>
        <v>2.9782545223670858</v>
      </c>
      <c r="P57" s="36">
        <f>SQRT('YAN-M4_XRF_C2'!V57)</f>
        <v>0.4</v>
      </c>
      <c r="Q57" s="36">
        <f>SQRT('YAN-M4_XRF_C2'!W57)</f>
        <v>2.1142374511865976</v>
      </c>
      <c r="R57" s="36">
        <f>SQRT('YAN-M4_XRF_C2'!X57)</f>
        <v>2.8565713714171399</v>
      </c>
      <c r="S57" s="36">
        <f>SQRT('YAN-M4_XRF_C2'!Y57)</f>
        <v>1.9949937343260002</v>
      </c>
      <c r="T57" s="36">
        <f>SQRT('YAN-M4_XRF_C2'!Z57)</f>
        <v>0.82462112512353214</v>
      </c>
      <c r="U57" s="36">
        <f>SQRT('YAN-M4_XRF_C2'!AA57)</f>
        <v>0.48579831205964474</v>
      </c>
      <c r="V57" s="36">
        <f>SQRT('YAN-M4_XRF_C2'!AB57)</f>
        <v>0.32863353450309968</v>
      </c>
      <c r="W57" s="36">
        <v>-0.55817600000000001</v>
      </c>
      <c r="X57" s="36">
        <v>-0.35050199999999998</v>
      </c>
      <c r="Y57" s="36">
        <v>2.2150599999999999E-2</v>
      </c>
      <c r="Z57" s="36">
        <v>-3.1077E-2</v>
      </c>
    </row>
    <row r="58" spans="1:26" x14ac:dyDescent="0.2">
      <c r="A58" s="36">
        <v>119</v>
      </c>
      <c r="B58" s="36">
        <v>5495.7104006555464</v>
      </c>
      <c r="C58" s="36">
        <v>5881.6402829755534</v>
      </c>
      <c r="D58" s="36">
        <v>5667.0412761016159</v>
      </c>
      <c r="E58" s="36">
        <v>5680.0201414843204</v>
      </c>
      <c r="F58" s="36">
        <v>5188.8</v>
      </c>
      <c r="G58" s="36">
        <v>0.16666666666680877</v>
      </c>
      <c r="H58" s="36">
        <v>2.7224074076675437</v>
      </c>
      <c r="I58" s="36">
        <v>184.30974082877401</v>
      </c>
      <c r="J58" s="36">
        <v>201.62014149123297</v>
      </c>
      <c r="K58" s="36">
        <v>192.96494116000349</v>
      </c>
      <c r="L58" s="36">
        <f>SQRT('YAN-M4_XRF_C2'!R58)</f>
        <v>7.2394751190953057</v>
      </c>
      <c r="M58" s="36">
        <f>SQRT('YAN-M4_XRF_C2'!S58)</f>
        <v>1.2385475364312828</v>
      </c>
      <c r="N58" s="36">
        <f>SQRT('YAN-M4_XRF_C2'!T58)</f>
        <v>4.1036569057366385</v>
      </c>
      <c r="O58" s="36">
        <f>SQRT('YAN-M4_XRF_C2'!U58)</f>
        <v>2.9782545223670858</v>
      </c>
      <c r="P58" s="36">
        <f>SQRT('YAN-M4_XRF_C2'!V58)</f>
        <v>0.40124805295477761</v>
      </c>
      <c r="Q58" s="36">
        <f>SQRT('YAN-M4_XRF_C2'!W58)</f>
        <v>2.1095023109728985</v>
      </c>
      <c r="R58" s="36">
        <f>SQRT('YAN-M4_XRF_C2'!X58)</f>
        <v>2.8792360097775935</v>
      </c>
      <c r="S58" s="36">
        <f>SQRT('YAN-M4_XRF_C2'!Y58)</f>
        <v>1.9974984355438179</v>
      </c>
      <c r="T58" s="36">
        <f>SQRT('YAN-M4_XRF_C2'!Z58)</f>
        <v>0.82462112512353214</v>
      </c>
      <c r="U58" s="36">
        <f>SQRT('YAN-M4_XRF_C2'!AA58)</f>
        <v>0.48682645778552341</v>
      </c>
      <c r="V58" s="36">
        <f>SQRT('YAN-M4_XRF_C2'!AB58)</f>
        <v>0.32403703492039299</v>
      </c>
      <c r="W58" s="36">
        <v>-0.58242300000000002</v>
      </c>
      <c r="X58" s="36">
        <v>-0.33954200000000001</v>
      </c>
      <c r="Y58" s="36">
        <v>4.2004300000000001E-2</v>
      </c>
      <c r="Z58" s="36">
        <v>-3.6462000000000001E-2</v>
      </c>
    </row>
    <row r="59" spans="1:26" x14ac:dyDescent="0.2">
      <c r="A59" s="36">
        <v>121</v>
      </c>
      <c r="B59" s="36">
        <v>5496.636868242852</v>
      </c>
      <c r="C59" s="36">
        <v>5883.1095707791465</v>
      </c>
      <c r="D59" s="36">
        <v>5667.5133528310362</v>
      </c>
      <c r="E59" s="36">
        <v>5680.754785386026</v>
      </c>
      <c r="F59" s="36">
        <v>5200.8999999999996</v>
      </c>
      <c r="G59" s="36">
        <v>0.16666666666655613</v>
      </c>
      <c r="H59" s="36">
        <v>2.7224074076675437</v>
      </c>
      <c r="I59" s="36">
        <v>184.11791714317405</v>
      </c>
      <c r="J59" s="36">
        <v>202.35478539312044</v>
      </c>
      <c r="K59" s="36">
        <v>193.23635126814725</v>
      </c>
      <c r="L59" s="36">
        <f>SQRT('YAN-M4_XRF_C2'!R59)</f>
        <v>7.2429275848927279</v>
      </c>
      <c r="M59" s="36">
        <f>SQRT('YAN-M4_XRF_C2'!S59)</f>
        <v>1.2445882853377659</v>
      </c>
      <c r="N59" s="36">
        <f>SQRT('YAN-M4_XRF_C2'!T59)</f>
        <v>4.1024382993532029</v>
      </c>
      <c r="O59" s="36">
        <f>SQRT('YAN-M4_XRF_C2'!U59)</f>
        <v>2.98496231131986</v>
      </c>
      <c r="P59" s="36">
        <f>SQRT('YAN-M4_XRF_C2'!V59)</f>
        <v>0.40124805295477761</v>
      </c>
      <c r="Q59" s="36">
        <f>SQRT('YAN-M4_XRF_C2'!W59)</f>
        <v>2.1095023109728985</v>
      </c>
      <c r="R59" s="36">
        <f>SQRT('YAN-M4_XRF_C2'!X59)</f>
        <v>2.8478061731796283</v>
      </c>
      <c r="S59" s="36">
        <f>SQRT('YAN-M4_XRF_C2'!Y59)</f>
        <v>2.0542638584174138</v>
      </c>
      <c r="T59" s="36">
        <f>SQRT('YAN-M4_XRF_C2'!Z59)</f>
        <v>0.84261497731763579</v>
      </c>
      <c r="U59" s="36">
        <f>SQRT('YAN-M4_XRF_C2'!AA59)</f>
        <v>0.4898979485566356</v>
      </c>
      <c r="V59" s="36">
        <f>SQRT('YAN-M4_XRF_C2'!AB59)</f>
        <v>0.35777087639996635</v>
      </c>
      <c r="W59" s="36">
        <v>-0.54467200000000005</v>
      </c>
      <c r="X59" s="36">
        <v>-0.41605599999999998</v>
      </c>
      <c r="Y59" s="36">
        <v>5.6999500000000002E-2</v>
      </c>
      <c r="Z59" s="36">
        <v>-3.0504300000000002E-2</v>
      </c>
    </row>
    <row r="60" spans="1:26" x14ac:dyDescent="0.2">
      <c r="A60" s="36">
        <v>123</v>
      </c>
      <c r="B60" s="36">
        <v>5497.5633358301575</v>
      </c>
      <c r="C60" s="36">
        <v>5884.5788585827395</v>
      </c>
      <c r="D60" s="36">
        <v>5667.9854295604564</v>
      </c>
      <c r="E60" s="36">
        <v>5681.4894292877316</v>
      </c>
      <c r="F60" s="36">
        <v>5213.1000000000004</v>
      </c>
      <c r="G60" s="36">
        <v>0.19999999999998863</v>
      </c>
      <c r="H60" s="36">
        <v>2.7224074076675437</v>
      </c>
      <c r="I60" s="36">
        <v>183.9260934575741</v>
      </c>
      <c r="J60" s="36">
        <v>203.0894292950079</v>
      </c>
      <c r="K60" s="36">
        <v>193.507761376291</v>
      </c>
      <c r="L60" s="36">
        <f>SQRT('YAN-M4_XRF_C2'!R60)</f>
        <v>7.2387844283415426</v>
      </c>
      <c r="M60" s="36">
        <f>SQRT('YAN-M4_XRF_C2'!S60)</f>
        <v>1.2413702106946178</v>
      </c>
      <c r="N60" s="36">
        <f>SQRT('YAN-M4_XRF_C2'!T60)</f>
        <v>4.0926763859362252</v>
      </c>
      <c r="O60" s="36">
        <f>SQRT('YAN-M4_XRF_C2'!U60)</f>
        <v>2.9698484809834995</v>
      </c>
      <c r="P60" s="36">
        <f>SQRT('YAN-M4_XRF_C2'!V60)</f>
        <v>0.40124805295477761</v>
      </c>
      <c r="Q60" s="36">
        <f>SQRT('YAN-M4_XRF_C2'!W60)</f>
        <v>2.0928449536456348</v>
      </c>
      <c r="R60" s="36">
        <f>SQRT('YAN-M4_XRF_C2'!X60)</f>
        <v>2.8213471959331771</v>
      </c>
      <c r="S60" s="36">
        <f>SQRT('YAN-M4_XRF_C2'!Y60)</f>
        <v>1.9974984355438179</v>
      </c>
      <c r="T60" s="36">
        <f>SQRT('YAN-M4_XRF_C2'!Z60)</f>
        <v>0.83666002653407556</v>
      </c>
      <c r="U60" s="36">
        <f>SQRT('YAN-M4_XRF_C2'!AA60)</f>
        <v>0.48476798574163288</v>
      </c>
      <c r="V60" s="36">
        <f>SQRT('YAN-M4_XRF_C2'!AB60)</f>
        <v>0.33316662497915361</v>
      </c>
      <c r="W60" s="36">
        <v>-0.52191500000000002</v>
      </c>
      <c r="X60" s="36">
        <v>-0.35196300000000003</v>
      </c>
      <c r="Y60" s="36">
        <v>1.5737500000000001E-2</v>
      </c>
      <c r="Z60" s="36">
        <v>-2.59689E-2</v>
      </c>
    </row>
    <row r="61" spans="1:26" x14ac:dyDescent="0.2">
      <c r="A61" s="36">
        <v>125</v>
      </c>
      <c r="B61" s="36">
        <v>5498.489803417463</v>
      </c>
      <c r="C61" s="36">
        <v>5886.0481463863325</v>
      </c>
      <c r="D61" s="36">
        <v>5668.4575062898766</v>
      </c>
      <c r="E61" s="36">
        <v>5682.2240731894371</v>
      </c>
      <c r="F61" s="36">
        <v>5225.3</v>
      </c>
      <c r="G61" s="36">
        <v>0.16666666666680877</v>
      </c>
      <c r="H61" s="36">
        <v>2.7224074076675437</v>
      </c>
      <c r="I61" s="36">
        <v>183.73426977197414</v>
      </c>
      <c r="J61" s="36">
        <v>203.82407319689537</v>
      </c>
      <c r="K61" s="36">
        <v>193.77917148443476</v>
      </c>
      <c r="L61" s="36">
        <f>SQRT('YAN-M4_XRF_C2'!R61)</f>
        <v>7.3047929470998696</v>
      </c>
      <c r="M61" s="36">
        <f>SQRT('YAN-M4_XRF_C2'!S61)</f>
        <v>1.2441864811996632</v>
      </c>
      <c r="N61" s="36">
        <f>SQRT('YAN-M4_XRF_C2'!T61)</f>
        <v>4.161730409336962</v>
      </c>
      <c r="O61" s="36">
        <f>SQRT('YAN-M4_XRF_C2'!U61)</f>
        <v>2.9765752132274432</v>
      </c>
      <c r="P61" s="36">
        <f>SQRT('YAN-M4_XRF_C2'!V61)</f>
        <v>0.40373258476372698</v>
      </c>
      <c r="Q61" s="36">
        <f>SQRT('YAN-M4_XRF_C2'!W61)</f>
        <v>2.16794833886788</v>
      </c>
      <c r="R61" s="36">
        <f>SQRT('YAN-M4_XRF_C2'!X61)</f>
        <v>2.8301943396169813</v>
      </c>
      <c r="S61" s="36">
        <f>SQRT('YAN-M4_XRF_C2'!Y61)</f>
        <v>2.080865204668481</v>
      </c>
      <c r="T61" s="36">
        <f>SQRT('YAN-M4_XRF_C2'!Z61)</f>
        <v>0.82462112512353214</v>
      </c>
      <c r="U61" s="36">
        <f>SQRT('YAN-M4_XRF_C2'!AA61)</f>
        <v>0.48887626246321264</v>
      </c>
      <c r="V61" s="36">
        <f>SQRT('YAN-M4_XRF_C2'!AB61)</f>
        <v>0.32710854467592254</v>
      </c>
      <c r="W61" s="36">
        <v>-0.56328299999999998</v>
      </c>
      <c r="X61" s="36">
        <v>-0.48036299999999998</v>
      </c>
      <c r="Y61" s="36">
        <v>-2.4187699999999999E-2</v>
      </c>
      <c r="Z61" s="36">
        <v>-3.6019700000000002E-2</v>
      </c>
    </row>
    <row r="62" spans="1:26" x14ac:dyDescent="0.2">
      <c r="A62" s="36">
        <v>127</v>
      </c>
      <c r="B62" s="36">
        <v>5499.4162710047685</v>
      </c>
      <c r="C62" s="36">
        <v>5887.5174341899256</v>
      </c>
      <c r="D62" s="36">
        <v>5668.9295830192968</v>
      </c>
      <c r="E62" s="36">
        <v>5682.9587170911427</v>
      </c>
      <c r="F62" s="36">
        <v>5237.7</v>
      </c>
      <c r="G62" s="36">
        <v>0.16666666666655613</v>
      </c>
      <c r="H62" s="36">
        <v>2.7224074076675437</v>
      </c>
      <c r="I62" s="36">
        <v>183.54244608637418</v>
      </c>
      <c r="J62" s="36">
        <v>204.55871709878284</v>
      </c>
      <c r="K62" s="36">
        <v>194.05058159257851</v>
      </c>
      <c r="L62" s="36">
        <f>SQRT('YAN-M4_XRF_C2'!R62)</f>
        <v>7.2532751223154355</v>
      </c>
      <c r="M62" s="36">
        <f>SQRT('YAN-M4_XRF_C2'!S62)</f>
        <v>1.2365273955719702</v>
      </c>
      <c r="N62" s="36">
        <f>SQRT('YAN-M4_XRF_C2'!T62)</f>
        <v>4.1048751503547587</v>
      </c>
      <c r="O62" s="36">
        <f>SQRT('YAN-M4_XRF_C2'!U62)</f>
        <v>2.9698484809834995</v>
      </c>
      <c r="P62" s="36">
        <f>SQRT('YAN-M4_XRF_C2'!V62)</f>
        <v>0.4</v>
      </c>
      <c r="Q62" s="36">
        <f>SQRT('YAN-M4_XRF_C2'!W62)</f>
        <v>2.0976176963403033</v>
      </c>
      <c r="R62" s="36">
        <f>SQRT('YAN-M4_XRF_C2'!X62)</f>
        <v>2.8284271247461903</v>
      </c>
      <c r="S62" s="36">
        <f>SQRT('YAN-M4_XRF_C2'!Y62)</f>
        <v>1.9924858845171276</v>
      </c>
      <c r="T62" s="36">
        <f>SQRT('YAN-M4_XRF_C2'!Z62)</f>
        <v>0.83066238629180744</v>
      </c>
      <c r="U62" s="36">
        <f>SQRT('YAN-M4_XRF_C2'!AA62)</f>
        <v>0.48373546489791297</v>
      </c>
      <c r="V62" s="36">
        <f>SQRT('YAN-M4_XRF_C2'!AB62)</f>
        <v>0.3255764119219941</v>
      </c>
      <c r="W62" s="36">
        <v>-0.53209300000000004</v>
      </c>
      <c r="X62" s="36">
        <v>-0.34975299999999998</v>
      </c>
      <c r="Y62" s="36">
        <v>4.04791E-3</v>
      </c>
      <c r="Z62" s="36">
        <v>-2.2394500000000001E-2</v>
      </c>
    </row>
    <row r="63" spans="1:26" x14ac:dyDescent="0.2">
      <c r="A63" s="36">
        <v>129</v>
      </c>
      <c r="B63" s="36">
        <v>5500.3427385920741</v>
      </c>
      <c r="C63" s="36">
        <v>5888.9867219935186</v>
      </c>
      <c r="D63" s="36">
        <v>5669.4016597487171</v>
      </c>
      <c r="E63" s="36">
        <v>5683.6933609928483</v>
      </c>
      <c r="F63" s="36">
        <v>5250</v>
      </c>
      <c r="G63" s="36">
        <v>0.16666666666655613</v>
      </c>
      <c r="H63" s="36">
        <v>2.7224074076636748</v>
      </c>
      <c r="I63" s="36">
        <v>183.35062240077423</v>
      </c>
      <c r="J63" s="36">
        <v>205.2933610006703</v>
      </c>
      <c r="K63" s="36">
        <v>194.32199170072226</v>
      </c>
      <c r="L63" s="36">
        <f>SQRT('YAN-M4_XRF_C2'!R63)</f>
        <v>7.2601652873746616</v>
      </c>
      <c r="M63" s="36">
        <f>SQRT('YAN-M4_XRF_C2'!S63)</f>
        <v>1.2300406497347964</v>
      </c>
      <c r="N63" s="36">
        <f>SQRT('YAN-M4_XRF_C2'!T63)</f>
        <v>4.1267420563926702</v>
      </c>
      <c r="O63" s="36">
        <f>SQRT('YAN-M4_XRF_C2'!U63)</f>
        <v>2.9495762407505248</v>
      </c>
      <c r="P63" s="36">
        <f>SQRT('YAN-M4_XRF_C2'!V63)</f>
        <v>0.39749213828703583</v>
      </c>
      <c r="Q63" s="36">
        <f>SQRT('YAN-M4_XRF_C2'!W63)</f>
        <v>2.0904544960366871</v>
      </c>
      <c r="R63" s="36">
        <f>SQRT('YAN-M4_XRF_C2'!X63)</f>
        <v>2.8565713714171399</v>
      </c>
      <c r="S63" s="36">
        <f>SQRT('YAN-M4_XRF_C2'!Y63)</f>
        <v>2.0049937655763421</v>
      </c>
      <c r="T63" s="36">
        <f>SQRT('YAN-M4_XRF_C2'!Z63)</f>
        <v>0.82462112512353214</v>
      </c>
      <c r="U63" s="36">
        <f>SQRT('YAN-M4_XRF_C2'!AA63)</f>
        <v>0.47644516998286385</v>
      </c>
      <c r="V63" s="36">
        <f>SQRT('YAN-M4_XRF_C2'!AB63)</f>
        <v>0.32710854467592254</v>
      </c>
      <c r="W63" s="36">
        <v>-0.55391800000000002</v>
      </c>
      <c r="X63" s="36">
        <v>-0.357678</v>
      </c>
      <c r="Y63" s="36">
        <v>2.0970599999999999E-2</v>
      </c>
      <c r="Z63" s="36">
        <v>-2.6478100000000001E-2</v>
      </c>
    </row>
    <row r="64" spans="1:26" x14ac:dyDescent="0.2">
      <c r="A64" s="36">
        <v>131</v>
      </c>
      <c r="B64" s="36">
        <v>5501.2692061793796</v>
      </c>
      <c r="C64" s="36">
        <v>5890.4560097971116</v>
      </c>
      <c r="D64" s="36">
        <v>5669.8737364781373</v>
      </c>
      <c r="E64" s="36">
        <v>5684.4280048945539</v>
      </c>
      <c r="F64" s="36">
        <v>5262.1</v>
      </c>
      <c r="G64" s="36">
        <v>0.16666666666680877</v>
      </c>
      <c r="H64" s="36">
        <v>2.7224074076636748</v>
      </c>
      <c r="I64" s="36">
        <v>183.15879871517427</v>
      </c>
      <c r="J64" s="36">
        <v>206.02800490255777</v>
      </c>
      <c r="K64" s="36">
        <v>194.59340180886602</v>
      </c>
      <c r="L64" s="36">
        <f>SQRT('YAN-M4_XRF_C2'!R64)</f>
        <v>7.2794230540613585</v>
      </c>
      <c r="M64" s="36">
        <f>SQRT('YAN-M4_XRF_C2'!S64)</f>
        <v>1.2255610959882823</v>
      </c>
      <c r="N64" s="36">
        <f>SQRT('YAN-M4_XRF_C2'!T64)</f>
        <v>4.1521078984053386</v>
      </c>
      <c r="O64" s="36">
        <f>SQRT('YAN-M4_XRF_C2'!U64)</f>
        <v>2.9393876913398138</v>
      </c>
      <c r="P64" s="36">
        <f>SQRT('YAN-M4_XRF_C2'!V64)</f>
        <v>0.39496835316262996</v>
      </c>
      <c r="Q64" s="36">
        <f>SQRT('YAN-M4_XRF_C2'!W64)</f>
        <v>2.0976176963403033</v>
      </c>
      <c r="R64" s="36">
        <f>SQRT('YAN-M4_XRF_C2'!X64)</f>
        <v>2.8982753492378879</v>
      </c>
      <c r="S64" s="36">
        <f>SQRT('YAN-M4_XRF_C2'!Y64)</f>
        <v>1.9899748742132399</v>
      </c>
      <c r="T64" s="36">
        <f>SQRT('YAN-M4_XRF_C2'!Z64)</f>
        <v>0.80622577482985502</v>
      </c>
      <c r="U64" s="36">
        <f>SQRT('YAN-M4_XRF_C2'!AA64)</f>
        <v>0.47644516998286385</v>
      </c>
      <c r="V64" s="36">
        <f>SQRT('YAN-M4_XRF_C2'!AB64)</f>
        <v>0.27748873851023215</v>
      </c>
      <c r="W64" s="36">
        <v>-0.62313200000000002</v>
      </c>
      <c r="X64" s="36">
        <v>-0.33207799999999998</v>
      </c>
      <c r="Y64" s="36">
        <v>-1.0172E-2</v>
      </c>
      <c r="Z64" s="36">
        <v>-3.3891900000000003E-2</v>
      </c>
    </row>
    <row r="65" spans="1:26" x14ac:dyDescent="0.2">
      <c r="A65" s="36">
        <v>133</v>
      </c>
      <c r="B65" s="36">
        <v>5502.1956737666851</v>
      </c>
      <c r="C65" s="36">
        <v>5891.9252976007047</v>
      </c>
      <c r="D65" s="36">
        <v>5670.3458132075575</v>
      </c>
      <c r="E65" s="36">
        <v>5685.1626487962594</v>
      </c>
      <c r="F65" s="36">
        <v>5274.3</v>
      </c>
      <c r="G65" s="36">
        <v>0.16666666666680877</v>
      </c>
      <c r="H65" s="36">
        <v>2.7224074076636748</v>
      </c>
      <c r="I65" s="36">
        <v>182.96697502957431</v>
      </c>
      <c r="J65" s="36">
        <v>206.76264880444523</v>
      </c>
      <c r="K65" s="36">
        <v>194.86481191700977</v>
      </c>
      <c r="L65" s="36">
        <f>SQRT('YAN-M4_XRF_C2'!R65)</f>
        <v>7.2876608044008195</v>
      </c>
      <c r="M65" s="36">
        <f>SQRT('YAN-M4_XRF_C2'!S65)</f>
        <v>1.2345039489608771</v>
      </c>
      <c r="N65" s="36">
        <f>SQRT('YAN-M4_XRF_C2'!T65)</f>
        <v>4.1243181254602561</v>
      </c>
      <c r="O65" s="36">
        <f>SQRT('YAN-M4_XRF_C2'!U65)</f>
        <v>2.9512709126747412</v>
      </c>
      <c r="P65" s="36">
        <f>SQRT('YAN-M4_XRF_C2'!V65)</f>
        <v>0.39874804074753772</v>
      </c>
      <c r="Q65" s="36">
        <f>SQRT('YAN-M4_XRF_C2'!W65)</f>
        <v>2.0928449536456348</v>
      </c>
      <c r="R65" s="36">
        <f>SQRT('YAN-M4_XRF_C2'!X65)</f>
        <v>2.8827070610799148</v>
      </c>
      <c r="S65" s="36">
        <f>SQRT('YAN-M4_XRF_C2'!Y65)</f>
        <v>2.0124611797498106</v>
      </c>
      <c r="T65" s="36">
        <f>SQRT('YAN-M4_XRF_C2'!Z65)</f>
        <v>0.81853527718724506</v>
      </c>
      <c r="U65" s="36">
        <f>SQRT('YAN-M4_XRF_C2'!AA65)</f>
        <v>0.48270073544588682</v>
      </c>
      <c r="V65" s="36">
        <f>SQRT('YAN-M4_XRF_C2'!AB65)</f>
        <v>0.31144823004794875</v>
      </c>
      <c r="W65" s="36">
        <v>-0.59647099999999997</v>
      </c>
      <c r="X65" s="36">
        <v>-0.366176</v>
      </c>
      <c r="Y65" s="36">
        <v>1.6024400000000001E-2</v>
      </c>
      <c r="Z65" s="36">
        <v>-2.0642500000000001E-3</v>
      </c>
    </row>
    <row r="66" spans="1:26" x14ac:dyDescent="0.2">
      <c r="A66" s="36">
        <v>135</v>
      </c>
      <c r="B66" s="36">
        <v>5503.1221413539906</v>
      </c>
      <c r="C66" s="36">
        <v>5893.3945854042977</v>
      </c>
      <c r="D66" s="36">
        <v>5670.8178899369777</v>
      </c>
      <c r="E66" s="36">
        <v>5685.897292697965</v>
      </c>
      <c r="F66" s="36">
        <v>5286.7</v>
      </c>
      <c r="G66" s="36">
        <v>0.16666666666655613</v>
      </c>
      <c r="H66" s="36">
        <v>2.7224074076636748</v>
      </c>
      <c r="I66" s="36">
        <v>182.77515134397436</v>
      </c>
      <c r="J66" s="36">
        <v>207.4972927063327</v>
      </c>
      <c r="K66" s="36">
        <v>195.13622202515353</v>
      </c>
      <c r="L66" s="36">
        <f>SQRT('YAN-M4_XRF_C2'!R66)</f>
        <v>7.2532751223154355</v>
      </c>
      <c r="M66" s="36">
        <f>SQRT('YAN-M4_XRF_C2'!S66)</f>
        <v>1.2320714265009152</v>
      </c>
      <c r="N66" s="36">
        <f>SQRT('YAN-M4_XRF_C2'!T66)</f>
        <v>4.1097445176069032</v>
      </c>
      <c r="O66" s="36">
        <f>SQRT('YAN-M4_XRF_C2'!U66)</f>
        <v>2.9444863728670914</v>
      </c>
      <c r="P66" s="36">
        <f>SQRT('YAN-M4_XRF_C2'!V66)</f>
        <v>0.39749213828703583</v>
      </c>
      <c r="Q66" s="36">
        <f>SQRT('YAN-M4_XRF_C2'!W66)</f>
        <v>2.080865204668481</v>
      </c>
      <c r="R66" s="36">
        <f>SQRT('YAN-M4_XRF_C2'!X66)</f>
        <v>2.8670542373662902</v>
      </c>
      <c r="S66" s="36">
        <f>SQRT('YAN-M4_XRF_C2'!Y66)</f>
        <v>2.0124611797498106</v>
      </c>
      <c r="T66" s="36">
        <f>SQRT('YAN-M4_XRF_C2'!Z66)</f>
        <v>0.82462112512353214</v>
      </c>
      <c r="U66" s="36">
        <f>SQRT('YAN-M4_XRF_C2'!AA66)</f>
        <v>0.48062459362791665</v>
      </c>
      <c r="V66" s="36">
        <f>SQRT('YAN-M4_XRF_C2'!AB66)</f>
        <v>0.31780497164141408</v>
      </c>
      <c r="W66" s="36">
        <v>-0.57374499999999995</v>
      </c>
      <c r="X66" s="36">
        <v>-0.35535099999999997</v>
      </c>
      <c r="Y66" s="36">
        <v>2.9871200000000001E-2</v>
      </c>
      <c r="Z66" s="36">
        <v>-2.3714200000000001E-2</v>
      </c>
    </row>
    <row r="67" spans="1:26" x14ac:dyDescent="0.2">
      <c r="A67" s="36">
        <v>137</v>
      </c>
      <c r="B67" s="36">
        <v>5504.0486089412962</v>
      </c>
      <c r="C67" s="36">
        <v>5894.8638732078907</v>
      </c>
      <c r="D67" s="36">
        <v>5671.289966666398</v>
      </c>
      <c r="E67" s="36">
        <v>5686.6319365996706</v>
      </c>
      <c r="F67" s="36">
        <v>5299.3</v>
      </c>
      <c r="G67" s="36">
        <v>0.16666666666680877</v>
      </c>
      <c r="H67" s="36">
        <v>2.7224074076636748</v>
      </c>
      <c r="I67" s="36">
        <v>182.5833276583744</v>
      </c>
      <c r="J67" s="36">
        <v>208.23193660822017</v>
      </c>
      <c r="K67" s="36">
        <v>195.40763213329728</v>
      </c>
      <c r="L67" s="36">
        <f>SQRT('YAN-M4_XRF_C2'!R67)</f>
        <v>7.2636079189339506</v>
      </c>
      <c r="M67" s="36">
        <f>SQRT('YAN-M4_XRF_C2'!S67)</f>
        <v>1.2247448713915889</v>
      </c>
      <c r="N67" s="36">
        <f>SQRT('YAN-M4_XRF_C2'!T67)</f>
        <v>4.1460824883255762</v>
      </c>
      <c r="O67" s="36">
        <f>SQRT('YAN-M4_XRF_C2'!U67)</f>
        <v>2.9461839725312471</v>
      </c>
      <c r="P67" s="36">
        <f>SQRT('YAN-M4_XRF_C2'!V67)</f>
        <v>0.39496835316262996</v>
      </c>
      <c r="Q67" s="36">
        <f>SQRT('YAN-M4_XRF_C2'!W67)</f>
        <v>2.1</v>
      </c>
      <c r="R67" s="36">
        <f>SQRT('YAN-M4_XRF_C2'!X67)</f>
        <v>2.9034462281915951</v>
      </c>
      <c r="S67" s="36">
        <f>SQRT('YAN-M4_XRF_C2'!Y67)</f>
        <v>1.9974984355438179</v>
      </c>
      <c r="T67" s="36">
        <f>SQRT('YAN-M4_XRF_C2'!Z67)</f>
        <v>0.80622577482985502</v>
      </c>
      <c r="U67" s="36">
        <f>SQRT('YAN-M4_XRF_C2'!AA67)</f>
        <v>0.47749345545253291</v>
      </c>
      <c r="V67" s="36">
        <f>SQRT('YAN-M4_XRF_C2'!AB67)</f>
        <v>0.31144823004794875</v>
      </c>
      <c r="W67" s="36">
        <v>-0.60490299999999997</v>
      </c>
      <c r="X67" s="36">
        <v>-0.34007700000000002</v>
      </c>
      <c r="Y67" s="36">
        <v>3.1973599999999998E-2</v>
      </c>
      <c r="Z67" s="36">
        <v>-4.0019399999999997E-2</v>
      </c>
    </row>
    <row r="68" spans="1:26" x14ac:dyDescent="0.2">
      <c r="A68" s="36">
        <v>139</v>
      </c>
      <c r="B68" s="36">
        <v>5504.9750765286017</v>
      </c>
      <c r="C68" s="36">
        <v>5896.3331610114838</v>
      </c>
      <c r="D68" s="36">
        <v>5671.7620433958182</v>
      </c>
      <c r="E68" s="36">
        <v>5687.3665805013761</v>
      </c>
      <c r="F68" s="36">
        <v>5311.8</v>
      </c>
      <c r="G68" s="36">
        <v>0.16666666666680877</v>
      </c>
      <c r="H68" s="36">
        <v>2.7224074076636748</v>
      </c>
      <c r="I68" s="36">
        <v>182.39150397277444</v>
      </c>
      <c r="J68" s="36">
        <v>208.96658051010763</v>
      </c>
      <c r="K68" s="36">
        <v>195.67904224144104</v>
      </c>
      <c r="L68" s="36">
        <f>SQRT('YAN-M4_XRF_C2'!R68)</f>
        <v>7.2732386183872721</v>
      </c>
      <c r="M68" s="36">
        <f>SQRT('YAN-M4_XRF_C2'!S68)</f>
        <v>1.2280065146407002</v>
      </c>
      <c r="N68" s="36">
        <f>SQRT('YAN-M4_XRF_C2'!T68)</f>
        <v>4.1521078984053386</v>
      </c>
      <c r="O68" s="36">
        <f>SQRT('YAN-M4_XRF_C2'!U68)</f>
        <v>2.9563490998188966</v>
      </c>
      <c r="P68" s="36">
        <f>SQRT('YAN-M4_XRF_C2'!V68)</f>
        <v>0.396232255123179</v>
      </c>
      <c r="Q68" s="36">
        <f>SQRT('YAN-M4_XRF_C2'!W68)</f>
        <v>2.1166010488516727</v>
      </c>
      <c r="R68" s="36">
        <f>SQRT('YAN-M4_XRF_C2'!X68)</f>
        <v>2.9137604568666933</v>
      </c>
      <c r="S68" s="36">
        <f>SQRT('YAN-M4_XRF_C2'!Y68)</f>
        <v>1.9849433241279208</v>
      </c>
      <c r="T68" s="36">
        <f>SQRT('YAN-M4_XRF_C2'!Z68)</f>
        <v>0.80622577482985502</v>
      </c>
      <c r="U68" s="36">
        <f>SQRT('YAN-M4_XRF_C2'!AA68)</f>
        <v>0.48062459362791665</v>
      </c>
      <c r="V68" s="36">
        <f>SQRT('YAN-M4_XRF_C2'!AB68)</f>
        <v>0.3255764119219941</v>
      </c>
      <c r="W68" s="36">
        <v>-0.60336400000000001</v>
      </c>
      <c r="X68" s="36">
        <v>-0.33359800000000001</v>
      </c>
      <c r="Y68" s="36">
        <v>4.0878400000000002E-2</v>
      </c>
      <c r="Z68" s="36">
        <v>-3.10999E-2</v>
      </c>
    </row>
    <row r="69" spans="1:26" x14ac:dyDescent="0.2">
      <c r="A69" s="36">
        <v>141</v>
      </c>
      <c r="B69" s="36">
        <v>5505.9015441159072</v>
      </c>
      <c r="C69" s="36">
        <v>5897.8024488150768</v>
      </c>
      <c r="D69" s="36">
        <v>5672.2341201252384</v>
      </c>
      <c r="E69" s="36">
        <v>5688.1012244030817</v>
      </c>
      <c r="F69" s="36">
        <v>5324</v>
      </c>
      <c r="G69" s="36">
        <v>0.19999999999998863</v>
      </c>
      <c r="H69" s="36">
        <v>2.7224074076636748</v>
      </c>
      <c r="I69" s="36">
        <v>182.19968028717449</v>
      </c>
      <c r="J69" s="36">
        <v>209.7012244119951</v>
      </c>
      <c r="K69" s="36">
        <v>195.95045234958479</v>
      </c>
      <c r="L69" s="36">
        <f>SQRT('YAN-M4_XRF_C2'!R69)</f>
        <v>7.2367119605522507</v>
      </c>
      <c r="M69" s="36">
        <f>SQRT('YAN-M4_XRF_C2'!S69)</f>
        <v>1.2247448713915889</v>
      </c>
      <c r="N69" s="36">
        <f>SQRT('YAN-M4_XRF_C2'!T69)</f>
        <v>4.1255302689472533</v>
      </c>
      <c r="O69" s="36">
        <f>SQRT('YAN-M4_XRF_C2'!U69)</f>
        <v>2.9580398915498081</v>
      </c>
      <c r="P69" s="36">
        <f>SQRT('YAN-M4_XRF_C2'!V69)</f>
        <v>0.396232255123179</v>
      </c>
      <c r="Q69" s="36">
        <f>SQRT('YAN-M4_XRF_C2'!W69)</f>
        <v>2.1142374511865976</v>
      </c>
      <c r="R69" s="36">
        <f>SQRT('YAN-M4_XRF_C2'!X69)</f>
        <v>2.8705400188814649</v>
      </c>
      <c r="S69" s="36">
        <f>SQRT('YAN-M4_XRF_C2'!Y69)</f>
        <v>1.9798989873223332</v>
      </c>
      <c r="T69" s="36">
        <f>SQRT('YAN-M4_XRF_C2'!Z69)</f>
        <v>0.81240384046359604</v>
      </c>
      <c r="U69" s="36">
        <f>SQRT('YAN-M4_XRF_C2'!AA69)</f>
        <v>0.47853944456021597</v>
      </c>
      <c r="V69" s="36">
        <f>SQRT('YAN-M4_XRF_C2'!AB69)</f>
        <v>0.32403703492039299</v>
      </c>
      <c r="W69" s="36">
        <v>-0.56356300000000004</v>
      </c>
      <c r="X69" s="36">
        <v>-0.32261299999999998</v>
      </c>
      <c r="Y69" s="36">
        <v>3.00986E-2</v>
      </c>
      <c r="Z69" s="36">
        <v>-5.61363E-2</v>
      </c>
    </row>
    <row r="70" spans="1:26" x14ac:dyDescent="0.2">
      <c r="A70" s="36">
        <v>143</v>
      </c>
      <c r="B70" s="36">
        <v>5506.8280117032127</v>
      </c>
      <c r="C70" s="36">
        <v>5899.2717366186698</v>
      </c>
      <c r="D70" s="36">
        <v>5672.7061968546586</v>
      </c>
      <c r="E70" s="36">
        <v>5688.8358683047873</v>
      </c>
      <c r="F70" s="36">
        <v>5336.2</v>
      </c>
      <c r="G70" s="36">
        <v>0.16666666666655613</v>
      </c>
      <c r="H70" s="36">
        <v>2.7224074076636748</v>
      </c>
      <c r="I70" s="36">
        <v>182.00785660157453</v>
      </c>
      <c r="J70" s="36">
        <v>210.43586831388257</v>
      </c>
      <c r="K70" s="36">
        <v>196.22186245772855</v>
      </c>
      <c r="L70" s="36">
        <f>SQRT('YAN-M4_XRF_C2'!R70)</f>
        <v>7.3068461048526263</v>
      </c>
      <c r="M70" s="36">
        <f>SQRT('YAN-M4_XRF_C2'!S70)</f>
        <v>1.2308533625091171</v>
      </c>
      <c r="N70" s="36">
        <f>SQRT('YAN-M4_XRF_C2'!T70)</f>
        <v>4.1916583830269376</v>
      </c>
      <c r="O70" s="36">
        <f>SQRT('YAN-M4_XRF_C2'!U70)</f>
        <v>2.9631064780058107</v>
      </c>
      <c r="P70" s="36">
        <f>SQRT('YAN-M4_XRF_C2'!V70)</f>
        <v>0.39874804074753772</v>
      </c>
      <c r="Q70" s="36">
        <f>SQRT('YAN-M4_XRF_C2'!W70)</f>
        <v>2.2068076490713913</v>
      </c>
      <c r="R70" s="36">
        <f>SQRT('YAN-M4_XRF_C2'!X70)</f>
        <v>2.8982753492378879</v>
      </c>
      <c r="S70" s="36">
        <f>SQRT('YAN-M4_XRF_C2'!Y70)</f>
        <v>2.0591260281974</v>
      </c>
      <c r="T70" s="36">
        <f>SQRT('YAN-M4_XRF_C2'!Z70)</f>
        <v>0.79372539331937719</v>
      </c>
      <c r="U70" s="36">
        <f>SQRT('YAN-M4_XRF_C2'!AA70)</f>
        <v>0.48373546489791297</v>
      </c>
      <c r="V70" s="36">
        <f>SQRT('YAN-M4_XRF_C2'!AB70)</f>
        <v>0.28635642126552707</v>
      </c>
      <c r="W70" s="36">
        <v>-0.64838399999999996</v>
      </c>
      <c r="X70" s="36">
        <v>-0.43947999999999998</v>
      </c>
      <c r="Y70" s="36">
        <v>-2.9100000000000001E-2</v>
      </c>
      <c r="Z70" s="36">
        <v>-7.2506500000000002E-2</v>
      </c>
    </row>
    <row r="71" spans="1:26" x14ac:dyDescent="0.2">
      <c r="A71" s="36">
        <v>145</v>
      </c>
      <c r="B71" s="36">
        <v>5507.7544792905182</v>
      </c>
      <c r="C71" s="36">
        <v>5900.7410244222629</v>
      </c>
      <c r="D71" s="36">
        <v>5673.1782735840789</v>
      </c>
      <c r="E71" s="36">
        <v>5689.5705122064928</v>
      </c>
      <c r="F71" s="36">
        <v>5348.9</v>
      </c>
      <c r="G71" s="36">
        <v>0.14285714285698625</v>
      </c>
      <c r="H71" s="36">
        <v>2.7224074076636748</v>
      </c>
      <c r="I71" s="36">
        <v>181.81603291597457</v>
      </c>
      <c r="J71" s="36">
        <v>211.17051221577003</v>
      </c>
      <c r="K71" s="36">
        <v>196.4932725658723</v>
      </c>
      <c r="L71" s="36">
        <f>SQRT('YAN-M4_XRF_C2'!R71)</f>
        <v>7.2525857457874983</v>
      </c>
      <c r="M71" s="36">
        <f>SQRT('YAN-M4_XRF_C2'!S71)</f>
        <v>1.2445882853377659</v>
      </c>
      <c r="N71" s="36">
        <f>SQRT('YAN-M4_XRF_C2'!T71)</f>
        <v>4.1073105555825702</v>
      </c>
      <c r="O71" s="36">
        <f>SQRT('YAN-M4_XRF_C2'!U71)</f>
        <v>2.9933259094191533</v>
      </c>
      <c r="P71" s="36">
        <f>SQRT('YAN-M4_XRF_C2'!V71)</f>
        <v>0.40124805295477761</v>
      </c>
      <c r="Q71" s="36">
        <f>SQRT('YAN-M4_XRF_C2'!W71)</f>
        <v>2.1166010488516727</v>
      </c>
      <c r="R71" s="36">
        <f>SQRT('YAN-M4_XRF_C2'!X71)</f>
        <v>2.824889378365107</v>
      </c>
      <c r="S71" s="36">
        <f>SQRT('YAN-M4_XRF_C2'!Y71)</f>
        <v>1.9748417658131499</v>
      </c>
      <c r="T71" s="36">
        <f>SQRT('YAN-M4_XRF_C2'!Z71)</f>
        <v>0.83066238629180744</v>
      </c>
      <c r="U71" s="36">
        <f>SQRT('YAN-M4_XRF_C2'!AA71)</f>
        <v>0.48579831205964474</v>
      </c>
      <c r="V71" s="36">
        <f>SQRT('YAN-M4_XRF_C2'!AB71)</f>
        <v>0.32863353450309968</v>
      </c>
      <c r="W71" s="36">
        <v>-0.52633799999999997</v>
      </c>
      <c r="X71" s="36">
        <v>-0.33885199999999999</v>
      </c>
      <c r="Y71" s="36">
        <v>-3.1801500000000001E-3</v>
      </c>
      <c r="Z71" s="36">
        <v>-2.5346299999999999E-2</v>
      </c>
    </row>
    <row r="72" spans="1:26" x14ac:dyDescent="0.2">
      <c r="A72" s="36">
        <v>147</v>
      </c>
      <c r="B72" s="36">
        <v>5508.6809468778238</v>
      </c>
      <c r="C72" s="36">
        <v>5902.2103122258559</v>
      </c>
      <c r="D72" s="36">
        <v>5673.6503503134991</v>
      </c>
      <c r="E72" s="36">
        <v>5690.3051561081984</v>
      </c>
      <c r="F72" s="36">
        <v>5361.9</v>
      </c>
      <c r="G72" s="36">
        <v>0.14285714285698625</v>
      </c>
      <c r="H72" s="36">
        <v>2.7224074076636748</v>
      </c>
      <c r="I72" s="36">
        <v>181.62420923037462</v>
      </c>
      <c r="J72" s="36">
        <v>211.9051561176575</v>
      </c>
      <c r="K72" s="36">
        <v>196.76468267401606</v>
      </c>
      <c r="L72" s="36">
        <f>SQRT('YAN-M4_XRF_C2'!R72)</f>
        <v>7.2670489196096648</v>
      </c>
      <c r="M72" s="36">
        <f>SQRT('YAN-M4_XRF_C2'!S72)</f>
        <v>1.2421755109484327</v>
      </c>
      <c r="N72" s="36">
        <f>SQRT('YAN-M4_XRF_C2'!T72)</f>
        <v>4.1158231254513353</v>
      </c>
      <c r="O72" s="36">
        <f>SQRT('YAN-M4_XRF_C2'!U72)</f>
        <v>2.9866369046136159</v>
      </c>
      <c r="P72" s="36">
        <f>SQRT('YAN-M4_XRF_C2'!V72)</f>
        <v>0.40124805295477761</v>
      </c>
      <c r="Q72" s="36">
        <f>SQRT('YAN-M4_XRF_C2'!W72)</f>
        <v>2.118962010041709</v>
      </c>
      <c r="R72" s="36">
        <f>SQRT('YAN-M4_XRF_C2'!X72)</f>
        <v>2.8106938645110393</v>
      </c>
      <c r="S72" s="36">
        <f>SQRT('YAN-M4_XRF_C2'!Y72)</f>
        <v>1.9974984355438179</v>
      </c>
      <c r="T72" s="36">
        <f>SQRT('YAN-M4_XRF_C2'!Z72)</f>
        <v>0.83666002653407556</v>
      </c>
      <c r="U72" s="36">
        <f>SQRT('YAN-M4_XRF_C2'!AA72)</f>
        <v>0.48579831205964474</v>
      </c>
      <c r="V72" s="36">
        <f>SQRT('YAN-M4_XRF_C2'!AB72)</f>
        <v>0.31144823004794875</v>
      </c>
      <c r="W72" s="36">
        <v>-0.531026</v>
      </c>
      <c r="X72" s="36">
        <v>-0.36760399999999999</v>
      </c>
      <c r="Y72" s="36">
        <v>-3.2870400000000001E-2</v>
      </c>
      <c r="Z72" s="36">
        <v>-2.3982900000000001E-2</v>
      </c>
    </row>
    <row r="73" spans="1:26" x14ac:dyDescent="0.2">
      <c r="A73" s="36">
        <v>149</v>
      </c>
      <c r="B73" s="36">
        <v>5509.6074144651293</v>
      </c>
      <c r="C73" s="36">
        <v>5903.6796000294489</v>
      </c>
      <c r="D73" s="36">
        <v>5674.1224270429193</v>
      </c>
      <c r="E73" s="36">
        <v>5691.039800009904</v>
      </c>
      <c r="F73" s="36">
        <v>5374.9</v>
      </c>
      <c r="G73" s="36">
        <v>0.16666666666655613</v>
      </c>
      <c r="H73" s="36">
        <v>2.7224074076636748</v>
      </c>
      <c r="I73" s="36">
        <v>181.43238554477466</v>
      </c>
      <c r="J73" s="36">
        <v>212.63980001954496</v>
      </c>
      <c r="K73" s="36">
        <v>197.03609278215981</v>
      </c>
      <c r="L73" s="36">
        <f>SQRT('YAN-M4_XRF_C2'!R73)</f>
        <v>7.274613391789285</v>
      </c>
      <c r="M73" s="36">
        <f>SQRT('YAN-M4_XRF_C2'!S73)</f>
        <v>1.2389511693363866</v>
      </c>
      <c r="N73" s="36">
        <f>SQRT('YAN-M4_XRF_C2'!T73)</f>
        <v>4.1109609582188931</v>
      </c>
      <c r="O73" s="36">
        <f>SQRT('YAN-M4_XRF_C2'!U73)</f>
        <v>2.9664793948382653</v>
      </c>
      <c r="P73" s="36">
        <f>SQRT('YAN-M4_XRF_C2'!V73)</f>
        <v>0.39874804074753772</v>
      </c>
      <c r="Q73" s="36">
        <f>SQRT('YAN-M4_XRF_C2'!W73)</f>
        <v>2.0904544960366871</v>
      </c>
      <c r="R73" s="36">
        <f>SQRT('YAN-M4_XRF_C2'!X73)</f>
        <v>2.8142494558940578</v>
      </c>
      <c r="S73" s="36">
        <f>SQRT('YAN-M4_XRF_C2'!Y73)</f>
        <v>2.0199009876724157</v>
      </c>
      <c r="T73" s="36">
        <f>SQRT('YAN-M4_XRF_C2'!Z73)</f>
        <v>0.83666002653407556</v>
      </c>
      <c r="U73" s="36">
        <f>SQRT('YAN-M4_XRF_C2'!AA73)</f>
        <v>0.48373546489791297</v>
      </c>
      <c r="V73" s="36">
        <f>SQRT('YAN-M4_XRF_C2'!AB73)</f>
        <v>0.30166206257996714</v>
      </c>
      <c r="W73" s="36">
        <v>-0.54409099999999999</v>
      </c>
      <c r="X73" s="36">
        <v>-0.38494299999999998</v>
      </c>
      <c r="Y73" s="36">
        <v>-3.1566499999999997E-2</v>
      </c>
      <c r="Z73" s="36">
        <v>-1.1952600000000001E-2</v>
      </c>
    </row>
    <row r="74" spans="1:26" x14ac:dyDescent="0.2">
      <c r="A74" s="36">
        <v>151</v>
      </c>
      <c r="B74" s="36">
        <v>5510.5338820524348</v>
      </c>
      <c r="C74" s="36">
        <v>5905.148887833042</v>
      </c>
      <c r="D74" s="36">
        <v>5674.5945037723395</v>
      </c>
      <c r="E74" s="36">
        <v>5691.7744439116095</v>
      </c>
      <c r="F74" s="36">
        <v>5387.8</v>
      </c>
      <c r="G74" s="36">
        <v>0.16666666666680877</v>
      </c>
      <c r="H74" s="36">
        <v>2.7224074076636748</v>
      </c>
      <c r="I74" s="36">
        <v>181.2405618591747</v>
      </c>
      <c r="J74" s="36">
        <v>213.37444392143243</v>
      </c>
      <c r="K74" s="36">
        <v>197.30750289030357</v>
      </c>
      <c r="L74" s="36">
        <f>SQRT('YAN-M4_XRF_C2'!R74)</f>
        <v>7.2753006810715393</v>
      </c>
      <c r="M74" s="36">
        <f>SQRT('YAN-M4_XRF_C2'!S74)</f>
        <v>1.2389511693363866</v>
      </c>
      <c r="N74" s="36">
        <f>SQRT('YAN-M4_XRF_C2'!T74)</f>
        <v>4.1218927691049894</v>
      </c>
      <c r="O74" s="36">
        <f>SQRT('YAN-M4_XRF_C2'!U74)</f>
        <v>2.9563490998188966</v>
      </c>
      <c r="P74" s="36">
        <f>SQRT('YAN-M4_XRF_C2'!V74)</f>
        <v>0.39749213828703583</v>
      </c>
      <c r="Q74" s="36">
        <f>SQRT('YAN-M4_XRF_C2'!W74)</f>
        <v>2.0976176963403033</v>
      </c>
      <c r="R74" s="36">
        <f>SQRT('YAN-M4_XRF_C2'!X74)</f>
        <v>2.8670542373662902</v>
      </c>
      <c r="S74" s="36">
        <f>SQRT('YAN-M4_XRF_C2'!Y74)</f>
        <v>2.0248456731316584</v>
      </c>
      <c r="T74" s="36">
        <f>SQRT('YAN-M4_XRF_C2'!Z74)</f>
        <v>0.82462112512353214</v>
      </c>
      <c r="U74" s="36">
        <f>SQRT('YAN-M4_XRF_C2'!AA74)</f>
        <v>0.48373546489791297</v>
      </c>
      <c r="V74" s="36">
        <f>SQRT('YAN-M4_XRF_C2'!AB74)</f>
        <v>0.30495901363953815</v>
      </c>
      <c r="W74" s="36">
        <v>-0.59057400000000004</v>
      </c>
      <c r="X74" s="36">
        <v>-0.37968800000000003</v>
      </c>
      <c r="Y74" s="36">
        <v>5.4168999999999997E-3</v>
      </c>
      <c r="Z74" s="36">
        <v>-1.7164599999999999E-2</v>
      </c>
    </row>
    <row r="75" spans="1:26" x14ac:dyDescent="0.2">
      <c r="A75" s="36">
        <v>153</v>
      </c>
      <c r="B75" s="36">
        <v>5511.4603496397403</v>
      </c>
      <c r="C75" s="36">
        <v>5906.618175636635</v>
      </c>
      <c r="D75" s="36">
        <v>5675.0665805017597</v>
      </c>
      <c r="E75" s="36">
        <v>5692.5090878133151</v>
      </c>
      <c r="F75" s="36">
        <v>5400.8</v>
      </c>
      <c r="G75" s="36">
        <v>0.16666666666680877</v>
      </c>
      <c r="H75" s="36">
        <v>2.7224074076636748</v>
      </c>
      <c r="I75" s="36">
        <v>181.04873817357475</v>
      </c>
      <c r="J75" s="36">
        <v>214.1090878233199</v>
      </c>
      <c r="K75" s="36">
        <v>197.57891299844732</v>
      </c>
      <c r="L75" s="36">
        <f>SQRT('YAN-M4_XRF_C2'!R75)</f>
        <v>7.2608539442685389</v>
      </c>
      <c r="M75" s="36">
        <f>SQRT('YAN-M4_XRF_C2'!S75)</f>
        <v>1.2320714265009152</v>
      </c>
      <c r="N75" s="36">
        <f>SQRT('YAN-M4_XRF_C2'!T75)</f>
        <v>4.1340053217188775</v>
      </c>
      <c r="O75" s="36">
        <f>SQRT('YAN-M4_XRF_C2'!U75)</f>
        <v>2.9597297173897483</v>
      </c>
      <c r="P75" s="36">
        <f>SQRT('YAN-M4_XRF_C2'!V75)</f>
        <v>0.396232255123179</v>
      </c>
      <c r="Q75" s="36">
        <f>SQRT('YAN-M4_XRF_C2'!W75)</f>
        <v>2.1213203435596424</v>
      </c>
      <c r="R75" s="36">
        <f>SQRT('YAN-M4_XRF_C2'!X75)</f>
        <v>2.8809720581775866</v>
      </c>
      <c r="S75" s="36">
        <f>SQRT('YAN-M4_XRF_C2'!Y75)</f>
        <v>1.9924858845171276</v>
      </c>
      <c r="T75" s="36">
        <f>SQRT('YAN-M4_XRF_C2'!Z75)</f>
        <v>0.81240384046359604</v>
      </c>
      <c r="U75" s="36">
        <f>SQRT('YAN-M4_XRF_C2'!AA75)</f>
        <v>0.48062459362791665</v>
      </c>
      <c r="V75" s="36">
        <f>SQRT('YAN-M4_XRF_C2'!AB75)</f>
        <v>0.30822070014844882</v>
      </c>
      <c r="W75" s="36">
        <v>-0.59126500000000004</v>
      </c>
      <c r="X75" s="36">
        <v>-0.34182600000000002</v>
      </c>
      <c r="Y75" s="36">
        <v>1.21574E-2</v>
      </c>
      <c r="Z75" s="36">
        <v>-4.2207300000000003E-2</v>
      </c>
    </row>
    <row r="76" spans="1:26" x14ac:dyDescent="0.2">
      <c r="A76" s="36">
        <v>155</v>
      </c>
      <c r="B76" s="36">
        <v>5512.3868172270459</v>
      </c>
      <c r="C76" s="36">
        <v>5908.087463440228</v>
      </c>
      <c r="D76" s="36">
        <v>5675.53865723118</v>
      </c>
      <c r="E76" s="36">
        <v>5693.2437317150207</v>
      </c>
      <c r="F76" s="36">
        <v>5413.8</v>
      </c>
      <c r="G76" s="36">
        <v>0.14285714285717185</v>
      </c>
      <c r="H76" s="36">
        <v>2.7224074076636748</v>
      </c>
      <c r="I76" s="36">
        <v>180.85691448797479</v>
      </c>
      <c r="J76" s="36">
        <v>214.84373172520736</v>
      </c>
      <c r="K76" s="36">
        <v>197.85032310659108</v>
      </c>
      <c r="L76" s="36">
        <f>SQRT('YAN-M4_XRF_C2'!R76)</f>
        <v>7.229799443968</v>
      </c>
      <c r="M76" s="36">
        <f>SQRT('YAN-M4_XRF_C2'!S76)</f>
        <v>1.2573782247199925</v>
      </c>
      <c r="N76" s="36">
        <f>SQRT('YAN-M4_XRF_C2'!T76)</f>
        <v>4.0718546143004666</v>
      </c>
      <c r="O76" s="36">
        <f>SQRT('YAN-M4_XRF_C2'!U76)</f>
        <v>3.0232432915661951</v>
      </c>
      <c r="P76" s="36">
        <f>SQRT('YAN-M4_XRF_C2'!V76)</f>
        <v>0.40373258476372698</v>
      </c>
      <c r="Q76" s="36">
        <f>SQRT('YAN-M4_XRF_C2'!W76)</f>
        <v>2.1400934559032696</v>
      </c>
      <c r="R76" s="36">
        <f>SQRT('YAN-M4_XRF_C2'!X76)</f>
        <v>2.7766886753829643</v>
      </c>
      <c r="S76" s="36">
        <f>SQRT('YAN-M4_XRF_C2'!Y76)</f>
        <v>1.9874606914351791</v>
      </c>
      <c r="T76" s="36">
        <f>SQRT('YAN-M4_XRF_C2'!Z76)</f>
        <v>0.86023252670426265</v>
      </c>
      <c r="U76" s="36">
        <f>SQRT('YAN-M4_XRF_C2'!AA76)</f>
        <v>0.5</v>
      </c>
      <c r="V76" s="36">
        <f>SQRT('YAN-M4_XRF_C2'!AB76)</f>
        <v>0.31622776601683794</v>
      </c>
      <c r="W76" s="36">
        <v>-0.502637</v>
      </c>
      <c r="X76" s="36">
        <v>-0.35431499999999999</v>
      </c>
      <c r="Y76" s="36">
        <v>-3.5456300000000003E-2</v>
      </c>
      <c r="Z76" s="36">
        <v>-3.5193099999999998E-2</v>
      </c>
    </row>
    <row r="77" spans="1:26" x14ac:dyDescent="0.2">
      <c r="A77" s="36">
        <v>157</v>
      </c>
      <c r="B77" s="36">
        <v>5513.3132848143514</v>
      </c>
      <c r="C77" s="36">
        <v>5909.5567512438211</v>
      </c>
      <c r="D77" s="36">
        <v>5676.0107339606002</v>
      </c>
      <c r="E77" s="36">
        <v>5693.9783756167262</v>
      </c>
      <c r="F77" s="36">
        <v>5427.3</v>
      </c>
      <c r="G77" s="36">
        <v>0.16666666666680877</v>
      </c>
      <c r="H77" s="36">
        <v>2.7224074076636748</v>
      </c>
      <c r="I77" s="36">
        <v>180.66509080237483</v>
      </c>
      <c r="J77" s="36">
        <v>215.57837562709483</v>
      </c>
      <c r="K77" s="36">
        <v>198.12173321473483</v>
      </c>
      <c r="L77" s="36">
        <f>SQRT('YAN-M4_XRF_C2'!R77)</f>
        <v>7.2429275848927279</v>
      </c>
      <c r="M77" s="36">
        <f>SQRT('YAN-M4_XRF_C2'!S77)</f>
        <v>1.2649110640673518</v>
      </c>
      <c r="N77" s="36">
        <f>SQRT('YAN-M4_XRF_C2'!T77)</f>
        <v>4.0755367744629662</v>
      </c>
      <c r="O77" s="36">
        <f>SQRT('YAN-M4_XRF_C2'!U77)</f>
        <v>3.0364452901377956</v>
      </c>
      <c r="P77" s="36">
        <f>SQRT('YAN-M4_XRF_C2'!V77)</f>
        <v>0.40620192023179802</v>
      </c>
      <c r="Q77" s="36">
        <f>SQRT('YAN-M4_XRF_C2'!W77)</f>
        <v>2.142428528562855</v>
      </c>
      <c r="R77" s="36">
        <f>SQRT('YAN-M4_XRF_C2'!X77)</f>
        <v>2.7748873851023217</v>
      </c>
      <c r="S77" s="36">
        <f>SQRT('YAN-M4_XRF_C2'!Y77)</f>
        <v>1.9874606914351791</v>
      </c>
      <c r="T77" s="36">
        <f>SQRT('YAN-M4_XRF_C2'!Z77)</f>
        <v>0.8660254037844386</v>
      </c>
      <c r="U77" s="36">
        <f>SQRT('YAN-M4_XRF_C2'!AA77)</f>
        <v>0.50497524691810391</v>
      </c>
      <c r="V77" s="36">
        <f>SQRT('YAN-M4_XRF_C2'!AB77)</f>
        <v>0.322490309931942</v>
      </c>
      <c r="W77" s="36">
        <v>-0.49898999999999999</v>
      </c>
      <c r="X77" s="36">
        <v>-0.36320799999999998</v>
      </c>
      <c r="Y77" s="36">
        <v>-3.8683299999999997E-2</v>
      </c>
      <c r="Z77" s="36">
        <v>-1.9848399999999999E-2</v>
      </c>
    </row>
    <row r="78" spans="1:26" x14ac:dyDescent="0.2">
      <c r="A78" s="36">
        <v>159</v>
      </c>
      <c r="B78" s="36">
        <v>5514.2397524016569</v>
      </c>
      <c r="C78" s="36">
        <v>5911.0260390474141</v>
      </c>
      <c r="D78" s="36">
        <v>5676.4828106900204</v>
      </c>
      <c r="E78" s="36">
        <v>5694.7130195184318</v>
      </c>
      <c r="F78" s="36">
        <v>5440.6</v>
      </c>
      <c r="G78" s="36">
        <v>0.14285714285717185</v>
      </c>
      <c r="H78" s="36">
        <v>2.7224074076636748</v>
      </c>
      <c r="I78" s="36">
        <v>180.47326711677488</v>
      </c>
      <c r="J78" s="36">
        <v>216.3130195289823</v>
      </c>
      <c r="K78" s="36">
        <v>198.39314332287859</v>
      </c>
      <c r="L78" s="36">
        <f>SQRT('YAN-M4_XRF_C2'!R78)</f>
        <v>7.2214956899523246</v>
      </c>
      <c r="M78" s="36">
        <f>SQRT('YAN-M4_XRF_C2'!S78)</f>
        <v>1.2649110640673518</v>
      </c>
      <c r="N78" s="36">
        <f>SQRT('YAN-M4_XRF_C2'!T78)</f>
        <v>4.0583247775406051</v>
      </c>
      <c r="O78" s="36">
        <f>SQRT('YAN-M4_XRF_C2'!U78)</f>
        <v>3.043024810940588</v>
      </c>
      <c r="P78" s="36">
        <f>SQRT('YAN-M4_XRF_C2'!V78)</f>
        <v>0.40743097574926729</v>
      </c>
      <c r="Q78" s="36">
        <f>SQRT('YAN-M4_XRF_C2'!W78)</f>
        <v>2.1517434791350012</v>
      </c>
      <c r="R78" s="36">
        <f>SQRT('YAN-M4_XRF_C2'!X78)</f>
        <v>2.7730849247724096</v>
      </c>
      <c r="S78" s="36">
        <f>SQRT('YAN-M4_XRF_C2'!Y78)</f>
        <v>1.9748417658131499</v>
      </c>
      <c r="T78" s="36">
        <f>SQRT('YAN-M4_XRF_C2'!Z78)</f>
        <v>0.87177978870813466</v>
      </c>
      <c r="U78" s="36">
        <f>SQRT('YAN-M4_XRF_C2'!AA78)</f>
        <v>0.51283525619832337</v>
      </c>
      <c r="V78" s="36">
        <f>SQRT('YAN-M4_XRF_C2'!AB78)</f>
        <v>0.31937438845342625</v>
      </c>
      <c r="W78" s="36">
        <v>-0.49802099999999999</v>
      </c>
      <c r="X78" s="36">
        <v>-0.34062900000000002</v>
      </c>
      <c r="Y78" s="36">
        <v>-3.4407699999999999E-2</v>
      </c>
      <c r="Z78" s="36">
        <v>-3.1569300000000002E-2</v>
      </c>
    </row>
    <row r="79" spans="1:26" x14ac:dyDescent="0.2">
      <c r="A79" s="36">
        <v>161</v>
      </c>
      <c r="B79" s="36">
        <v>5515.1662199889624</v>
      </c>
      <c r="C79" s="36">
        <v>5912.4953268510071</v>
      </c>
      <c r="D79" s="36">
        <v>5676.9548874194406</v>
      </c>
      <c r="E79" s="36">
        <v>5695.4476634201374</v>
      </c>
      <c r="F79" s="36">
        <v>5455</v>
      </c>
      <c r="G79" s="36">
        <v>0.11111111111114971</v>
      </c>
      <c r="H79" s="36">
        <v>2.7224074076636748</v>
      </c>
      <c r="I79" s="36">
        <v>180.28144343117492</v>
      </c>
      <c r="J79" s="36">
        <v>217.04766343086976</v>
      </c>
      <c r="K79" s="36">
        <v>198.66455343102234</v>
      </c>
      <c r="L79" s="36">
        <f>SQRT('YAN-M4_XRF_C2'!R79)</f>
        <v>7.2221880341071154</v>
      </c>
      <c r="M79" s="36">
        <f>SQRT('YAN-M4_XRF_C2'!S79)</f>
        <v>1.2649110640673518</v>
      </c>
      <c r="N79" s="36">
        <f>SQRT('YAN-M4_XRF_C2'!T79)</f>
        <v>4.054626986542659</v>
      </c>
      <c r="O79" s="36">
        <f>SQRT('YAN-M4_XRF_C2'!U79)</f>
        <v>3.0364452901377956</v>
      </c>
      <c r="P79" s="36">
        <f>SQRT('YAN-M4_XRF_C2'!V79)</f>
        <v>0.40743097574926729</v>
      </c>
      <c r="Q79" s="36">
        <f>SQRT('YAN-M4_XRF_C2'!W79)</f>
        <v>2.1540659228538015</v>
      </c>
      <c r="R79" s="36">
        <f>SQRT('YAN-M4_XRF_C2'!X79)</f>
        <v>2.7784887978899611</v>
      </c>
      <c r="S79" s="36">
        <f>SQRT('YAN-M4_XRF_C2'!Y79)</f>
        <v>1.9748417658131499</v>
      </c>
      <c r="T79" s="36">
        <f>SQRT('YAN-M4_XRF_C2'!Z79)</f>
        <v>0.8660254037844386</v>
      </c>
      <c r="U79" s="36">
        <f>SQRT('YAN-M4_XRF_C2'!AA79)</f>
        <v>0.51380930314660522</v>
      </c>
      <c r="V79" s="36">
        <f>SQRT('YAN-M4_XRF_C2'!AB79)</f>
        <v>0.31937438845342625</v>
      </c>
      <c r="W79" s="36">
        <v>-0.504355</v>
      </c>
      <c r="X79" s="36">
        <v>-0.33937400000000001</v>
      </c>
      <c r="Y79" s="36">
        <v>-2.95365E-2</v>
      </c>
      <c r="Z79" s="36">
        <v>-3.0892900000000001E-2</v>
      </c>
    </row>
    <row r="80" spans="1:26" x14ac:dyDescent="0.2">
      <c r="A80" s="36">
        <v>163</v>
      </c>
      <c r="B80" s="36">
        <v>5516.092687576268</v>
      </c>
      <c r="C80" s="36">
        <v>5913.9646146546002</v>
      </c>
      <c r="D80" s="36">
        <v>5677.4269641488609</v>
      </c>
      <c r="E80" s="36">
        <v>5696.1823073218429</v>
      </c>
      <c r="F80" s="36">
        <v>5471</v>
      </c>
      <c r="G80" s="36">
        <v>0.14285714285717185</v>
      </c>
      <c r="H80" s="36">
        <v>2.7224074076636748</v>
      </c>
      <c r="I80" s="36">
        <v>180.08961974557496</v>
      </c>
      <c r="J80" s="36">
        <v>217.78230733275723</v>
      </c>
      <c r="K80" s="36">
        <v>198.9359635391661</v>
      </c>
      <c r="L80" s="36">
        <f>SQRT('YAN-M4_XRF_C2'!R80)</f>
        <v>7.211795892841117</v>
      </c>
      <c r="M80" s="36">
        <f>SQRT('YAN-M4_XRF_C2'!S80)</f>
        <v>1.2629330940315089</v>
      </c>
      <c r="N80" s="36">
        <f>SQRT('YAN-M4_XRF_C2'!T80)</f>
        <v>4.052159917870962</v>
      </c>
      <c r="O80" s="36">
        <f>SQRT('YAN-M4_XRF_C2'!U80)</f>
        <v>3.0380915061926625</v>
      </c>
      <c r="P80" s="36">
        <f>SQRT('YAN-M4_XRF_C2'!V80)</f>
        <v>0.40620192023179802</v>
      </c>
      <c r="Q80" s="36">
        <f>SQRT('YAN-M4_XRF_C2'!W80)</f>
        <v>2.1494185260204679</v>
      </c>
      <c r="R80" s="36">
        <f>SQRT('YAN-M4_XRF_C2'!X80)</f>
        <v>2.7712812921102037</v>
      </c>
      <c r="S80" s="36">
        <f>SQRT('YAN-M4_XRF_C2'!Y80)</f>
        <v>1.972308292331602</v>
      </c>
      <c r="T80" s="36">
        <f>SQRT('YAN-M4_XRF_C2'!Z80)</f>
        <v>0.8660254037844386</v>
      </c>
      <c r="U80" s="36">
        <f>SQRT('YAN-M4_XRF_C2'!AA80)</f>
        <v>0.51380930314660522</v>
      </c>
      <c r="V80" s="36">
        <f>SQRT('YAN-M4_XRF_C2'!AB80)</f>
        <v>0.31780497164141408</v>
      </c>
      <c r="W80" s="36">
        <v>-0.49687700000000001</v>
      </c>
      <c r="X80" s="36">
        <v>-0.33408599999999999</v>
      </c>
      <c r="Y80" s="36">
        <v>-3.0772799999999999E-2</v>
      </c>
      <c r="Z80" s="36">
        <v>-3.9642700000000003E-2</v>
      </c>
    </row>
    <row r="81" spans="1:26" x14ac:dyDescent="0.2">
      <c r="A81" s="36">
        <v>165</v>
      </c>
      <c r="B81" s="36">
        <v>5517.0191551635735</v>
      </c>
      <c r="C81" s="36">
        <v>5915.4339024581932</v>
      </c>
      <c r="D81" s="36">
        <v>5677.8990408782811</v>
      </c>
      <c r="E81" s="36">
        <v>5696.9169512235485</v>
      </c>
      <c r="F81" s="36">
        <v>5486.7</v>
      </c>
      <c r="G81" s="36">
        <v>0.12499999999996447</v>
      </c>
      <c r="H81" s="36">
        <v>2.7224074076636748</v>
      </c>
      <c r="I81" s="36">
        <v>179.89779605997501</v>
      </c>
      <c r="J81" s="36">
        <v>218.51695123464469</v>
      </c>
      <c r="K81" s="36">
        <v>199.20737364730985</v>
      </c>
      <c r="L81" s="36">
        <f>SQRT('YAN-M4_XRF_C2'!R81)</f>
        <v>7.245688373094719</v>
      </c>
      <c r="M81" s="36">
        <f>SQRT('YAN-M4_XRF_C2'!S81)</f>
        <v>1.2672805529952711</v>
      </c>
      <c r="N81" s="36">
        <f>SQRT('YAN-M4_XRF_C2'!T81)</f>
        <v>4.0706264874095242</v>
      </c>
      <c r="O81" s="36">
        <f>SQRT('YAN-M4_XRF_C2'!U81)</f>
        <v>3.0347981810987039</v>
      </c>
      <c r="P81" s="36">
        <f>SQRT('YAN-M4_XRF_C2'!V81)</f>
        <v>0.40496913462633177</v>
      </c>
      <c r="Q81" s="36">
        <f>SQRT('YAN-M4_XRF_C2'!W81)</f>
        <v>2.142428528562855</v>
      </c>
      <c r="R81" s="36">
        <f>SQRT('YAN-M4_XRF_C2'!X81)</f>
        <v>2.7874719729532709</v>
      </c>
      <c r="S81" s="36">
        <f>SQRT('YAN-M4_XRF_C2'!Y81)</f>
        <v>1.9798989873223332</v>
      </c>
      <c r="T81" s="36">
        <f>SQRT('YAN-M4_XRF_C2'!Z81)</f>
        <v>0.86023252670426265</v>
      </c>
      <c r="U81" s="36">
        <f>SQRT('YAN-M4_XRF_C2'!AA81)</f>
        <v>0.51185935568278906</v>
      </c>
      <c r="V81" s="36">
        <f>SQRT('YAN-M4_XRF_C2'!AB81)</f>
        <v>0.31937438845342625</v>
      </c>
      <c r="W81" s="36">
        <v>-0.51298299999999997</v>
      </c>
      <c r="X81" s="36">
        <v>-0.35267500000000002</v>
      </c>
      <c r="Y81" s="36">
        <v>-3.3268899999999997E-2</v>
      </c>
      <c r="Z81" s="36">
        <v>-1.37433E-2</v>
      </c>
    </row>
    <row r="82" spans="1:26" x14ac:dyDescent="0.2">
      <c r="A82" s="36">
        <v>167</v>
      </c>
      <c r="B82" s="36">
        <v>5517.945622750879</v>
      </c>
      <c r="C82" s="36">
        <v>5916.9031902617862</v>
      </c>
      <c r="D82" s="36">
        <v>5678.3711176077013</v>
      </c>
      <c r="E82" s="36">
        <v>5697.6515951252541</v>
      </c>
      <c r="F82" s="36">
        <v>5502.6</v>
      </c>
      <c r="G82" s="36">
        <v>0.12500000000010658</v>
      </c>
      <c r="H82" s="36">
        <v>2.7224074076636748</v>
      </c>
      <c r="I82" s="36">
        <v>179.70597237437505</v>
      </c>
      <c r="J82" s="36">
        <v>219.25159513653216</v>
      </c>
      <c r="K82" s="36">
        <v>199.47878375545361</v>
      </c>
      <c r="L82" s="36">
        <f>SQRT('YAN-M4_XRF_C2'!R82)</f>
        <v>7.2484481097680487</v>
      </c>
      <c r="M82" s="36">
        <f>SQRT('YAN-M4_XRF_C2'!S82)</f>
        <v>1.2585706178041818</v>
      </c>
      <c r="N82" s="36">
        <f>SQRT('YAN-M4_XRF_C2'!T82)</f>
        <v>4.0792156108742281</v>
      </c>
      <c r="O82" s="36">
        <f>SQRT('YAN-M4_XRF_C2'!U82)</f>
        <v>3.0133038346638727</v>
      </c>
      <c r="P82" s="36">
        <f>SQRT('YAN-M4_XRF_C2'!V82)</f>
        <v>0.40373258476372698</v>
      </c>
      <c r="Q82" s="36">
        <f>SQRT('YAN-M4_XRF_C2'!W82)</f>
        <v>2.1330729007701543</v>
      </c>
      <c r="R82" s="36">
        <f>SQRT('YAN-M4_XRF_C2'!X82)</f>
        <v>2.8089143810376278</v>
      </c>
      <c r="S82" s="36">
        <f>SQRT('YAN-M4_XRF_C2'!Y82)</f>
        <v>1.9974984355438179</v>
      </c>
      <c r="T82" s="36">
        <f>SQRT('YAN-M4_XRF_C2'!Z82)</f>
        <v>0.8544003745317531</v>
      </c>
      <c r="U82" s="36">
        <f>SQRT('YAN-M4_XRF_C2'!AA82)</f>
        <v>0.50695167422546306</v>
      </c>
      <c r="V82" s="36">
        <f>SQRT('YAN-M4_XRF_C2'!AB82)</f>
        <v>0.31937438845342625</v>
      </c>
      <c r="W82" s="36">
        <v>-0.53264800000000001</v>
      </c>
      <c r="X82" s="36">
        <v>-0.36336099999999999</v>
      </c>
      <c r="Y82" s="36">
        <v>-1.5889299999999999E-2</v>
      </c>
      <c r="Z82" s="36">
        <v>-1.6785999999999999E-2</v>
      </c>
    </row>
    <row r="83" spans="1:26" x14ac:dyDescent="0.2">
      <c r="A83" s="36">
        <v>169</v>
      </c>
      <c r="B83" s="36">
        <v>5518.8720903381845</v>
      </c>
      <c r="C83" s="36">
        <v>5918.3724780653793</v>
      </c>
      <c r="D83" s="36">
        <v>5678.8431943371215</v>
      </c>
      <c r="E83" s="36">
        <v>5698.3862390269596</v>
      </c>
      <c r="F83" s="36">
        <v>5518.4</v>
      </c>
      <c r="G83" s="36">
        <v>0.14285714285698625</v>
      </c>
      <c r="H83" s="36">
        <v>2.7224074076636748</v>
      </c>
      <c r="I83" s="36">
        <v>179.51414868877509</v>
      </c>
      <c r="J83" s="36">
        <v>219.98623903841963</v>
      </c>
      <c r="K83" s="36">
        <v>199.75019386359736</v>
      </c>
      <c r="L83" s="36">
        <f>SQRT('YAN-M4_XRF_C2'!R83)</f>
        <v>7.2691127381544991</v>
      </c>
      <c r="M83" s="36">
        <f>SQRT('YAN-M4_XRF_C2'!S83)</f>
        <v>1.2485992151206888</v>
      </c>
      <c r="N83" s="36">
        <f>SQRT('YAN-M4_XRF_C2'!T83)</f>
        <v>4.0963398296528082</v>
      </c>
      <c r="O83" s="36">
        <f>SQRT('YAN-M4_XRF_C2'!U83)</f>
        <v>2.9732137494637012</v>
      </c>
      <c r="P83" s="36">
        <f>SQRT('YAN-M4_XRF_C2'!V83)</f>
        <v>0.4</v>
      </c>
      <c r="Q83" s="36">
        <f>SQRT('YAN-M4_XRF_C2'!W83)</f>
        <v>2.1023796041628637</v>
      </c>
      <c r="R83" s="36">
        <f>SQRT('YAN-M4_XRF_C2'!X83)</f>
        <v>2.8390139133156782</v>
      </c>
      <c r="S83" s="36">
        <f>SQRT('YAN-M4_XRF_C2'!Y83)</f>
        <v>2.0174241001832014</v>
      </c>
      <c r="T83" s="36">
        <f>SQRT('YAN-M4_XRF_C2'!Z83)</f>
        <v>0.84261497731763579</v>
      </c>
      <c r="U83" s="36">
        <f>SQRT('YAN-M4_XRF_C2'!AA83)</f>
        <v>0.50199601592044529</v>
      </c>
      <c r="V83" s="36">
        <f>SQRT('YAN-M4_XRF_C2'!AB83)</f>
        <v>0.31144823004794875</v>
      </c>
      <c r="W83" s="36">
        <v>-0.56391100000000005</v>
      </c>
      <c r="X83" s="36">
        <v>-0.37650299999999998</v>
      </c>
      <c r="Y83" s="36">
        <v>-3.4465099999999999E-3</v>
      </c>
      <c r="Z83" s="36">
        <v>-3.1809099999999999E-3</v>
      </c>
    </row>
    <row r="84" spans="1:26" x14ac:dyDescent="0.2">
      <c r="A84" s="36">
        <v>171</v>
      </c>
      <c r="B84" s="36">
        <v>5519.7985579254901</v>
      </c>
      <c r="C84" s="36">
        <v>5919.8417658689723</v>
      </c>
      <c r="D84" s="36">
        <v>5679.3152710665418</v>
      </c>
      <c r="E84" s="36">
        <v>5699.1208829286652</v>
      </c>
      <c r="F84" s="36">
        <v>5534</v>
      </c>
      <c r="G84" s="36">
        <v>0.12499999999996447</v>
      </c>
      <c r="H84" s="36">
        <v>2.7224074076636748</v>
      </c>
      <c r="I84" s="36">
        <v>179.32232500317514</v>
      </c>
      <c r="J84" s="36">
        <v>220.72088294030709</v>
      </c>
      <c r="K84" s="36">
        <v>200.02160397174111</v>
      </c>
      <c r="L84" s="36">
        <f>SQRT('YAN-M4_XRF_C2'!R84)</f>
        <v>7.2725511342306834</v>
      </c>
      <c r="M84" s="36">
        <f>SQRT('YAN-M4_XRF_C2'!S84)</f>
        <v>1.2401612798341997</v>
      </c>
      <c r="N84" s="36">
        <f>SQRT('YAN-M4_XRF_C2'!T84)</f>
        <v>4.1158231254513353</v>
      </c>
      <c r="O84" s="36">
        <f>SQRT('YAN-M4_XRF_C2'!U84)</f>
        <v>2.9563490998188966</v>
      </c>
      <c r="P84" s="36">
        <f>SQRT('YAN-M4_XRF_C2'!V84)</f>
        <v>0.39874804074753772</v>
      </c>
      <c r="Q84" s="36">
        <f>SQRT('YAN-M4_XRF_C2'!W84)</f>
        <v>2.1</v>
      </c>
      <c r="R84" s="36">
        <f>SQRT('YAN-M4_XRF_C2'!X84)</f>
        <v>2.8930952282978866</v>
      </c>
      <c r="S84" s="36">
        <f>SQRT('YAN-M4_XRF_C2'!Y84)</f>
        <v>2.0099751242241779</v>
      </c>
      <c r="T84" s="36">
        <f>SQRT('YAN-M4_XRF_C2'!Z84)</f>
        <v>0.82462112512353214</v>
      </c>
      <c r="U84" s="36">
        <f>SQRT('YAN-M4_XRF_C2'!AA84)</f>
        <v>0.49699094559156709</v>
      </c>
      <c r="V84" s="36">
        <f>SQRT('YAN-M4_XRF_C2'!AB84)</f>
        <v>0.31144823004794875</v>
      </c>
      <c r="W84" s="36">
        <v>-0.60698399999999997</v>
      </c>
      <c r="X84" s="36">
        <v>-0.35630800000000001</v>
      </c>
      <c r="Y84" s="36">
        <v>2.8825400000000001E-2</v>
      </c>
      <c r="Z84" s="36">
        <v>-9.1831199999999995E-3</v>
      </c>
    </row>
    <row r="85" spans="1:26" x14ac:dyDescent="0.2">
      <c r="A85" s="36">
        <v>173</v>
      </c>
      <c r="B85" s="36">
        <v>5520.7250255127956</v>
      </c>
      <c r="C85" s="36">
        <v>5921.3110536725653</v>
      </c>
      <c r="D85" s="36">
        <v>5679.787347795962</v>
      </c>
      <c r="E85" s="36">
        <v>5699.8555268303708</v>
      </c>
      <c r="F85" s="36">
        <v>5549.8</v>
      </c>
      <c r="G85" s="36">
        <v>0.12499999999996447</v>
      </c>
      <c r="H85" s="36">
        <v>2.7224074076636748</v>
      </c>
      <c r="I85" s="36">
        <v>179.13050131757518</v>
      </c>
      <c r="J85" s="36">
        <v>221.45552684219456</v>
      </c>
      <c r="K85" s="36">
        <v>200.29301407988487</v>
      </c>
      <c r="L85" s="36">
        <f>SQRT('YAN-M4_XRF_C2'!R85)</f>
        <v>7.2636079189339506</v>
      </c>
      <c r="M85" s="36">
        <f>SQRT('YAN-M4_XRF_C2'!S85)</f>
        <v>1.2373358476985947</v>
      </c>
      <c r="N85" s="36">
        <f>SQRT('YAN-M4_XRF_C2'!T85)</f>
        <v>4.1146081222881969</v>
      </c>
      <c r="O85" s="36">
        <f>SQRT('YAN-M4_XRF_C2'!U85)</f>
        <v>2.9546573405388314</v>
      </c>
      <c r="P85" s="36">
        <f>SQRT('YAN-M4_XRF_C2'!V85)</f>
        <v>0.39749213828703583</v>
      </c>
      <c r="Q85" s="36">
        <f>SQRT('YAN-M4_XRF_C2'!W85)</f>
        <v>2.1142374511865976</v>
      </c>
      <c r="R85" s="36">
        <f>SQRT('YAN-M4_XRF_C2'!X85)</f>
        <v>2.9051678092667901</v>
      </c>
      <c r="S85" s="36">
        <f>SQRT('YAN-M4_XRF_C2'!Y85)</f>
        <v>2.0024984394500787</v>
      </c>
      <c r="T85" s="36">
        <f>SQRT('YAN-M4_XRF_C2'!Z85)</f>
        <v>0.81853527718724506</v>
      </c>
      <c r="U85" s="36">
        <f>SQRT('YAN-M4_XRF_C2'!AA85)</f>
        <v>0.49598387070548977</v>
      </c>
      <c r="V85" s="36">
        <f>SQRT('YAN-M4_XRF_C2'!AB85)</f>
        <v>0.33166247903553997</v>
      </c>
      <c r="W85" s="36">
        <v>-0.60188200000000003</v>
      </c>
      <c r="X85" s="36">
        <v>-0.347161</v>
      </c>
      <c r="Y85" s="36">
        <v>5.5821700000000002E-2</v>
      </c>
      <c r="Z85" s="36">
        <v>-1.6919500000000001E-2</v>
      </c>
    </row>
    <row r="86" spans="1:26" x14ac:dyDescent="0.2">
      <c r="A86" s="36">
        <v>174</v>
      </c>
      <c r="B86" s="36">
        <v>5521.1882593064483</v>
      </c>
      <c r="C86" s="36">
        <v>5922.0456975743618</v>
      </c>
      <c r="D86" s="36">
        <v>5680.0233861606721</v>
      </c>
      <c r="E86" s="36">
        <v>5700.2228487812235</v>
      </c>
      <c r="F86" s="36">
        <v>5557.8</v>
      </c>
      <c r="G86" s="36">
        <v>0.12499999999996447</v>
      </c>
      <c r="H86" s="36">
        <v>2.7224074076636748</v>
      </c>
      <c r="I86" s="36">
        <v>179.0345894747752</v>
      </c>
      <c r="J86" s="36">
        <v>221.82284879313829</v>
      </c>
      <c r="K86" s="36">
        <v>200.42871913395675</v>
      </c>
      <c r="L86" s="36">
        <f>SQRT('YAN-M4_XRF_C2'!R86)</f>
        <v>7.264984514780469</v>
      </c>
      <c r="M86" s="36">
        <f>SQRT('YAN-M4_XRF_C2'!S86)</f>
        <v>1.2324771803161305</v>
      </c>
      <c r="N86" s="36">
        <f>SQRT('YAN-M4_XRF_C2'!T86)</f>
        <v>4.11703777004778</v>
      </c>
      <c r="O86" s="36">
        <f>SQRT('YAN-M4_XRF_C2'!U86)</f>
        <v>2.947880594596735</v>
      </c>
      <c r="P86" s="36">
        <f>SQRT('YAN-M4_XRF_C2'!V86)</f>
        <v>0.396232255123179</v>
      </c>
      <c r="Q86" s="36">
        <f>SQRT('YAN-M4_XRF_C2'!W86)</f>
        <v>2.0976176963403033</v>
      </c>
      <c r="R86" s="36">
        <f>SQRT('YAN-M4_XRF_C2'!X86)</f>
        <v>2.9120439557122073</v>
      </c>
      <c r="S86" s="36">
        <f>SQRT('YAN-M4_XRF_C2'!Y86)</f>
        <v>2.0024984394500787</v>
      </c>
      <c r="T86" s="36">
        <f>SQRT('YAN-M4_XRF_C2'!Z86)</f>
        <v>0.81853527718724506</v>
      </c>
      <c r="U86" s="36">
        <f>SQRT('YAN-M4_XRF_C2'!AA86)</f>
        <v>0.49091750834534309</v>
      </c>
      <c r="V86" s="36">
        <f>SQRT('YAN-M4_XRF_C2'!AB86)</f>
        <v>0.29832867780352595</v>
      </c>
      <c r="W86" s="36">
        <v>-0.62890299999999999</v>
      </c>
      <c r="X86" s="36">
        <v>-0.33605299999999999</v>
      </c>
      <c r="Y86" s="36">
        <v>3.2626500000000003E-2</v>
      </c>
      <c r="Z86" s="36">
        <v>-2.03418E-2</v>
      </c>
    </row>
    <row r="87" spans="1:26" x14ac:dyDescent="0.2">
      <c r="A87" s="36">
        <v>175</v>
      </c>
      <c r="B87" s="36">
        <v>5521.6514931001011</v>
      </c>
      <c r="C87" s="36">
        <v>5922.7803414761584</v>
      </c>
      <c r="D87" s="36">
        <v>5680.2594245253822</v>
      </c>
      <c r="E87" s="36">
        <v>5700.5901707320763</v>
      </c>
      <c r="F87" s="36">
        <v>5565.7</v>
      </c>
      <c r="G87" s="36">
        <v>0.12499999999996447</v>
      </c>
      <c r="H87" s="36">
        <v>2.7224074076636748</v>
      </c>
      <c r="I87" s="36">
        <v>178.93867763197522</v>
      </c>
      <c r="J87" s="36">
        <v>222.19017074408202</v>
      </c>
      <c r="K87" s="36">
        <v>200.56442418802862</v>
      </c>
      <c r="L87" s="36">
        <f>SQRT('YAN-M4_XRF_C2'!R87)</f>
        <v>7.2670489196096648</v>
      </c>
      <c r="M87" s="36">
        <f>SQRT('YAN-M4_XRF_C2'!S87)</f>
        <v>1.2361229712289954</v>
      </c>
      <c r="N87" s="36">
        <f>SQRT('YAN-M4_XRF_C2'!T87)</f>
        <v>4.1255302689472533</v>
      </c>
      <c r="O87" s="36">
        <f>SQRT('YAN-M4_XRF_C2'!U87)</f>
        <v>2.9495762407505248</v>
      </c>
      <c r="P87" s="36">
        <f>SQRT('YAN-M4_XRF_C2'!V87)</f>
        <v>0.39874804074753772</v>
      </c>
      <c r="Q87" s="36">
        <f>SQRT('YAN-M4_XRF_C2'!W87)</f>
        <v>2.1095023109728985</v>
      </c>
      <c r="R87" s="36">
        <f>SQRT('YAN-M4_XRF_C2'!X87)</f>
        <v>2.9137604568666933</v>
      </c>
      <c r="S87" s="36">
        <f>SQRT('YAN-M4_XRF_C2'!Y87)</f>
        <v>2.0124611797498106</v>
      </c>
      <c r="T87" s="36">
        <f>SQRT('YAN-M4_XRF_C2'!Z87)</f>
        <v>0.81853527718724506</v>
      </c>
      <c r="U87" s="36">
        <f>SQRT('YAN-M4_XRF_C2'!AA87)</f>
        <v>0.49699094559156709</v>
      </c>
      <c r="V87" s="36">
        <f>SQRT('YAN-M4_XRF_C2'!AB87)</f>
        <v>0.32403703492039299</v>
      </c>
      <c r="W87" s="36">
        <v>-0.61559900000000001</v>
      </c>
      <c r="X87" s="36">
        <v>-0.35556700000000002</v>
      </c>
      <c r="Y87" s="36">
        <v>5.3637799999999999E-2</v>
      </c>
      <c r="Z87" s="36">
        <v>-2.0003099999999999E-2</v>
      </c>
    </row>
    <row r="88" spans="1:26" x14ac:dyDescent="0.2">
      <c r="A88" s="36">
        <v>176</v>
      </c>
      <c r="B88" s="36">
        <v>5522.1147268937539</v>
      </c>
      <c r="C88" s="36">
        <v>5923.5149853779549</v>
      </c>
      <c r="D88" s="36">
        <v>5680.4954628900923</v>
      </c>
      <c r="E88" s="36">
        <v>5700.9574926829291</v>
      </c>
      <c r="F88" s="36">
        <v>5573.8</v>
      </c>
      <c r="G88" s="36">
        <v>0.12499999999996447</v>
      </c>
      <c r="H88" s="36">
        <v>2.7224074076636748</v>
      </c>
      <c r="I88" s="36">
        <v>178.84276578917525</v>
      </c>
      <c r="J88" s="36">
        <v>222.55749269502576</v>
      </c>
      <c r="K88" s="36">
        <v>200.7001292421005</v>
      </c>
      <c r="L88" s="36">
        <f>SQRT('YAN-M4_XRF_C2'!R88)</f>
        <v>7.274613391789285</v>
      </c>
      <c r="M88" s="36">
        <f>SQRT('YAN-M4_XRF_C2'!S88)</f>
        <v>1.2437845472588891</v>
      </c>
      <c r="N88" s="36">
        <f>SQRT('YAN-M4_XRF_C2'!T88)</f>
        <v>4.11703777004778</v>
      </c>
      <c r="O88" s="36">
        <f>SQRT('YAN-M4_XRF_C2'!U88)</f>
        <v>2.9698484809834995</v>
      </c>
      <c r="P88" s="36">
        <f>SQRT('YAN-M4_XRF_C2'!V88)</f>
        <v>0.39749213828703583</v>
      </c>
      <c r="Q88" s="36">
        <f>SQRT('YAN-M4_XRF_C2'!W88)</f>
        <v>2.1</v>
      </c>
      <c r="R88" s="36">
        <f>SQRT('YAN-M4_XRF_C2'!X88)</f>
        <v>2.8809720581775866</v>
      </c>
      <c r="S88" s="36">
        <f>SQRT('YAN-M4_XRF_C2'!Y88)</f>
        <v>2.0248456731316584</v>
      </c>
      <c r="T88" s="36">
        <f>SQRT('YAN-M4_XRF_C2'!Z88)</f>
        <v>0.82462112512353214</v>
      </c>
      <c r="U88" s="36">
        <f>SQRT('YAN-M4_XRF_C2'!AA88)</f>
        <v>0.4979959839195493</v>
      </c>
      <c r="V88" s="36">
        <f>SQRT('YAN-M4_XRF_C2'!AB88)</f>
        <v>0.26076809620810598</v>
      </c>
      <c r="W88" s="36">
        <v>-0.63891500000000001</v>
      </c>
      <c r="X88" s="36">
        <v>-0.36954599999999999</v>
      </c>
      <c r="Y88" s="36">
        <v>-2.36946E-2</v>
      </c>
      <c r="Z88" s="36">
        <v>-2.3632E-2</v>
      </c>
    </row>
    <row r="89" spans="1:26" x14ac:dyDescent="0.2">
      <c r="A89" s="36">
        <v>177</v>
      </c>
      <c r="B89" s="36">
        <v>5522.5779606874066</v>
      </c>
      <c r="C89" s="36">
        <v>5924.2496292797514</v>
      </c>
      <c r="D89" s="36">
        <v>5680.7315012548024</v>
      </c>
      <c r="E89" s="36">
        <v>5701.3248146337819</v>
      </c>
      <c r="F89" s="36">
        <v>5581.8</v>
      </c>
      <c r="G89" s="36">
        <v>0.11111111111114971</v>
      </c>
      <c r="H89" s="36">
        <v>2.7224074076636748</v>
      </c>
      <c r="I89" s="36">
        <v>178.74685394637527</v>
      </c>
      <c r="J89" s="36">
        <v>222.92481464596949</v>
      </c>
      <c r="K89" s="36">
        <v>200.83583429617238</v>
      </c>
      <c r="L89" s="36">
        <f>SQRT('YAN-M4_XRF_C2'!R89)</f>
        <v>7.2856022400347937</v>
      </c>
      <c r="M89" s="36">
        <f>SQRT('YAN-M4_XRF_C2'!S89)</f>
        <v>1.2369316876852983</v>
      </c>
      <c r="N89" s="36">
        <f>SQRT('YAN-M4_XRF_C2'!T89)</f>
        <v>4.135214625627067</v>
      </c>
      <c r="O89" s="36">
        <f>SQRT('YAN-M4_XRF_C2'!U89)</f>
        <v>2.9461839725312471</v>
      </c>
      <c r="P89" s="36">
        <f>SQRT('YAN-M4_XRF_C2'!V89)</f>
        <v>0.39496835316262996</v>
      </c>
      <c r="Q89" s="36">
        <f>SQRT('YAN-M4_XRF_C2'!W89)</f>
        <v>2.0976176963403033</v>
      </c>
      <c r="R89" s="36">
        <f>SQRT('YAN-M4_XRF_C2'!X89)</f>
        <v>2.9325756597230361</v>
      </c>
      <c r="S89" s="36">
        <f>SQRT('YAN-M4_XRF_C2'!Y89)</f>
        <v>2.0124611797498106</v>
      </c>
      <c r="T89" s="36">
        <f>SQRT('YAN-M4_XRF_C2'!Z89)</f>
        <v>0.80622577482985502</v>
      </c>
      <c r="U89" s="36">
        <f>SQRT('YAN-M4_XRF_C2'!AA89)</f>
        <v>0.49396356140913877</v>
      </c>
      <c r="V89" s="36">
        <f>SQRT('YAN-M4_XRF_C2'!AB89)</f>
        <v>0.32710854467592254</v>
      </c>
      <c r="W89" s="36">
        <v>-0.63037200000000004</v>
      </c>
      <c r="X89" s="36">
        <v>-0.35927599999999998</v>
      </c>
      <c r="Y89" s="36">
        <v>6.2750600000000004E-2</v>
      </c>
      <c r="Z89" s="36">
        <v>-4.5153099999999998E-3</v>
      </c>
    </row>
    <row r="90" spans="1:26" x14ac:dyDescent="0.2">
      <c r="A90" s="36">
        <v>178</v>
      </c>
      <c r="B90" s="36">
        <v>5523.0411944810594</v>
      </c>
      <c r="C90" s="36">
        <v>5924.9842731815479</v>
      </c>
      <c r="D90" s="36">
        <v>5680.9675396195125</v>
      </c>
      <c r="E90" s="36">
        <v>5701.6921365846347</v>
      </c>
      <c r="F90" s="36">
        <v>5590</v>
      </c>
      <c r="G90" s="36">
        <v>0.12499999999996447</v>
      </c>
      <c r="H90" s="36">
        <v>2.7224074076636748</v>
      </c>
      <c r="I90" s="36">
        <v>178.65094210357529</v>
      </c>
      <c r="J90" s="36">
        <v>223.29213659691322</v>
      </c>
      <c r="K90" s="36">
        <v>200.97153935024426</v>
      </c>
      <c r="L90" s="36">
        <f>SQRT('YAN-M4_XRF_C2'!R90)</f>
        <v>7.2780491891715045</v>
      </c>
      <c r="M90" s="36">
        <f>SQRT('YAN-M4_XRF_C2'!S90)</f>
        <v>1.245792920191795</v>
      </c>
      <c r="N90" s="36">
        <f>SQRT('YAN-M4_XRF_C2'!T90)</f>
        <v>4.1194659848091959</v>
      </c>
      <c r="O90" s="36">
        <f>SQRT('YAN-M4_XRF_C2'!U90)</f>
        <v>2.979932885150268</v>
      </c>
      <c r="P90" s="36">
        <f>SQRT('YAN-M4_XRF_C2'!V90)</f>
        <v>0.39749213828703583</v>
      </c>
      <c r="Q90" s="36">
        <f>SQRT('YAN-M4_XRF_C2'!W90)</f>
        <v>2.1</v>
      </c>
      <c r="R90" s="36">
        <f>SQRT('YAN-M4_XRF_C2'!X90)</f>
        <v>2.8809720581775866</v>
      </c>
      <c r="S90" s="36">
        <f>SQRT('YAN-M4_XRF_C2'!Y90)</f>
        <v>2.0371548787463363</v>
      </c>
      <c r="T90" s="36">
        <f>SQRT('YAN-M4_XRF_C2'!Z90)</f>
        <v>0.83066238629180744</v>
      </c>
      <c r="U90" s="36">
        <f>SQRT('YAN-M4_XRF_C2'!AA90)</f>
        <v>0.5</v>
      </c>
      <c r="V90" s="36">
        <f>SQRT('YAN-M4_XRF_C2'!AB90)</f>
        <v>0.27928480087537882</v>
      </c>
      <c r="W90" s="36">
        <v>-0.62873199999999996</v>
      </c>
      <c r="X90" s="36">
        <v>-0.38824900000000001</v>
      </c>
      <c r="Y90" s="36">
        <v>-8.17353E-3</v>
      </c>
      <c r="Z90" s="36">
        <v>-1.6845499999999999E-2</v>
      </c>
    </row>
    <row r="91" spans="1:26" x14ac:dyDescent="0.2">
      <c r="A91" s="36">
        <v>179</v>
      </c>
      <c r="B91" s="36">
        <v>5523.5044282747122</v>
      </c>
      <c r="C91" s="36">
        <v>5925.7189170833444</v>
      </c>
      <c r="D91" s="36">
        <v>5681.2035779842226</v>
      </c>
      <c r="E91" s="36">
        <v>5702.0594585354875</v>
      </c>
      <c r="F91" s="36">
        <v>5598.2</v>
      </c>
      <c r="G91" s="36">
        <v>0.12499999999996447</v>
      </c>
      <c r="H91" s="36">
        <v>2.7224074076636748</v>
      </c>
      <c r="I91" s="36">
        <v>178.55503026077531</v>
      </c>
      <c r="J91" s="36">
        <v>223.65945854785696</v>
      </c>
      <c r="K91" s="36">
        <v>201.10724440431613</v>
      </c>
      <c r="L91" s="36">
        <f>SQRT('YAN-M4_XRF_C2'!R91)</f>
        <v>7.2801098892805181</v>
      </c>
      <c r="M91" s="36">
        <f>SQRT('YAN-M4_XRF_C2'!S91)</f>
        <v>1.2389511693363866</v>
      </c>
      <c r="N91" s="36">
        <f>SQRT('YAN-M4_XRF_C2'!T91)</f>
        <v>4.1206795556073033</v>
      </c>
      <c r="O91" s="36">
        <f>SQRT('YAN-M4_XRF_C2'!U91)</f>
        <v>2.9546573405388314</v>
      </c>
      <c r="P91" s="36">
        <f>SQRT('YAN-M4_XRF_C2'!V91)</f>
        <v>0.39749213828703583</v>
      </c>
      <c r="Q91" s="36">
        <f>SQRT('YAN-M4_XRF_C2'!W91)</f>
        <v>2.1023796041628637</v>
      </c>
      <c r="R91" s="36">
        <f>SQRT('YAN-M4_XRF_C2'!X91)</f>
        <v>2.896549671592048</v>
      </c>
      <c r="S91" s="36">
        <f>SQRT('YAN-M4_XRF_C2'!Y91)</f>
        <v>2.0174241001832014</v>
      </c>
      <c r="T91" s="36">
        <f>SQRT('YAN-M4_XRF_C2'!Z91)</f>
        <v>0.82462112512353214</v>
      </c>
      <c r="U91" s="36">
        <f>SQRT('YAN-M4_XRF_C2'!AA91)</f>
        <v>0.5</v>
      </c>
      <c r="V91" s="36">
        <f>SQRT('YAN-M4_XRF_C2'!AB91)</f>
        <v>0.33316662497915361</v>
      </c>
      <c r="W91" s="36">
        <v>-0.59600699999999995</v>
      </c>
      <c r="X91" s="36">
        <v>-0.37036999999999998</v>
      </c>
      <c r="Y91" s="36">
        <v>4.7286500000000002E-2</v>
      </c>
      <c r="Z91" s="36">
        <v>-5.3157900000000001E-4</v>
      </c>
    </row>
    <row r="92" spans="1:26" x14ac:dyDescent="0.2">
      <c r="A92" s="36">
        <v>180</v>
      </c>
      <c r="B92" s="36">
        <v>5523.9676620683649</v>
      </c>
      <c r="C92" s="36">
        <v>5926.4535609851409</v>
      </c>
      <c r="D92" s="36">
        <v>5681.4396163489328</v>
      </c>
      <c r="E92" s="36">
        <v>5702.4267804863402</v>
      </c>
      <c r="F92" s="36">
        <v>5606.3</v>
      </c>
      <c r="G92" s="36">
        <v>0.12499999999996447</v>
      </c>
      <c r="H92" s="36">
        <v>2.7224074076636748</v>
      </c>
      <c r="I92" s="36">
        <v>178.45911841797533</v>
      </c>
      <c r="J92" s="36">
        <v>224.02678049880069</v>
      </c>
      <c r="K92" s="36">
        <v>201.24294945838801</v>
      </c>
      <c r="L92" s="36">
        <f>SQRT('YAN-M4_XRF_C2'!R92)</f>
        <v>7.2856022400347937</v>
      </c>
      <c r="M92" s="36">
        <f>SQRT('YAN-M4_XRF_C2'!S92)</f>
        <v>1.2393546707863734</v>
      </c>
      <c r="N92" s="36">
        <f>SQRT('YAN-M4_XRF_C2'!T92)</f>
        <v>4.1303752856126765</v>
      </c>
      <c r="O92" s="36">
        <f>SQRT('YAN-M4_XRF_C2'!U92)</f>
        <v>2.9546573405388314</v>
      </c>
      <c r="P92" s="36">
        <f>SQRT('YAN-M4_XRF_C2'!V92)</f>
        <v>0.39496835316262996</v>
      </c>
      <c r="Q92" s="36">
        <f>SQRT('YAN-M4_XRF_C2'!W92)</f>
        <v>2.0976176963403033</v>
      </c>
      <c r="R92" s="36">
        <f>SQRT('YAN-M4_XRF_C2'!X92)</f>
        <v>2.9034462281915951</v>
      </c>
      <c r="S92" s="36">
        <f>SQRT('YAN-M4_XRF_C2'!Y92)</f>
        <v>2.0199009876724157</v>
      </c>
      <c r="T92" s="36">
        <f>SQRT('YAN-M4_XRF_C2'!Z92)</f>
        <v>0.81240384046359604</v>
      </c>
      <c r="U92" s="36">
        <f>SQRT('YAN-M4_XRF_C2'!AA92)</f>
        <v>0.49497474683058329</v>
      </c>
      <c r="V92" s="36">
        <f>SQRT('YAN-M4_XRF_C2'!AB92)</f>
        <v>0.32093613071762422</v>
      </c>
      <c r="W92" s="36">
        <v>-0.61170100000000005</v>
      </c>
      <c r="X92" s="36">
        <v>-0.37409900000000001</v>
      </c>
      <c r="Y92" s="36">
        <v>3.8974700000000001E-2</v>
      </c>
      <c r="Z92" s="36">
        <v>-5.6538400000000003E-3</v>
      </c>
    </row>
    <row r="93" spans="1:26" x14ac:dyDescent="0.2">
      <c r="A93" s="36">
        <v>181</v>
      </c>
      <c r="B93" s="36">
        <v>5524.4308958620177</v>
      </c>
      <c r="C93" s="36">
        <v>5927.1882048869375</v>
      </c>
      <c r="D93" s="36">
        <v>5681.6756547136429</v>
      </c>
      <c r="E93" s="36">
        <v>5702.794102437193</v>
      </c>
      <c r="F93" s="36">
        <v>5614.3</v>
      </c>
      <c r="G93" s="36">
        <v>0.12499999999996447</v>
      </c>
      <c r="H93" s="36">
        <v>2.7224074076636748</v>
      </c>
      <c r="I93" s="36">
        <v>178.36320657517535</v>
      </c>
      <c r="J93" s="36">
        <v>224.39410244974442</v>
      </c>
      <c r="K93" s="36">
        <v>201.37865451245989</v>
      </c>
      <c r="L93" s="36">
        <f>SQRT('YAN-M4_XRF_C2'!R93)</f>
        <v>7.2821700062550034</v>
      </c>
      <c r="M93" s="36">
        <f>SQRT('YAN-M4_XRF_C2'!S93)</f>
        <v>1.2497999839974394</v>
      </c>
      <c r="N93" s="36">
        <f>SQRT('YAN-M4_XRF_C2'!T93)</f>
        <v>4.112177038990418</v>
      </c>
      <c r="O93" s="36">
        <f>SQRT('YAN-M4_XRF_C2'!U93)</f>
        <v>2.9816103031751151</v>
      </c>
      <c r="P93" s="36">
        <f>SQRT('YAN-M4_XRF_C2'!V93)</f>
        <v>0.39874804074753772</v>
      </c>
      <c r="Q93" s="36">
        <f>SQRT('YAN-M4_XRF_C2'!W93)</f>
        <v>2.1047565179849186</v>
      </c>
      <c r="R93" s="36">
        <f>SQRT('YAN-M4_XRF_C2'!X93)</f>
        <v>2.8722813232690143</v>
      </c>
      <c r="S93" s="36">
        <f>SQRT('YAN-M4_XRF_C2'!Y93)</f>
        <v>2.0174241001832014</v>
      </c>
      <c r="T93" s="36">
        <f>SQRT('YAN-M4_XRF_C2'!Z93)</f>
        <v>0.82462112512353214</v>
      </c>
      <c r="U93" s="36">
        <f>SQRT('YAN-M4_XRF_C2'!AA93)</f>
        <v>0.50695167422546306</v>
      </c>
      <c r="V93" s="36">
        <f>SQRT('YAN-M4_XRF_C2'!AB93)</f>
        <v>0.33466401061363021</v>
      </c>
      <c r="W93" s="36">
        <v>-0.57893300000000003</v>
      </c>
      <c r="X93" s="36">
        <v>-0.38307999999999998</v>
      </c>
      <c r="Y93" s="36">
        <v>3.2186600000000003E-2</v>
      </c>
      <c r="Z93" s="36">
        <v>4.80387E-3</v>
      </c>
    </row>
    <row r="94" spans="1:26" x14ac:dyDescent="0.2">
      <c r="A94" s="36">
        <v>182</v>
      </c>
      <c r="B94" s="36">
        <v>5524.8941296556704</v>
      </c>
      <c r="C94" s="36">
        <v>5927.922848788734</v>
      </c>
      <c r="D94" s="36">
        <v>5681.911693078353</v>
      </c>
      <c r="E94" s="36">
        <v>5703.1614243880458</v>
      </c>
      <c r="F94" s="36">
        <v>5622.2</v>
      </c>
      <c r="G94" s="36">
        <v>0.12499999999996447</v>
      </c>
      <c r="H94" s="36">
        <v>2.7224074076636748</v>
      </c>
      <c r="I94" s="36">
        <v>178.26729473237538</v>
      </c>
      <c r="J94" s="36">
        <v>224.76142440068816</v>
      </c>
      <c r="K94" s="36">
        <v>201.51435956653177</v>
      </c>
      <c r="L94" s="36">
        <f>SQRT('YAN-M4_XRF_C2'!R94)</f>
        <v>7.3171032519706865</v>
      </c>
      <c r="M94" s="36">
        <f>SQRT('YAN-M4_XRF_C2'!S94)</f>
        <v>1.2437845472588891</v>
      </c>
      <c r="N94" s="36">
        <f>SQRT('YAN-M4_XRF_C2'!T94)</f>
        <v>4.1400483088968905</v>
      </c>
      <c r="O94" s="36">
        <f>SQRT('YAN-M4_XRF_C2'!U94)</f>
        <v>2.9664793948382653</v>
      </c>
      <c r="P94" s="36">
        <f>SQRT('YAN-M4_XRF_C2'!V94)</f>
        <v>0.39370039370059057</v>
      </c>
      <c r="Q94" s="36">
        <f>SQRT('YAN-M4_XRF_C2'!W94)</f>
        <v>2.0856653614614209</v>
      </c>
      <c r="R94" s="36">
        <f>SQRT('YAN-M4_XRF_C2'!X94)</f>
        <v>2.8896366553599777</v>
      </c>
      <c r="S94" s="36">
        <f>SQRT('YAN-M4_XRF_C2'!Y94)</f>
        <v>2.0518284528683193</v>
      </c>
      <c r="T94" s="36">
        <f>SQRT('YAN-M4_XRF_C2'!Z94)</f>
        <v>0.81853527718724506</v>
      </c>
      <c r="U94" s="36">
        <f>SQRT('YAN-M4_XRF_C2'!AA94)</f>
        <v>0.5</v>
      </c>
      <c r="V94" s="36">
        <f>SQRT('YAN-M4_XRF_C2'!AB94)</f>
        <v>0.32403703492039299</v>
      </c>
      <c r="W94" s="36">
        <v>-0.60660800000000004</v>
      </c>
      <c r="X94" s="36">
        <v>-0.42469400000000002</v>
      </c>
      <c r="Y94" s="36">
        <v>2.3896000000000001E-2</v>
      </c>
      <c r="Z94" s="36">
        <v>2.0784199999999999E-2</v>
      </c>
    </row>
    <row r="95" spans="1:26" x14ac:dyDescent="0.2">
      <c r="A95" s="36">
        <v>183</v>
      </c>
      <c r="B95" s="36">
        <v>5525.3573634493232</v>
      </c>
      <c r="C95" s="36">
        <v>5928.6574926905305</v>
      </c>
      <c r="D95" s="36">
        <v>5682.1477314430631</v>
      </c>
      <c r="E95" s="36">
        <v>5703.5287463388986</v>
      </c>
      <c r="F95" s="36">
        <v>5630.1</v>
      </c>
      <c r="G95" s="36">
        <v>0.14285714285717185</v>
      </c>
      <c r="H95" s="36">
        <v>2.7224074076636748</v>
      </c>
      <c r="I95" s="36">
        <v>178.1713828895754</v>
      </c>
      <c r="J95" s="36">
        <v>225.12874635163189</v>
      </c>
      <c r="K95" s="36">
        <v>201.65006462060364</v>
      </c>
      <c r="L95" s="36">
        <f>SQRT('YAN-M4_XRF_C2'!R95)</f>
        <v>7.2849159226445437</v>
      </c>
      <c r="M95" s="36">
        <f>SQRT('YAN-M4_XRF_C2'!S95)</f>
        <v>1.2465953633797937</v>
      </c>
      <c r="N95" s="36">
        <f>SQRT('YAN-M4_XRF_C2'!T95)</f>
        <v>4.11703777004778</v>
      </c>
      <c r="O95" s="36">
        <f>SQRT('YAN-M4_XRF_C2'!U95)</f>
        <v>2.979932885150268</v>
      </c>
      <c r="P95" s="36">
        <f>SQRT('YAN-M4_XRF_C2'!V95)</f>
        <v>0.39496835316262996</v>
      </c>
      <c r="Q95" s="36">
        <f>SQRT('YAN-M4_XRF_C2'!W95)</f>
        <v>2.1047565179849186</v>
      </c>
      <c r="R95" s="36">
        <f>SQRT('YAN-M4_XRF_C2'!X95)</f>
        <v>2.8774989139876315</v>
      </c>
      <c r="S95" s="36">
        <f>SQRT('YAN-M4_XRF_C2'!Y95)</f>
        <v>2.0223748416156684</v>
      </c>
      <c r="T95" s="36">
        <f>SQRT('YAN-M4_XRF_C2'!Z95)</f>
        <v>0.81240384046359604</v>
      </c>
      <c r="U95" s="36">
        <f>SQRT('YAN-M4_XRF_C2'!AA95)</f>
        <v>0.50596442562694066</v>
      </c>
      <c r="V95" s="36">
        <f>SQRT('YAN-M4_XRF_C2'!AB95)</f>
        <v>0.33763886032268264</v>
      </c>
      <c r="W95" s="36">
        <v>-0.58297399999999999</v>
      </c>
      <c r="X95" s="36">
        <v>-0.390571</v>
      </c>
      <c r="Y95" s="36">
        <v>3.8337599999999999E-2</v>
      </c>
      <c r="Z95" s="36">
        <v>5.8657200000000005E-4</v>
      </c>
    </row>
    <row r="96" spans="1:26" x14ac:dyDescent="0.2">
      <c r="A96" s="36">
        <v>184</v>
      </c>
      <c r="B96" s="36">
        <v>5525.820597242976</v>
      </c>
      <c r="C96" s="36">
        <v>5929.392136592327</v>
      </c>
      <c r="D96" s="36">
        <v>5682.3837698077732</v>
      </c>
      <c r="E96" s="36">
        <v>5703.8960682897514</v>
      </c>
      <c r="F96" s="36">
        <v>5638.1</v>
      </c>
      <c r="G96" s="36">
        <v>0.12500000000010658</v>
      </c>
      <c r="H96" s="36">
        <v>2.7224074076636748</v>
      </c>
      <c r="I96" s="36">
        <v>178.07547104677542</v>
      </c>
      <c r="J96" s="36">
        <v>225.49606830257562</v>
      </c>
      <c r="K96" s="36">
        <v>201.78576967467552</v>
      </c>
      <c r="L96" s="36">
        <f>SQRT('YAN-M4_XRF_C2'!R96)</f>
        <v>7.3246160308919945</v>
      </c>
      <c r="M96" s="36">
        <f>SQRT('YAN-M4_XRF_C2'!S96)</f>
        <v>1.2708265027138834</v>
      </c>
      <c r="N96" s="36">
        <f>SQRT('YAN-M4_XRF_C2'!T96)</f>
        <v>4.0951190458886542</v>
      </c>
      <c r="O96" s="36">
        <f>SQRT('YAN-M4_XRF_C2'!U96)</f>
        <v>3.0099833886584824</v>
      </c>
      <c r="P96" s="36">
        <f>SQRT('YAN-M4_XRF_C2'!V96)</f>
        <v>0.4</v>
      </c>
      <c r="Q96" s="36">
        <f>SQRT('YAN-M4_XRF_C2'!W96)</f>
        <v>2.0904544960366871</v>
      </c>
      <c r="R96" s="36">
        <f>SQRT('YAN-M4_XRF_C2'!X96)</f>
        <v>2.8460498941515415</v>
      </c>
      <c r="S96" s="36">
        <f>SQRT('YAN-M4_XRF_C2'!Y96)</f>
        <v>2.1095023109728985</v>
      </c>
      <c r="T96" s="36">
        <f>SQRT('YAN-M4_XRF_C2'!Z96)</f>
        <v>0.81240384046359604</v>
      </c>
      <c r="U96" s="36">
        <f>SQRT('YAN-M4_XRF_C2'!AA96)</f>
        <v>0.5</v>
      </c>
      <c r="V96" s="36">
        <f>SQRT('YAN-M4_XRF_C2'!AB96)</f>
        <v>0.29325756597230357</v>
      </c>
      <c r="W96" s="36">
        <v>-0.62397000000000002</v>
      </c>
      <c r="X96" s="36">
        <v>-0.50232399999999999</v>
      </c>
      <c r="Y96" s="36">
        <v>-1.69283E-2</v>
      </c>
      <c r="Z96" s="36">
        <v>2.8437199999999999E-2</v>
      </c>
    </row>
    <row r="97" spans="1:26" x14ac:dyDescent="0.2">
      <c r="A97" s="36">
        <v>186</v>
      </c>
      <c r="B97" s="36">
        <v>5526.7470648302815</v>
      </c>
      <c r="C97" s="36">
        <v>5930.86142439592</v>
      </c>
      <c r="D97" s="36">
        <v>5682.8558465371934</v>
      </c>
      <c r="E97" s="36">
        <v>5704.630712191457</v>
      </c>
      <c r="F97" s="36">
        <v>5654</v>
      </c>
      <c r="G97" s="36">
        <v>0.12499999999996447</v>
      </c>
      <c r="H97" s="36">
        <v>2.7224074076636748</v>
      </c>
      <c r="I97" s="36">
        <v>177.88364736117546</v>
      </c>
      <c r="J97" s="36">
        <v>226.23071220446309</v>
      </c>
      <c r="K97" s="36">
        <v>202.05717978281928</v>
      </c>
      <c r="L97" s="36">
        <f>SQRT('YAN-M4_XRF_C2'!R97)</f>
        <v>7.2629195231669748</v>
      </c>
      <c r="M97" s="36">
        <f>SQRT('YAN-M4_XRF_C2'!S97)</f>
        <v>1.2845232578665129</v>
      </c>
      <c r="N97" s="36">
        <f>SQRT('YAN-M4_XRF_C2'!T97)</f>
        <v>4.0792156108742281</v>
      </c>
      <c r="O97" s="36">
        <f>SQRT('YAN-M4_XRF_C2'!U97)</f>
        <v>3.0610455730027932</v>
      </c>
      <c r="P97" s="36">
        <f>SQRT('YAN-M4_XRF_C2'!V97)</f>
        <v>0.40249223594996214</v>
      </c>
      <c r="Q97" s="36">
        <f>SQRT('YAN-M4_XRF_C2'!W97)</f>
        <v>2.1400934559032696</v>
      </c>
      <c r="R97" s="36">
        <f>SQRT('YAN-M4_XRF_C2'!X97)</f>
        <v>2.8548204847240397</v>
      </c>
      <c r="S97" s="36">
        <f>SQRT('YAN-M4_XRF_C2'!Y97)</f>
        <v>2.0469489490458721</v>
      </c>
      <c r="T97" s="36">
        <f>SQRT('YAN-M4_XRF_C2'!Z97)</f>
        <v>0.80622577482985502</v>
      </c>
      <c r="U97" s="36">
        <f>SQRT('YAN-M4_XRF_C2'!AA97)</f>
        <v>0.50199601592044529</v>
      </c>
      <c r="V97" s="36">
        <f>SQRT('YAN-M4_XRF_C2'!AB97)</f>
        <v>0.31780497164141408</v>
      </c>
      <c r="W97" s="36">
        <v>-0.60522399999999998</v>
      </c>
      <c r="X97" s="36">
        <v>-0.43016300000000002</v>
      </c>
      <c r="Y97" s="36">
        <v>1.86337E-2</v>
      </c>
      <c r="Z97" s="36">
        <v>-2.1988199999999999E-2</v>
      </c>
    </row>
    <row r="98" spans="1:26" x14ac:dyDescent="0.2">
      <c r="A98" s="36">
        <v>188</v>
      </c>
      <c r="B98" s="36">
        <v>5527.673532417587</v>
      </c>
      <c r="C98" s="36">
        <v>5932.3307121995131</v>
      </c>
      <c r="D98" s="36">
        <v>5683.3279232666137</v>
      </c>
      <c r="E98" s="36">
        <v>5705.3653560931625</v>
      </c>
      <c r="F98" s="36">
        <v>5669.8</v>
      </c>
      <c r="G98" s="36">
        <v>0.12499999999996447</v>
      </c>
      <c r="H98" s="36">
        <v>2.7224074076636748</v>
      </c>
      <c r="I98" s="36">
        <v>177.69182367557551</v>
      </c>
      <c r="J98" s="36">
        <v>226.96535610635055</v>
      </c>
      <c r="K98" s="36">
        <v>202.32858989096303</v>
      </c>
      <c r="L98" s="36">
        <f>SQRT('YAN-M4_XRF_C2'!R98)</f>
        <v>7.2498275841567432</v>
      </c>
      <c r="M98" s="36">
        <f>SQRT('YAN-M4_XRF_C2'!S98)</f>
        <v>1.2597618822618821</v>
      </c>
      <c r="N98" s="36">
        <f>SQRT('YAN-M4_XRF_C2'!T98)</f>
        <v>4.0926763859362252</v>
      </c>
      <c r="O98" s="36">
        <f>SQRT('YAN-M4_XRF_C2'!U98)</f>
        <v>3.0133038346638727</v>
      </c>
      <c r="P98" s="36">
        <f>SQRT('YAN-M4_XRF_C2'!V98)</f>
        <v>0.40124805295477761</v>
      </c>
      <c r="Q98" s="36">
        <f>SQRT('YAN-M4_XRF_C2'!W98)</f>
        <v>2.1213203435596424</v>
      </c>
      <c r="R98" s="36">
        <f>SQRT('YAN-M4_XRF_C2'!X98)</f>
        <v>2.8530685235374214</v>
      </c>
      <c r="S98" s="36">
        <f>SQRT('YAN-M4_XRF_C2'!Y98)</f>
        <v>2.0199009876724157</v>
      </c>
      <c r="T98" s="36">
        <f>SQRT('YAN-M4_XRF_C2'!Z98)</f>
        <v>0.81853527718724506</v>
      </c>
      <c r="U98" s="36">
        <f>SQRT('YAN-M4_XRF_C2'!AA98)</f>
        <v>0.49899899799498598</v>
      </c>
      <c r="V98" s="36">
        <f>SQRT('YAN-M4_XRF_C2'!AB98)</f>
        <v>0.33466401061363021</v>
      </c>
      <c r="W98" s="36">
        <v>-0.56881000000000004</v>
      </c>
      <c r="X98" s="36">
        <v>-0.386799</v>
      </c>
      <c r="Y98" s="36">
        <v>3.3625700000000001E-2</v>
      </c>
      <c r="Z98" s="36">
        <v>-2.6536299999999999E-2</v>
      </c>
    </row>
    <row r="99" spans="1:26" x14ac:dyDescent="0.2">
      <c r="A99" s="36">
        <v>190</v>
      </c>
      <c r="B99" s="36">
        <v>5528.6</v>
      </c>
      <c r="C99" s="36">
        <v>5933.8</v>
      </c>
      <c r="D99" s="36">
        <v>5683.8</v>
      </c>
      <c r="E99" s="36">
        <v>5706.1</v>
      </c>
      <c r="F99" s="36">
        <v>5685.1</v>
      </c>
      <c r="G99" s="36">
        <v>9.9999999999994316E-2</v>
      </c>
      <c r="H99" s="36">
        <v>0.10000000000045475</v>
      </c>
      <c r="I99" s="36">
        <v>177.5</v>
      </c>
      <c r="J99" s="36">
        <v>227.69999999999982</v>
      </c>
      <c r="K99" s="36">
        <v>202.59999999999991</v>
      </c>
      <c r="L99" s="36">
        <f>SQRT('YAN-M4_XRF_C2'!R99)</f>
        <v>7.2505172229296857</v>
      </c>
      <c r="M99" s="36">
        <f>SQRT('YAN-M4_XRF_C2'!S99)</f>
        <v>1.161464592658769</v>
      </c>
      <c r="N99" s="36">
        <f>SQRT('YAN-M4_XRF_C2'!T99)</f>
        <v>4.2166337284616029</v>
      </c>
      <c r="O99" s="36">
        <f>SQRT('YAN-M4_XRF_C2'!U99)</f>
        <v>2.9765752132274432</v>
      </c>
      <c r="P99" s="36">
        <f>SQRT('YAN-M4_XRF_C2'!V99)</f>
        <v>0.35496478698597694</v>
      </c>
      <c r="Q99" s="36">
        <f>SQRT('YAN-M4_XRF_C2'!W99)</f>
        <v>2.16794833886788</v>
      </c>
      <c r="R99" s="36">
        <f>SQRT('YAN-M4_XRF_C2'!X99)</f>
        <v>2.4062418831031929</v>
      </c>
      <c r="S99" s="36">
        <f>SQRT('YAN-M4_XRF_C2'!Y99)</f>
        <v>1.9131126469708992</v>
      </c>
      <c r="T99" s="36">
        <f>SQRT('YAN-M4_XRF_C2'!Z99)</f>
        <v>0.8660254037844386</v>
      </c>
      <c r="U99" s="36">
        <f>SQRT('YAN-M4_XRF_C2'!AA99)</f>
        <v>0.46690470119715011</v>
      </c>
      <c r="V99" s="36">
        <f>SQRT('YAN-M4_XRF_C2'!AB99)</f>
        <v>0.54954526656136349</v>
      </c>
      <c r="W99" s="36">
        <v>6.9410200000000005E-2</v>
      </c>
      <c r="X99" s="36">
        <v>-0.42515500000000001</v>
      </c>
      <c r="Y99" s="36">
        <v>-0.13908499999999999</v>
      </c>
      <c r="Z99" s="36">
        <v>-8.2934400000000005E-2</v>
      </c>
    </row>
    <row r="100" spans="1:26" x14ac:dyDescent="0.2">
      <c r="A100" s="36">
        <v>192</v>
      </c>
      <c r="B100" s="36">
        <v>5559.5</v>
      </c>
      <c r="C100" s="36">
        <v>5944.4</v>
      </c>
      <c r="D100" s="36">
        <v>5702.9</v>
      </c>
      <c r="E100" s="36">
        <v>5725.9</v>
      </c>
      <c r="F100" s="36">
        <v>5704.2</v>
      </c>
      <c r="G100" s="36">
        <v>0.11111111111103743</v>
      </c>
      <c r="H100" s="36">
        <v>9.9999999999545258E-2</v>
      </c>
      <c r="I100" s="36">
        <v>166.39999999999964</v>
      </c>
      <c r="J100" s="36">
        <v>218.5</v>
      </c>
      <c r="K100" s="36">
        <v>192.44999999999982</v>
      </c>
      <c r="L100" s="36">
        <f>SQRT('YAN-M4_XRF_C2'!R100)</f>
        <v>7.0873126077519677</v>
      </c>
      <c r="M100" s="36">
        <f>SQRT('YAN-M4_XRF_C2'!S100)</f>
        <v>0.9664367542679656</v>
      </c>
      <c r="N100" s="36">
        <f>SQRT('YAN-M4_XRF_C2'!T100)</f>
        <v>4.3220365569948616</v>
      </c>
      <c r="O100" s="36">
        <f>SQRT('YAN-M4_XRF_C2'!U100)</f>
        <v>2.7910571473905725</v>
      </c>
      <c r="P100" s="36">
        <f>SQRT('YAN-M4_XRF_C2'!V100)</f>
        <v>0.25495097567963926</v>
      </c>
      <c r="Q100" s="36">
        <f>SQRT('YAN-M4_XRF_C2'!W100)</f>
        <v>1.9798989873223332</v>
      </c>
      <c r="R100" s="36">
        <f>SQRT('YAN-M4_XRF_C2'!X100)</f>
        <v>1.4832396974191326</v>
      </c>
      <c r="S100" s="36">
        <f>SQRT('YAN-M4_XRF_C2'!Y100)</f>
        <v>1.5198684153570663</v>
      </c>
      <c r="T100" s="36">
        <f>SQRT('YAN-M4_XRF_C2'!Z100)</f>
        <v>1.0440306508910551</v>
      </c>
      <c r="U100" s="36">
        <f>SQRT('YAN-M4_XRF_C2'!AA100)</f>
        <v>0.40249223594996214</v>
      </c>
      <c r="V100" s="36">
        <f>SQRT('YAN-M4_XRF_C2'!AB100)</f>
        <v>0.99448479123614553</v>
      </c>
      <c r="W100" s="36">
        <v>1.47397</v>
      </c>
      <c r="X100" s="36">
        <v>-0.19295999999999999</v>
      </c>
      <c r="Y100" s="36">
        <v>-0.37855800000000001</v>
      </c>
      <c r="Z100" s="36">
        <v>-0.13944899999999999</v>
      </c>
    </row>
    <row r="101" spans="1:26" x14ac:dyDescent="0.2">
      <c r="A101" s="36">
        <v>194</v>
      </c>
      <c r="B101" s="36">
        <v>5581.9</v>
      </c>
      <c r="C101" s="36">
        <v>5958.8</v>
      </c>
      <c r="D101" s="36">
        <v>5721.6</v>
      </c>
      <c r="E101" s="36">
        <v>5745.5</v>
      </c>
      <c r="F101" s="36">
        <v>5723.8</v>
      </c>
      <c r="G101" s="36">
        <v>9.9999999999994316E-2</v>
      </c>
      <c r="H101" s="36" t="e">
        <v>#DIV/0!</v>
      </c>
      <c r="I101" s="36">
        <v>163.60000000000036</v>
      </c>
      <c r="J101" s="36">
        <v>213.30000000000018</v>
      </c>
      <c r="K101" s="36">
        <v>188.45000000000027</v>
      </c>
      <c r="L101" s="36">
        <f>SQRT('YAN-M4_XRF_C2'!R101)</f>
        <v>7.1154760908880865</v>
      </c>
      <c r="M101" s="36">
        <f>SQRT('YAN-M4_XRF_C2'!S101)</f>
        <v>0.98994949366116658</v>
      </c>
      <c r="N101" s="36">
        <f>SQRT('YAN-M4_XRF_C2'!T101)</f>
        <v>4.2766809560686196</v>
      </c>
      <c r="O101" s="36">
        <f>SQRT('YAN-M4_XRF_C2'!U101)</f>
        <v>2.7910571473905725</v>
      </c>
      <c r="P101" s="36">
        <f>SQRT('YAN-M4_XRF_C2'!V101)</f>
        <v>0.25495097567963926</v>
      </c>
      <c r="Q101" s="36">
        <f>SQRT('YAN-M4_XRF_C2'!W101)</f>
        <v>1.9949937343260002</v>
      </c>
      <c r="R101" s="36">
        <f>SQRT('YAN-M4_XRF_C2'!X101)</f>
        <v>1.5748015748023623</v>
      </c>
      <c r="S101" s="36">
        <f>SQRT('YAN-M4_XRF_C2'!Y101)</f>
        <v>1.5394804318340654</v>
      </c>
      <c r="T101" s="36">
        <f>SQRT('YAN-M4_XRF_C2'!Z101)</f>
        <v>1.0099504938362078</v>
      </c>
      <c r="U101" s="36">
        <f>SQRT('YAN-M4_XRF_C2'!AA101)</f>
        <v>0.4</v>
      </c>
      <c r="V101" s="36">
        <f>SQRT('YAN-M4_XRF_C2'!AB101)</f>
        <v>0.95131487952202243</v>
      </c>
      <c r="W101" s="36">
        <v>1.3331299999999999</v>
      </c>
      <c r="X101" s="36">
        <v>-0.19531999999999999</v>
      </c>
      <c r="Y101" s="36">
        <v>-0.35101700000000002</v>
      </c>
      <c r="Z101" s="36">
        <v>-0.106222</v>
      </c>
    </row>
    <row r="102" spans="1:26" x14ac:dyDescent="0.2">
      <c r="A102" s="36">
        <v>196</v>
      </c>
      <c r="B102" s="36">
        <v>5611.7</v>
      </c>
      <c r="C102" s="36">
        <v>5980.1</v>
      </c>
      <c r="D102" s="36">
        <v>5749.3</v>
      </c>
      <c r="E102" s="36">
        <v>5770.1</v>
      </c>
      <c r="F102" s="36">
        <v>5749.8</v>
      </c>
      <c r="G102" s="36">
        <v>6.2500000000017764E-2</v>
      </c>
      <c r="H102" s="36">
        <v>0.05</v>
      </c>
      <c r="I102" s="36">
        <v>158.40000000000055</v>
      </c>
      <c r="J102" s="36">
        <v>210</v>
      </c>
      <c r="K102" s="36">
        <v>184.20000000000027</v>
      </c>
      <c r="L102" s="36">
        <f>SQRT('YAN-M4_XRF_C2'!R102)</f>
        <v>7.0738956735309575</v>
      </c>
      <c r="M102" s="36">
        <f>SQRT('YAN-M4_XRF_C2'!S102)</f>
        <v>0.97826376811164784</v>
      </c>
      <c r="N102" s="36">
        <f>SQRT('YAN-M4_XRF_C2'!T102)</f>
        <v>4.2449970553582252</v>
      </c>
      <c r="O102" s="36">
        <f>SQRT('YAN-M4_XRF_C2'!U102)</f>
        <v>2.8618176042508368</v>
      </c>
      <c r="P102" s="36">
        <f>SQRT('YAN-M4_XRF_C2'!V102)</f>
        <v>0.25495097567963926</v>
      </c>
      <c r="Q102" s="36">
        <f>SQRT('YAN-M4_XRF_C2'!W102)</f>
        <v>1.9924858845171276</v>
      </c>
      <c r="R102" s="36">
        <f>SQRT('YAN-M4_XRF_C2'!X102)</f>
        <v>1.4966629547095767</v>
      </c>
      <c r="S102" s="36">
        <f>SQRT('YAN-M4_XRF_C2'!Y102)</f>
        <v>1.5099668870541498</v>
      </c>
      <c r="T102" s="36">
        <f>SQRT('YAN-M4_XRF_C2'!Z102)</f>
        <v>1.004987562112089</v>
      </c>
      <c r="U102" s="36">
        <f>SQRT('YAN-M4_XRF_C2'!AA102)</f>
        <v>0.41231056256176607</v>
      </c>
      <c r="V102" s="36">
        <f>SQRT('YAN-M4_XRF_C2'!AB102)</f>
        <v>1.1300442469213319</v>
      </c>
      <c r="W102" s="36">
        <v>1.53915</v>
      </c>
      <c r="X102" s="36">
        <v>-0.207287</v>
      </c>
      <c r="Y102" s="36">
        <v>-0.22625899999999999</v>
      </c>
      <c r="Z102" s="36">
        <v>-9.4843899999999995E-2</v>
      </c>
    </row>
    <row r="103" spans="1:26" x14ac:dyDescent="0.2">
      <c r="A103" s="36">
        <v>198</v>
      </c>
      <c r="B103" s="36">
        <v>5643.1</v>
      </c>
      <c r="C103" s="36">
        <v>5999.2</v>
      </c>
      <c r="D103" s="36">
        <v>5788.2</v>
      </c>
      <c r="E103" s="36">
        <v>5800</v>
      </c>
      <c r="F103" s="36">
        <v>5781.9</v>
      </c>
      <c r="G103" s="36">
        <v>6.2499999999982236E-2</v>
      </c>
      <c r="H103" s="36">
        <v>0.05</v>
      </c>
      <c r="I103" s="36">
        <v>156.89999999999964</v>
      </c>
      <c r="J103" s="36">
        <v>199.19999999999982</v>
      </c>
      <c r="K103" s="36">
        <v>178.04999999999973</v>
      </c>
      <c r="L103" s="36">
        <f>SQRT('YAN-M4_XRF_C2'!R103)</f>
        <v>6.8527366796047255</v>
      </c>
      <c r="M103" s="36">
        <f>SQRT('YAN-M4_XRF_C2'!S103)</f>
        <v>0.94498677239419604</v>
      </c>
      <c r="N103" s="36">
        <f>SQRT('YAN-M4_XRF_C2'!T103)</f>
        <v>4.3243496620879309</v>
      </c>
      <c r="O103" s="36">
        <f>SQRT('YAN-M4_XRF_C2'!U103)</f>
        <v>2.8319604517012591</v>
      </c>
      <c r="P103" s="36">
        <f>SQRT('YAN-M4_XRF_C2'!V103)</f>
        <v>0.25690465157330261</v>
      </c>
      <c r="Q103" s="36">
        <f>SQRT('YAN-M4_XRF_C2'!W103)</f>
        <v>2.0566963801203135</v>
      </c>
      <c r="R103" s="36">
        <f>SQRT('YAN-M4_XRF_C2'!X103)</f>
        <v>1.4071247279470289</v>
      </c>
      <c r="S103" s="36">
        <f>SQRT('YAN-M4_XRF_C2'!Y103)</f>
        <v>1.4071247279470289</v>
      </c>
      <c r="T103" s="36">
        <f>SQRT('YAN-M4_XRF_C2'!Z103)</f>
        <v>1.0535653752852738</v>
      </c>
      <c r="U103" s="36">
        <f>SQRT('YAN-M4_XRF_C2'!AA103)</f>
        <v>0.41833001326703778</v>
      </c>
      <c r="V103" s="36">
        <f>SQRT('YAN-M4_XRF_C2'!AB103)</f>
        <v>1.0653637876331259</v>
      </c>
      <c r="W103" s="36">
        <v>1.6423700000000001</v>
      </c>
      <c r="X103" s="36">
        <v>-3.8907700000000003E-2</v>
      </c>
      <c r="Y103" s="36">
        <v>-0.30844899999999997</v>
      </c>
      <c r="Z103" s="36">
        <v>-0.36485200000000001</v>
      </c>
    </row>
    <row r="104" spans="1:26" x14ac:dyDescent="0.2">
      <c r="A104" s="36">
        <v>200</v>
      </c>
      <c r="B104" s="36">
        <v>5662.9</v>
      </c>
      <c r="C104" s="36">
        <v>6024.1</v>
      </c>
      <c r="D104" s="36">
        <v>5823.8</v>
      </c>
      <c r="E104" s="36">
        <v>5829.9</v>
      </c>
      <c r="F104" s="36">
        <v>5813.8</v>
      </c>
      <c r="G104" s="36">
        <v>5.8823529411767654E-2</v>
      </c>
      <c r="H104" s="36">
        <v>4.9999999999772629E-2</v>
      </c>
      <c r="I104" s="36">
        <v>167</v>
      </c>
      <c r="J104" s="36">
        <v>194.20000000000073</v>
      </c>
      <c r="K104" s="36">
        <v>180.60000000000036</v>
      </c>
      <c r="L104" s="36">
        <f>SQRT('YAN-M4_XRF_C2'!R104)</f>
        <v>6.9821200218844703</v>
      </c>
      <c r="M104" s="36">
        <f>SQRT('YAN-M4_XRF_C2'!S104)</f>
        <v>1.0153817016275208</v>
      </c>
      <c r="N104" s="36">
        <f>SQRT('YAN-M4_XRF_C2'!T104)</f>
        <v>4.3266615305567866</v>
      </c>
      <c r="O104" s="36">
        <f>SQRT('YAN-M4_XRF_C2'!U104)</f>
        <v>2.9983328701129901</v>
      </c>
      <c r="P104" s="36">
        <f>SQRT('YAN-M4_XRF_C2'!V104)</f>
        <v>0.27018512172212589</v>
      </c>
      <c r="Q104" s="36">
        <f>SQRT('YAN-M4_XRF_C2'!W104)</f>
        <v>2.0542638584174138</v>
      </c>
      <c r="R104" s="36">
        <f>SQRT('YAN-M4_XRF_C2'!X104)</f>
        <v>1.7058722109231981</v>
      </c>
      <c r="S104" s="36">
        <f>SQRT('YAN-M4_XRF_C2'!Y104)</f>
        <v>1.5099668870541498</v>
      </c>
      <c r="T104" s="36">
        <f>SQRT('YAN-M4_XRF_C2'!Z104)</f>
        <v>0.99498743710661997</v>
      </c>
      <c r="U104" s="36">
        <f>SQRT('YAN-M4_XRF_C2'!AA104)</f>
        <v>0.43011626335213132</v>
      </c>
      <c r="V104" s="36">
        <f>SQRT('YAN-M4_XRF_C2'!AB104)</f>
        <v>1.2037441588643327</v>
      </c>
      <c r="W104" s="36">
        <v>1.40327</v>
      </c>
      <c r="X104" s="36">
        <v>-0.17849599999999999</v>
      </c>
      <c r="Y104" s="36">
        <v>-1.7221400000000001E-2</v>
      </c>
      <c r="Z104" s="36">
        <v>-0.20066600000000001</v>
      </c>
    </row>
    <row r="105" spans="1:26" x14ac:dyDescent="0.2">
      <c r="A105" s="36">
        <v>202</v>
      </c>
      <c r="B105" s="36">
        <v>5708.4</v>
      </c>
      <c r="C105" s="36">
        <v>6049.6</v>
      </c>
      <c r="D105" s="36">
        <v>5865.1</v>
      </c>
      <c r="E105" s="36">
        <v>5863.7</v>
      </c>
      <c r="F105" s="36">
        <v>5850.2</v>
      </c>
      <c r="G105" s="36">
        <v>5.8823529411767654E-2</v>
      </c>
      <c r="H105" s="36">
        <v>0.05</v>
      </c>
      <c r="I105" s="36">
        <v>155.30000000000018</v>
      </c>
      <c r="J105" s="36">
        <v>185.90000000000055</v>
      </c>
      <c r="K105" s="36">
        <v>170.60000000000036</v>
      </c>
      <c r="L105" s="36">
        <f>SQRT('YAN-M4_XRF_C2'!R105)</f>
        <v>7.2367119605522507</v>
      </c>
      <c r="M105" s="36">
        <f>SQRT('YAN-M4_XRF_C2'!S105)</f>
        <v>1.0686440005914037</v>
      </c>
      <c r="N105" s="36">
        <f>SQRT('YAN-M4_XRF_C2'!T105)</f>
        <v>4.313930922024598</v>
      </c>
      <c r="O105" s="36">
        <f>SQRT('YAN-M4_XRF_C2'!U105)</f>
        <v>3.1543620591175006</v>
      </c>
      <c r="P105" s="36">
        <f>SQRT('YAN-M4_XRF_C2'!V105)</f>
        <v>0.29832867780352595</v>
      </c>
      <c r="Q105" s="36">
        <f>SQRT('YAN-M4_XRF_C2'!W105)</f>
        <v>2.23159136044214</v>
      </c>
      <c r="R105" s="36">
        <f>SQRT('YAN-M4_XRF_C2'!X105)</f>
        <v>1.8547236990991407</v>
      </c>
      <c r="S105" s="36">
        <f>SQRT('YAN-M4_XRF_C2'!Y105)</f>
        <v>1.6792855623746665</v>
      </c>
      <c r="T105" s="36">
        <f>SQRT('YAN-M4_XRF_C2'!Z105)</f>
        <v>0.78740078740118113</v>
      </c>
      <c r="U105" s="36">
        <f>SQRT('YAN-M4_XRF_C2'!AA105)</f>
        <v>0.43931765272977591</v>
      </c>
      <c r="V105" s="36">
        <f>SQRT('YAN-M4_XRF_C2'!AB105)</f>
        <v>0.85264294989168821</v>
      </c>
      <c r="W105" s="36">
        <v>0.866475</v>
      </c>
      <c r="X105" s="36">
        <v>-0.41564699999999999</v>
      </c>
      <c r="Y105" s="36">
        <v>-0.30908799999999997</v>
      </c>
      <c r="Z105" s="36">
        <v>-0.15896099999999999</v>
      </c>
    </row>
    <row r="106" spans="1:26" x14ac:dyDescent="0.2">
      <c r="A106" s="36">
        <v>204</v>
      </c>
      <c r="B106" s="36">
        <v>5735.2</v>
      </c>
      <c r="C106" s="36">
        <v>6077.5</v>
      </c>
      <c r="D106" s="36">
        <v>5908.4</v>
      </c>
      <c r="E106" s="36">
        <v>5898</v>
      </c>
      <c r="F106" s="36">
        <v>5886.8</v>
      </c>
      <c r="G106" s="36">
        <v>5.5555555555546782E-2</v>
      </c>
      <c r="H106" s="36">
        <v>0.05</v>
      </c>
      <c r="I106" s="36">
        <v>162.80000000000018</v>
      </c>
      <c r="J106" s="36">
        <v>179.5</v>
      </c>
      <c r="K106" s="36">
        <v>171.15000000000009</v>
      </c>
      <c r="L106" s="36">
        <f>SQRT('YAN-M4_XRF_C2'!R106)</f>
        <v>7.2394751190953057</v>
      </c>
      <c r="M106" s="36">
        <f>SQRT('YAN-M4_XRF_C2'!S106)</f>
        <v>1.2389511693363866</v>
      </c>
      <c r="N106" s="36">
        <f>SQRT('YAN-M4_XRF_C2'!T106)</f>
        <v>4.2965102117881671</v>
      </c>
      <c r="O106" s="36">
        <f>SQRT('YAN-M4_XRF_C2'!U106)</f>
        <v>3.0232432915661951</v>
      </c>
      <c r="P106" s="36">
        <f>SQRT('YAN-M4_XRF_C2'!V106)</f>
        <v>0.35071355833500362</v>
      </c>
      <c r="Q106" s="36">
        <f>SQRT('YAN-M4_XRF_C2'!W106)</f>
        <v>2.1470910553583891</v>
      </c>
      <c r="R106" s="36">
        <f>SQRT('YAN-M4_XRF_C2'!X106)</f>
        <v>2.3769728648009427</v>
      </c>
      <c r="S106" s="36">
        <f>SQRT('YAN-M4_XRF_C2'!Y106)</f>
        <v>1.8734993995195195</v>
      </c>
      <c r="T106" s="36">
        <f>SQRT('YAN-M4_XRF_C2'!Z106)</f>
        <v>0.87177978870813466</v>
      </c>
      <c r="U106" s="36">
        <f>SQRT('YAN-M4_XRF_C2'!AA106)</f>
        <v>0.51961524227066325</v>
      </c>
      <c r="V106" s="36">
        <f>SQRT('YAN-M4_XRF_C2'!AB106)</f>
        <v>0.55767373974394741</v>
      </c>
      <c r="W106" s="36">
        <v>0.111125</v>
      </c>
      <c r="X106" s="36">
        <v>-0.42688399999999999</v>
      </c>
      <c r="Y106" s="36">
        <v>-0.17199900000000001</v>
      </c>
      <c r="Z106" s="36">
        <v>-9.9769800000000006E-2</v>
      </c>
    </row>
    <row r="107" spans="1:26" x14ac:dyDescent="0.2">
      <c r="A107" s="36">
        <v>206</v>
      </c>
      <c r="B107" s="36">
        <v>5768.6</v>
      </c>
      <c r="C107" s="36">
        <v>6127</v>
      </c>
      <c r="D107" s="36">
        <v>5949</v>
      </c>
      <c r="E107" s="36">
        <v>5941.7</v>
      </c>
      <c r="F107" s="36">
        <v>5930.9</v>
      </c>
      <c r="G107" s="36">
        <v>3.8461538461530893E-2</v>
      </c>
      <c r="H107" s="36">
        <v>0.05</v>
      </c>
      <c r="I107" s="36">
        <v>173.09999999999945</v>
      </c>
      <c r="J107" s="36">
        <v>185.30000000000018</v>
      </c>
      <c r="K107" s="36">
        <v>179.19999999999982</v>
      </c>
      <c r="L107" s="36">
        <f>SQRT('YAN-M4_XRF_C2'!R107)</f>
        <v>7.0866070866106297</v>
      </c>
      <c r="M107" s="36">
        <f>SQRT('YAN-M4_XRF_C2'!S107)</f>
        <v>0.98893882520608922</v>
      </c>
      <c r="N107" s="36">
        <f>SQRT('YAN-M4_XRF_C2'!T107)</f>
        <v>4.464302857109943</v>
      </c>
      <c r="O107" s="36">
        <f>SQRT('YAN-M4_XRF_C2'!U107)</f>
        <v>2.9410882339705484</v>
      </c>
      <c r="P107" s="36">
        <f>SQRT('YAN-M4_XRF_C2'!V107)</f>
        <v>0.28460498941515416</v>
      </c>
      <c r="Q107" s="36">
        <f>SQRT('YAN-M4_XRF_C2'!W107)</f>
        <v>2.1447610589527217</v>
      </c>
      <c r="R107" s="36">
        <f>SQRT('YAN-M4_XRF_C2'!X107)</f>
        <v>1.4352700094407325</v>
      </c>
      <c r="S107" s="36">
        <f>SQRT('YAN-M4_XRF_C2'!Y107)</f>
        <v>1.5362291495737217</v>
      </c>
      <c r="T107" s="36">
        <f>SQRT('YAN-M4_XRF_C2'!Z107)</f>
        <v>1.014889156509222</v>
      </c>
      <c r="U107" s="36">
        <f>SQRT('YAN-M4_XRF_C2'!AA107)</f>
        <v>0.4147288270665544</v>
      </c>
      <c r="V107" s="36">
        <f>SQRT('YAN-M4_XRF_C2'!AB107)</f>
        <v>0.73280283842245042</v>
      </c>
      <c r="W107" s="36">
        <v>1.3061199999999999</v>
      </c>
      <c r="X107" s="36">
        <v>-0.24002000000000001</v>
      </c>
      <c r="Y107" s="36">
        <v>-0.70495799999999997</v>
      </c>
      <c r="Z107" s="36">
        <v>-0.33653300000000003</v>
      </c>
    </row>
    <row r="108" spans="1:26" x14ac:dyDescent="0.2">
      <c r="A108" s="36">
        <v>208</v>
      </c>
      <c r="B108" s="36">
        <v>5798.2</v>
      </c>
      <c r="C108" s="36">
        <v>6226.5</v>
      </c>
      <c r="D108" s="36">
        <v>5993.1</v>
      </c>
      <c r="E108" s="36">
        <v>5994.7</v>
      </c>
      <c r="F108" s="36">
        <v>5982.4</v>
      </c>
      <c r="G108" s="36">
        <v>3.9999999999997725E-2</v>
      </c>
      <c r="H108" s="36">
        <v>0.05</v>
      </c>
      <c r="I108" s="36">
        <v>196.5</v>
      </c>
      <c r="J108" s="36">
        <v>231.80000000000018</v>
      </c>
      <c r="K108" s="36">
        <v>214.15000000000009</v>
      </c>
      <c r="L108" s="36">
        <f>SQRT('YAN-M4_XRF_C2'!R108)</f>
        <v>6.9634761434214738</v>
      </c>
      <c r="M108" s="36">
        <f>SQRT('YAN-M4_XRF_C2'!S108)</f>
        <v>1.0104454463255301</v>
      </c>
      <c r="N108" s="36">
        <f>SQRT('YAN-M4_XRF_C2'!T108)</f>
        <v>4.4698993277254022</v>
      </c>
      <c r="O108" s="36">
        <f>SQRT('YAN-M4_XRF_C2'!U108)</f>
        <v>3.1400636936215163</v>
      </c>
      <c r="P108" s="36">
        <f>SQRT('YAN-M4_XRF_C2'!V108)</f>
        <v>0.27202941017470889</v>
      </c>
      <c r="Q108" s="36">
        <f>SQRT('YAN-M4_XRF_C2'!W108)</f>
        <v>2.078460969082653</v>
      </c>
      <c r="R108" s="36">
        <f>SQRT('YAN-M4_XRF_C2'!X108)</f>
        <v>1.4177446878757824</v>
      </c>
      <c r="S108" s="36">
        <f>SQRT('YAN-M4_XRF_C2'!Y108)</f>
        <v>1.5</v>
      </c>
      <c r="T108" s="36">
        <f>SQRT('YAN-M4_XRF_C2'!Z108)</f>
        <v>1.1090536506409416</v>
      </c>
      <c r="U108" s="36">
        <f>SQRT('YAN-M4_XRF_C2'!AA108)</f>
        <v>0.43588989435406733</v>
      </c>
      <c r="V108" s="36">
        <f>SQRT('YAN-M4_XRF_C2'!AB108)</f>
        <v>1.245792920191795</v>
      </c>
      <c r="W108" s="36">
        <v>1.7288300000000001</v>
      </c>
      <c r="X108" s="36">
        <v>-0.26939600000000002</v>
      </c>
      <c r="Y108" s="36">
        <v>-0.22664300000000001</v>
      </c>
      <c r="Z108" s="36">
        <v>-0.27943600000000002</v>
      </c>
    </row>
    <row r="109" spans="1:26" x14ac:dyDescent="0.2">
      <c r="A109" s="36">
        <v>210</v>
      </c>
      <c r="B109" s="36">
        <v>5818.7</v>
      </c>
      <c r="C109" s="36">
        <v>6343.2</v>
      </c>
      <c r="D109" s="36">
        <v>6034.6</v>
      </c>
      <c r="E109" s="36">
        <v>6047.5</v>
      </c>
      <c r="F109" s="36">
        <v>6032.4</v>
      </c>
      <c r="G109" s="36">
        <v>3.8461538461530893E-2</v>
      </c>
      <c r="H109" s="36">
        <v>0.05</v>
      </c>
      <c r="I109" s="36">
        <v>228.80000000000018</v>
      </c>
      <c r="J109" s="36">
        <v>295.69999999999982</v>
      </c>
      <c r="K109" s="36">
        <v>262.25</v>
      </c>
      <c r="L109" s="36">
        <f>SQRT('YAN-M4_XRF_C2'!R109)</f>
        <v>6.992853494818835</v>
      </c>
      <c r="M109" s="36">
        <f>SQRT('YAN-M4_XRF_C2'!S109)</f>
        <v>0.89218832092781852</v>
      </c>
      <c r="N109" s="36">
        <f>SQRT('YAN-M4_XRF_C2'!T109)</f>
        <v>4.2871902220452034</v>
      </c>
      <c r="O109" s="36">
        <f>SQRT('YAN-M4_XRF_C2'!U109)</f>
        <v>3.082207001484488</v>
      </c>
      <c r="P109" s="36">
        <f>SQRT('YAN-M4_XRF_C2'!V109)</f>
        <v>0.30659419433511781</v>
      </c>
      <c r="Q109" s="36">
        <f>SQRT('YAN-M4_XRF_C2'!W109)</f>
        <v>2.0736441353327719</v>
      </c>
      <c r="R109" s="36">
        <f>SQRT('YAN-M4_XRF_C2'!X109)</f>
        <v>1.8761663039293719</v>
      </c>
      <c r="S109" s="36">
        <f>SQRT('YAN-M4_XRF_C2'!Y109)</f>
        <v>1.57797338380595</v>
      </c>
      <c r="T109" s="36">
        <f>SQRT('YAN-M4_XRF_C2'!Z109)</f>
        <v>1.019803902718557</v>
      </c>
      <c r="U109" s="36">
        <f>SQRT('YAN-M4_XRF_C2'!AA109)</f>
        <v>0.44833023542919792</v>
      </c>
      <c r="V109" s="36">
        <f>SQRT('YAN-M4_XRF_C2'!AB109)</f>
        <v>1.5274161188098023</v>
      </c>
      <c r="W109" s="36">
        <v>1.47881</v>
      </c>
      <c r="X109" s="36">
        <v>-0.231964</v>
      </c>
      <c r="Y109" s="36">
        <v>0.39755200000000002</v>
      </c>
      <c r="Z109" s="36">
        <v>-0.106015</v>
      </c>
    </row>
    <row r="110" spans="1:26" x14ac:dyDescent="0.2">
      <c r="A110" s="36">
        <v>214</v>
      </c>
      <c r="B110" s="36">
        <v>5894.4</v>
      </c>
      <c r="C110" s="36">
        <v>6455.8</v>
      </c>
      <c r="D110" s="36">
        <v>6135.1</v>
      </c>
      <c r="E110" s="36">
        <v>6149.1</v>
      </c>
      <c r="F110" s="36">
        <v>6137.5</v>
      </c>
      <c r="G110" s="36">
        <v>3.9999999999997725E-2</v>
      </c>
      <c r="H110" s="36">
        <v>0.05</v>
      </c>
      <c r="I110" s="36">
        <v>254.70000000000073</v>
      </c>
      <c r="J110" s="36">
        <v>306.69999999999982</v>
      </c>
      <c r="K110" s="36">
        <v>280.70000000000027</v>
      </c>
      <c r="L110" s="36">
        <f>SQRT('YAN-M4_XRF_C2'!R110)</f>
        <v>7.0057119552547977</v>
      </c>
      <c r="M110" s="36">
        <f>SQRT('YAN-M4_XRF_C2'!S110)</f>
        <v>0.93701654200979823</v>
      </c>
      <c r="N110" s="36">
        <f>SQRT('YAN-M4_XRF_C2'!T110)</f>
        <v>4.162931659299729</v>
      </c>
      <c r="O110" s="36">
        <f>SQRT('YAN-M4_XRF_C2'!U110)</f>
        <v>2.9647934160747185</v>
      </c>
      <c r="P110" s="36">
        <f>SQRT('YAN-M4_XRF_C2'!V110)</f>
        <v>0.38340579025361626</v>
      </c>
      <c r="Q110" s="36">
        <f>SQRT('YAN-M4_XRF_C2'!W110)</f>
        <v>2.1166010488516727</v>
      </c>
      <c r="R110" s="36">
        <f>SQRT('YAN-M4_XRF_C2'!X110)</f>
        <v>2.6514147167125706</v>
      </c>
      <c r="S110" s="36">
        <f>SQRT('YAN-M4_XRF_C2'!Y110)</f>
        <v>1.51657508881031</v>
      </c>
      <c r="T110" s="36">
        <f>SQRT('YAN-M4_XRF_C2'!Z110)</f>
        <v>0.97467943448089633</v>
      </c>
      <c r="U110" s="36">
        <f>SQRT('YAN-M4_XRF_C2'!AA110)</f>
        <v>0.44384682042344292</v>
      </c>
      <c r="V110" s="36">
        <f>SQRT('YAN-M4_XRF_C2'!AB110)</f>
        <v>0.8613942186943212</v>
      </c>
      <c r="W110" s="36">
        <v>0.26690399999999997</v>
      </c>
      <c r="X110" s="36">
        <v>0.189774</v>
      </c>
      <c r="Y110" s="36">
        <v>0.346665</v>
      </c>
      <c r="Z110" s="36">
        <v>-0.115934</v>
      </c>
    </row>
    <row r="111" spans="1:26" x14ac:dyDescent="0.2">
      <c r="A111" s="36">
        <v>216</v>
      </c>
      <c r="B111" s="36">
        <v>5935.3</v>
      </c>
      <c r="C111" s="36">
        <v>6524.3</v>
      </c>
      <c r="D111" s="36">
        <v>6187</v>
      </c>
      <c r="E111" s="36">
        <v>6201.9</v>
      </c>
      <c r="F111" s="36">
        <v>6188.9</v>
      </c>
      <c r="G111" s="36">
        <v>3.9999999999997725E-2</v>
      </c>
      <c r="H111" s="36">
        <v>4.9999999999772629E-2</v>
      </c>
      <c r="I111" s="36">
        <v>266.59999999999945</v>
      </c>
      <c r="J111" s="36">
        <v>322.40000000000055</v>
      </c>
      <c r="K111" s="36">
        <v>294.5</v>
      </c>
      <c r="L111" s="36">
        <f>SQRT('YAN-M4_XRF_C2'!R111)</f>
        <v>6.9799713466460593</v>
      </c>
      <c r="M111" s="36">
        <f>SQRT('YAN-M4_XRF_C2'!S111)</f>
        <v>0.93327380762560785</v>
      </c>
      <c r="N111" s="36">
        <f>SQRT('YAN-M4_XRF_C2'!T111)</f>
        <v>4.1605288125429443</v>
      </c>
      <c r="O111" s="36">
        <f>SQRT('YAN-M4_XRF_C2'!U111)</f>
        <v>2.947880594596735</v>
      </c>
      <c r="P111" s="36">
        <f>SQRT('YAN-M4_XRF_C2'!V111)</f>
        <v>0.3872983346207417</v>
      </c>
      <c r="Q111" s="36">
        <f>SQRT('YAN-M4_XRF_C2'!W111)</f>
        <v>2.080865204668481</v>
      </c>
      <c r="R111" s="36">
        <f>SQRT('YAN-M4_XRF_C2'!X111)</f>
        <v>2.7147743920996454</v>
      </c>
      <c r="S111" s="36">
        <f>SQRT('YAN-M4_XRF_C2'!Y111)</f>
        <v>1.5099668870541498</v>
      </c>
      <c r="T111" s="36">
        <f>SQRT('YAN-M4_XRF_C2'!Z111)</f>
        <v>0.98994949366116658</v>
      </c>
      <c r="U111" s="36">
        <f>SQRT('YAN-M4_XRF_C2'!AA111)</f>
        <v>0.44271887242357311</v>
      </c>
      <c r="V111" s="36">
        <f>SQRT('YAN-M4_XRF_C2'!AB111)</f>
        <v>0.94445751624940755</v>
      </c>
      <c r="W111" s="36">
        <v>0.28252699999999997</v>
      </c>
      <c r="X111" s="36">
        <v>0.21678500000000001</v>
      </c>
      <c r="Y111" s="36">
        <v>0.47825400000000001</v>
      </c>
      <c r="Z111" s="36">
        <v>-9.6224900000000002E-2</v>
      </c>
    </row>
    <row r="112" spans="1:26" x14ac:dyDescent="0.2">
      <c r="A112" s="36">
        <v>218</v>
      </c>
      <c r="B112" s="36">
        <v>5976.9</v>
      </c>
      <c r="C112" s="36">
        <v>6578.9</v>
      </c>
      <c r="D112" s="36">
        <v>6241.1</v>
      </c>
      <c r="E112" s="36">
        <v>6255.1</v>
      </c>
      <c r="F112" s="36">
        <v>6240.6</v>
      </c>
      <c r="G112" s="36">
        <v>3.8461538461544348E-2</v>
      </c>
      <c r="H112" s="36">
        <v>3.3333333333383862E-2</v>
      </c>
      <c r="I112" s="36">
        <v>278.20000000000073</v>
      </c>
      <c r="J112" s="36">
        <v>323.79999999999927</v>
      </c>
      <c r="K112" s="36">
        <v>301</v>
      </c>
      <c r="L112" s="36">
        <f>SQRT('YAN-M4_XRF_C2'!R112)</f>
        <v>6.9231495722683905</v>
      </c>
      <c r="M112" s="36">
        <f>SQRT('YAN-M4_XRF_C2'!S112)</f>
        <v>0.93594871654380718</v>
      </c>
      <c r="N112" s="36">
        <f>SQRT('YAN-M4_XRF_C2'!T112)</f>
        <v>4.1085277168348275</v>
      </c>
      <c r="O112" s="36">
        <f>SQRT('YAN-M4_XRF_C2'!U112)</f>
        <v>2.947880594596735</v>
      </c>
      <c r="P112" s="36">
        <f>SQRT('YAN-M4_XRF_C2'!V112)</f>
        <v>0.37815340802378072</v>
      </c>
      <c r="Q112" s="36">
        <f>SQRT('YAN-M4_XRF_C2'!W112)</f>
        <v>2.0223748416156684</v>
      </c>
      <c r="R112" s="36">
        <f>SQRT('YAN-M4_XRF_C2'!X112)</f>
        <v>2.6589471600616661</v>
      </c>
      <c r="S112" s="36">
        <f>SQRT('YAN-M4_XRF_C2'!Y112)</f>
        <v>1.4628738838327795</v>
      </c>
      <c r="T112" s="36">
        <f>SQRT('YAN-M4_XRF_C2'!Z112)</f>
        <v>0.98488578017961048</v>
      </c>
      <c r="U112" s="36">
        <f>SQRT('YAN-M4_XRF_C2'!AA112)</f>
        <v>0.43588989435406733</v>
      </c>
      <c r="V112" s="36">
        <f>SQRT('YAN-M4_XRF_C2'!AB112)</f>
        <v>0.93166517590816922</v>
      </c>
      <c r="W112" s="36">
        <v>0.33906599999999998</v>
      </c>
      <c r="X112" s="36">
        <v>0.28317700000000001</v>
      </c>
      <c r="Y112" s="36">
        <v>0.46659299999999998</v>
      </c>
      <c r="Z112" s="36">
        <v>-0.111869</v>
      </c>
    </row>
    <row r="113" spans="1:26" x14ac:dyDescent="0.2">
      <c r="A113" s="36">
        <v>220</v>
      </c>
      <c r="B113" s="36">
        <v>6007.1</v>
      </c>
      <c r="C113" s="36">
        <v>6656.9</v>
      </c>
      <c r="D113" s="36">
        <v>6294.5</v>
      </c>
      <c r="E113" s="36">
        <v>6308.7</v>
      </c>
      <c r="F113" s="36">
        <v>6292.4</v>
      </c>
      <c r="G113" s="36">
        <v>3.8461538461530893E-2</v>
      </c>
      <c r="H113" s="36">
        <v>0.05</v>
      </c>
      <c r="I113" s="36">
        <v>301.59999999999945</v>
      </c>
      <c r="J113" s="36">
        <v>348.19999999999982</v>
      </c>
      <c r="K113" s="36">
        <v>324.89999999999964</v>
      </c>
      <c r="L113" s="36">
        <f>SQRT('YAN-M4_XRF_C2'!R113)</f>
        <v>6.9375788283809792</v>
      </c>
      <c r="M113" s="36">
        <f>SQRT('YAN-M4_XRF_C2'!S113)</f>
        <v>0.93273790530888145</v>
      </c>
      <c r="N113" s="36">
        <f>SQRT('YAN-M4_XRF_C2'!T113)</f>
        <v>4.1182520563948</v>
      </c>
      <c r="O113" s="36">
        <f>SQRT('YAN-M4_XRF_C2'!U113)</f>
        <v>2.8879058156387303</v>
      </c>
      <c r="P113" s="36">
        <f>SQRT('YAN-M4_XRF_C2'!V113)</f>
        <v>0.36878177829171549</v>
      </c>
      <c r="Q113" s="36">
        <f>SQRT('YAN-M4_XRF_C2'!W113)</f>
        <v>1.9899748742132399</v>
      </c>
      <c r="R113" s="36">
        <f>SQRT('YAN-M4_XRF_C2'!X113)</f>
        <v>2.5709920264364881</v>
      </c>
      <c r="S113" s="36">
        <f>SQRT('YAN-M4_XRF_C2'!Y113)</f>
        <v>1.4866068747318506</v>
      </c>
      <c r="T113" s="36">
        <f>SQRT('YAN-M4_XRF_C2'!Z113)</f>
        <v>0.98488578017961048</v>
      </c>
      <c r="U113" s="36">
        <f>SQRT('YAN-M4_XRF_C2'!AA113)</f>
        <v>0.44271887242357311</v>
      </c>
      <c r="V113" s="36">
        <f>SQRT('YAN-M4_XRF_C2'!AB113)</f>
        <v>0.98691438331802617</v>
      </c>
      <c r="W113" s="36">
        <v>0.46030100000000002</v>
      </c>
      <c r="X113" s="36">
        <v>0.22527700000000001</v>
      </c>
      <c r="Y113" s="36">
        <v>0.46035999999999999</v>
      </c>
      <c r="Z113" s="36">
        <v>-9.1396199999999997E-2</v>
      </c>
    </row>
    <row r="114" spans="1:26" x14ac:dyDescent="0.2">
      <c r="A114" s="36">
        <v>222</v>
      </c>
      <c r="B114" s="36">
        <v>6059.2</v>
      </c>
      <c r="C114" s="36">
        <v>6698.1</v>
      </c>
      <c r="D114" s="36">
        <v>6348</v>
      </c>
      <c r="E114" s="36">
        <v>6359.5</v>
      </c>
      <c r="F114" s="36">
        <v>6344.3</v>
      </c>
      <c r="G114" s="36">
        <v>3.8461538461544348E-2</v>
      </c>
      <c r="H114" s="36">
        <v>0.05</v>
      </c>
      <c r="I114" s="36">
        <v>300.30000000000018</v>
      </c>
      <c r="J114" s="36">
        <v>338.60000000000036</v>
      </c>
      <c r="K114" s="36">
        <v>319.45000000000027</v>
      </c>
      <c r="L114" s="36">
        <f>SQRT('YAN-M4_XRF_C2'!R114)</f>
        <v>6.9130311730817473</v>
      </c>
      <c r="M114" s="36">
        <f>SQRT('YAN-M4_XRF_C2'!S114)</f>
        <v>0.94021274188345272</v>
      </c>
      <c r="N114" s="36">
        <f>SQRT('YAN-M4_XRF_C2'!T114)</f>
        <v>4.0853396431630999</v>
      </c>
      <c r="O114" s="36">
        <f>SQRT('YAN-M4_XRF_C2'!U114)</f>
        <v>2.8879058156387303</v>
      </c>
      <c r="P114" s="36">
        <f>SQRT('YAN-M4_XRF_C2'!V114)</f>
        <v>0.36331804249169902</v>
      </c>
      <c r="Q114" s="36">
        <f>SQRT('YAN-M4_XRF_C2'!W114)</f>
        <v>1.9824227601599009</v>
      </c>
      <c r="R114" s="36">
        <f>SQRT('YAN-M4_XRF_C2'!X114)</f>
        <v>2.535744466621193</v>
      </c>
      <c r="S114" s="36">
        <f>SQRT('YAN-M4_XRF_C2'!Y114)</f>
        <v>1.4933184523068079</v>
      </c>
      <c r="T114" s="36">
        <f>SQRT('YAN-M4_XRF_C2'!Z114)</f>
        <v>0.9797958971132712</v>
      </c>
      <c r="U114" s="36">
        <f>SQRT('YAN-M4_XRF_C2'!AA114)</f>
        <v>0.44384682042344292</v>
      </c>
      <c r="V114" s="36">
        <f>SQRT('YAN-M4_XRF_C2'!AB114)</f>
        <v>1.1282730166054669</v>
      </c>
      <c r="W114" s="36">
        <v>0.59002500000000002</v>
      </c>
      <c r="X114" s="36">
        <v>0.19129299999999999</v>
      </c>
      <c r="Y114" s="36">
        <v>0.583094</v>
      </c>
      <c r="Z114" s="36">
        <v>-6.8341399999999997E-2</v>
      </c>
    </row>
    <row r="115" spans="1:26" x14ac:dyDescent="0.2">
      <c r="A115" s="36">
        <v>224</v>
      </c>
      <c r="B115" s="36">
        <v>6097.2</v>
      </c>
      <c r="C115" s="36">
        <v>6756.1</v>
      </c>
      <c r="D115" s="36">
        <v>6402.1</v>
      </c>
      <c r="E115" s="36">
        <v>6410.4</v>
      </c>
      <c r="F115" s="36">
        <v>6395.9</v>
      </c>
      <c r="G115" s="36">
        <v>3.9999999999997725E-2</v>
      </c>
      <c r="H115" s="36">
        <v>3.3333333333282804E-2</v>
      </c>
      <c r="I115" s="36">
        <v>313.19999999999982</v>
      </c>
      <c r="J115" s="36">
        <v>345.70000000000073</v>
      </c>
      <c r="K115" s="36">
        <v>329.45000000000027</v>
      </c>
      <c r="L115" s="36">
        <f>SQRT('YAN-M4_XRF_C2'!R115)</f>
        <v>6.9339743293438865</v>
      </c>
      <c r="M115" s="36">
        <f>SQRT('YAN-M4_XRF_C2'!S115)</f>
        <v>0.91923881554251174</v>
      </c>
      <c r="N115" s="36">
        <f>SQRT('YAN-M4_XRF_C2'!T115)</f>
        <v>4.0779897008207362</v>
      </c>
      <c r="O115" s="36">
        <f>SQRT('YAN-M4_XRF_C2'!U115)</f>
        <v>2.8530685235374214</v>
      </c>
      <c r="P115" s="36">
        <f>SQRT('YAN-M4_XRF_C2'!V115)</f>
        <v>0.37148351242013422</v>
      </c>
      <c r="Q115" s="36">
        <f>SQRT('YAN-M4_XRF_C2'!W115)</f>
        <v>1.977371993328519</v>
      </c>
      <c r="R115" s="36">
        <f>SQRT('YAN-M4_XRF_C2'!X115)</f>
        <v>2.6305892875931809</v>
      </c>
      <c r="S115" s="36">
        <f>SQRT('YAN-M4_XRF_C2'!Y115)</f>
        <v>1.5198684153570663</v>
      </c>
      <c r="T115" s="36">
        <f>SQRT('YAN-M4_XRF_C2'!Z115)</f>
        <v>0.99498743710661997</v>
      </c>
      <c r="U115" s="36">
        <f>SQRT('YAN-M4_XRF_C2'!AA115)</f>
        <v>0.43703546766824314</v>
      </c>
      <c r="V115" s="36">
        <f>SQRT('YAN-M4_XRF_C2'!AB115)</f>
        <v>0.9648834126463155</v>
      </c>
      <c r="W115" s="36">
        <v>0.38215700000000002</v>
      </c>
      <c r="X115" s="36">
        <v>0.22917999999999999</v>
      </c>
      <c r="Y115" s="36">
        <v>0.50022999999999995</v>
      </c>
      <c r="Z115" s="36">
        <v>-7.55083E-2</v>
      </c>
    </row>
    <row r="116" spans="1:26" x14ac:dyDescent="0.2">
      <c r="A116" s="36">
        <v>226</v>
      </c>
      <c r="B116" s="36">
        <v>6143.3</v>
      </c>
      <c r="C116" s="36">
        <v>6807.6</v>
      </c>
      <c r="D116" s="36">
        <v>6455.3</v>
      </c>
      <c r="E116" s="36">
        <v>6462.3</v>
      </c>
      <c r="F116" s="36">
        <v>6448.1</v>
      </c>
      <c r="G116" s="36">
        <v>3.9999999999997725E-2</v>
      </c>
      <c r="H116" s="36">
        <v>3.3333333333282804E-2</v>
      </c>
      <c r="I116" s="36">
        <v>319</v>
      </c>
      <c r="J116" s="36">
        <v>345.30000000000018</v>
      </c>
      <c r="K116" s="36">
        <v>332.15000000000009</v>
      </c>
      <c r="L116" s="36">
        <f>SQRT('YAN-M4_XRF_C2'!R116)</f>
        <v>6.9332532046651805</v>
      </c>
      <c r="M116" s="36">
        <f>SQRT('YAN-M4_XRF_C2'!S116)</f>
        <v>0.93914855054991164</v>
      </c>
      <c r="N116" s="36">
        <f>SQRT('YAN-M4_XRF_C2'!T116)</f>
        <v>4.132795663954365</v>
      </c>
      <c r="O116" s="36">
        <f>SQRT('YAN-M4_XRF_C2'!U116)</f>
        <v>2.8687976575562106</v>
      </c>
      <c r="P116" s="36">
        <f>SQRT('YAN-M4_XRF_C2'!V116)</f>
        <v>0.36742346141747673</v>
      </c>
      <c r="Q116" s="36">
        <f>SQRT('YAN-M4_XRF_C2'!W116)</f>
        <v>1.972308292331602</v>
      </c>
      <c r="R116" s="36">
        <f>SQRT('YAN-M4_XRF_C2'!X116)</f>
        <v>2.5690465157330258</v>
      </c>
      <c r="S116" s="36">
        <f>SQRT('YAN-M4_XRF_C2'!Y116)</f>
        <v>1.5329709716755893</v>
      </c>
      <c r="T116" s="36">
        <f>SQRT('YAN-M4_XRF_C2'!Z116)</f>
        <v>1.004987562112089</v>
      </c>
      <c r="U116" s="36">
        <f>SQRT('YAN-M4_XRF_C2'!AA116)</f>
        <v>0.44497190922573981</v>
      </c>
      <c r="V116" s="36">
        <f>SQRT('YAN-M4_XRF_C2'!AB116)</f>
        <v>1.0237187113655781</v>
      </c>
      <c r="W116" s="36">
        <v>0.48383100000000001</v>
      </c>
      <c r="X116" s="36">
        <v>0.17227400000000001</v>
      </c>
      <c r="Y116" s="36">
        <v>0.49915100000000001</v>
      </c>
      <c r="Z116" s="36">
        <v>-8.8319800000000004E-2</v>
      </c>
    </row>
    <row r="117" spans="1:26" x14ac:dyDescent="0.2">
      <c r="A117" s="36">
        <v>228</v>
      </c>
      <c r="B117" s="36">
        <v>6193.6</v>
      </c>
      <c r="C117" s="36">
        <v>6846.3</v>
      </c>
      <c r="D117" s="36">
        <v>6511.4</v>
      </c>
      <c r="E117" s="36">
        <v>6515</v>
      </c>
      <c r="F117" s="36">
        <v>6501</v>
      </c>
      <c r="G117" s="36">
        <v>3.7037037037037424E-2</v>
      </c>
      <c r="H117" s="36">
        <v>0.05</v>
      </c>
      <c r="I117" s="36">
        <v>321.39999999999964</v>
      </c>
      <c r="J117" s="36">
        <v>331.30000000000018</v>
      </c>
      <c r="K117" s="36">
        <v>326.34999999999991</v>
      </c>
      <c r="L117" s="36">
        <f>SQRT('YAN-M4_XRF_C2'!R117)</f>
        <v>6.992853494818835</v>
      </c>
      <c r="M117" s="36">
        <f>SQRT('YAN-M4_XRF_C2'!S117)</f>
        <v>0.91433035605299684</v>
      </c>
      <c r="N117" s="36">
        <f>SQRT('YAN-M4_XRF_C2'!T117)</f>
        <v>4.1713307229228418</v>
      </c>
      <c r="O117" s="36">
        <f>SQRT('YAN-M4_XRF_C2'!U117)</f>
        <v>2.8792360097775935</v>
      </c>
      <c r="P117" s="36">
        <f>SQRT('YAN-M4_XRF_C2'!V117)</f>
        <v>0.35916569992135944</v>
      </c>
      <c r="Q117" s="36">
        <f>SQRT('YAN-M4_XRF_C2'!W117)</f>
        <v>1.9748417658131499</v>
      </c>
      <c r="R117" s="36">
        <f>SQRT('YAN-M4_XRF_C2'!X117)</f>
        <v>2.5079872407968904</v>
      </c>
      <c r="S117" s="36">
        <f>SQRT('YAN-M4_XRF_C2'!Y117)</f>
        <v>1.5231546211727816</v>
      </c>
      <c r="T117" s="36">
        <f>SQRT('YAN-M4_XRF_C2'!Z117)</f>
        <v>0.98994949366116658</v>
      </c>
      <c r="U117" s="36">
        <f>SQRT('YAN-M4_XRF_C2'!AA117)</f>
        <v>0.41833001326703778</v>
      </c>
      <c r="V117" s="36">
        <f>SQRT('YAN-M4_XRF_C2'!AB117)</f>
        <v>0.96953597148326576</v>
      </c>
      <c r="W117" s="36">
        <v>0.50595900000000005</v>
      </c>
      <c r="X117" s="36">
        <v>0.154081</v>
      </c>
      <c r="Y117" s="36">
        <v>0.37512699999999999</v>
      </c>
      <c r="Z117" s="36">
        <v>-7.9947400000000002E-2</v>
      </c>
    </row>
    <row r="118" spans="1:26" x14ac:dyDescent="0.2">
      <c r="A118" s="36">
        <v>230</v>
      </c>
      <c r="B118" s="36">
        <v>6229.2</v>
      </c>
      <c r="C118" s="36">
        <v>6911.2</v>
      </c>
      <c r="D118" s="36">
        <v>6564.9</v>
      </c>
      <c r="E118" s="36">
        <v>6567.8</v>
      </c>
      <c r="F118" s="36">
        <v>6553.7</v>
      </c>
      <c r="G118" s="36">
        <v>3.9999999999997725E-2</v>
      </c>
      <c r="H118" s="36">
        <v>3.3333333333282804E-2</v>
      </c>
      <c r="I118" s="36">
        <v>338.60000000000036</v>
      </c>
      <c r="J118" s="36">
        <v>343.39999999999964</v>
      </c>
      <c r="K118" s="36">
        <v>341</v>
      </c>
      <c r="L118" s="36">
        <f>SQRT('YAN-M4_XRF_C2'!R118)</f>
        <v>7.0221079456243052</v>
      </c>
      <c r="M118" s="36">
        <f>SQRT('YAN-M4_XRF_C2'!S118)</f>
        <v>0.93059120993054734</v>
      </c>
      <c r="N118" s="36">
        <f>SQRT('YAN-M4_XRF_C2'!T118)</f>
        <v>4.2142615011410953</v>
      </c>
      <c r="O118" s="36">
        <f>SQRT('YAN-M4_XRF_C2'!U118)</f>
        <v>2.8896366553599777</v>
      </c>
      <c r="P118" s="36">
        <f>SQRT('YAN-M4_XRF_C2'!V118)</f>
        <v>0.35916569992135944</v>
      </c>
      <c r="Q118" s="36">
        <f>SQRT('YAN-M4_XRF_C2'!W118)</f>
        <v>1.972308292331602</v>
      </c>
      <c r="R118" s="36">
        <f>SQRT('YAN-M4_XRF_C2'!X118)</f>
        <v>2.414539293529927</v>
      </c>
      <c r="S118" s="36">
        <f>SQRT('YAN-M4_XRF_C2'!Y118)</f>
        <v>1.5716233645501712</v>
      </c>
      <c r="T118" s="36">
        <f>SQRT('YAN-M4_XRF_C2'!Z118)</f>
        <v>1.0440306508910551</v>
      </c>
      <c r="U118" s="36">
        <f>SQRT('YAN-M4_XRF_C2'!AA118)</f>
        <v>0.4381780460041329</v>
      </c>
      <c r="V118" s="36">
        <f>SQRT('YAN-M4_XRF_C2'!AB118)</f>
        <v>1.0251829105091441</v>
      </c>
      <c r="W118" s="36">
        <v>0.62561999999999995</v>
      </c>
      <c r="X118" s="36">
        <v>5.3245899999999999E-2</v>
      </c>
      <c r="Y118" s="36">
        <v>0.341617</v>
      </c>
      <c r="Z118" s="36">
        <v>-5.3463900000000002E-2</v>
      </c>
    </row>
    <row r="119" spans="1:26" x14ac:dyDescent="0.2">
      <c r="A119" s="36">
        <v>232</v>
      </c>
      <c r="B119" s="36">
        <v>6296.2</v>
      </c>
      <c r="C119" s="36">
        <v>6944.2</v>
      </c>
      <c r="D119" s="36">
        <v>6619.4</v>
      </c>
      <c r="E119" s="36">
        <v>6620.8</v>
      </c>
      <c r="F119" s="36">
        <v>6603.5</v>
      </c>
      <c r="G119" s="36">
        <v>3.8461538461530893E-2</v>
      </c>
      <c r="H119" s="36">
        <v>3.3333333333282804E-2</v>
      </c>
      <c r="I119" s="36">
        <v>324.60000000000036</v>
      </c>
      <c r="J119" s="36">
        <v>323.39999999999964</v>
      </c>
      <c r="K119" s="36">
        <v>324</v>
      </c>
      <c r="L119" s="36">
        <f>SQRT('YAN-M4_XRF_C2'!R119)</f>
        <v>6.9885620838624591</v>
      </c>
      <c r="M119" s="36">
        <f>SQRT('YAN-M4_XRF_C2'!S119)</f>
        <v>0.92897793299948739</v>
      </c>
      <c r="N119" s="36">
        <f>SQRT('YAN-M4_XRF_C2'!T119)</f>
        <v>4.1928510586473253</v>
      </c>
      <c r="O119" s="36">
        <f>SQRT('YAN-M4_XRF_C2'!U119)</f>
        <v>2.8774989139876315</v>
      </c>
      <c r="P119" s="36">
        <f>SQRT('YAN-M4_XRF_C2'!V119)</f>
        <v>0.36193922141707718</v>
      </c>
      <c r="Q119" s="36">
        <f>SQRT('YAN-M4_XRF_C2'!W119)</f>
        <v>1.9824227601599009</v>
      </c>
      <c r="R119" s="36">
        <f>SQRT('YAN-M4_XRF_C2'!X119)</f>
        <v>2.4596747752497685</v>
      </c>
      <c r="S119" s="36">
        <f>SQRT('YAN-M4_XRF_C2'!Y119)</f>
        <v>1.5459624833740306</v>
      </c>
      <c r="T119" s="36">
        <f>SQRT('YAN-M4_XRF_C2'!Z119)</f>
        <v>1.019803902718557</v>
      </c>
      <c r="U119" s="36">
        <f>SQRT('YAN-M4_XRF_C2'!AA119)</f>
        <v>0.43127717305695651</v>
      </c>
      <c r="V119" s="36">
        <f>SQRT('YAN-M4_XRF_C2'!AB119)</f>
        <v>1.014889156509222</v>
      </c>
      <c r="W119" s="36">
        <v>0.58052099999999995</v>
      </c>
      <c r="X119" s="36">
        <v>0.105846</v>
      </c>
      <c r="Y119" s="36">
        <v>0.37870599999999999</v>
      </c>
      <c r="Z119" s="36">
        <v>-8.0809199999999998E-2</v>
      </c>
    </row>
    <row r="120" spans="1:26" x14ac:dyDescent="0.2">
      <c r="A120" s="36">
        <v>234</v>
      </c>
      <c r="B120" s="36">
        <v>6340.7</v>
      </c>
      <c r="C120" s="36">
        <v>6987.6</v>
      </c>
      <c r="D120" s="36">
        <v>6676.3</v>
      </c>
      <c r="E120" s="36">
        <v>6674.7</v>
      </c>
      <c r="F120" s="36">
        <v>6654.3</v>
      </c>
      <c r="G120" s="36">
        <v>3.9999999999997725E-2</v>
      </c>
      <c r="H120" s="36">
        <v>3.3333333333282804E-2</v>
      </c>
      <c r="I120" s="36">
        <v>334</v>
      </c>
      <c r="J120" s="36">
        <v>312.90000000000055</v>
      </c>
      <c r="K120" s="36">
        <v>323.45000000000027</v>
      </c>
      <c r="L120" s="36">
        <f>SQRT('YAN-M4_XRF_C2'!R120)</f>
        <v>7.0121323433032838</v>
      </c>
      <c r="M120" s="36">
        <f>SQRT('YAN-M4_XRF_C2'!S120)</f>
        <v>0.91815031449104234</v>
      </c>
      <c r="N120" s="36">
        <f>SQRT('YAN-M4_XRF_C2'!T120)</f>
        <v>4.2883563284783133</v>
      </c>
      <c r="O120" s="36">
        <f>SQRT('YAN-M4_XRF_C2'!U120)</f>
        <v>2.8792360097775935</v>
      </c>
      <c r="P120" s="36">
        <f>SQRT('YAN-M4_XRF_C2'!V120)</f>
        <v>0.34785054261852172</v>
      </c>
      <c r="Q120" s="36">
        <f>SQRT('YAN-M4_XRF_C2'!W120)</f>
        <v>1.9899748742132399</v>
      </c>
      <c r="R120" s="36">
        <f>SQRT('YAN-M4_XRF_C2'!X120)</f>
        <v>2.2825424421026654</v>
      </c>
      <c r="S120" s="36">
        <f>SQRT('YAN-M4_XRF_C2'!Y120)</f>
        <v>1.5459624833740306</v>
      </c>
      <c r="T120" s="36">
        <f>SQRT('YAN-M4_XRF_C2'!Z120)</f>
        <v>1.0535653752852738</v>
      </c>
      <c r="U120" s="36">
        <f>SQRT('YAN-M4_XRF_C2'!AA120)</f>
        <v>0.42895221179054432</v>
      </c>
      <c r="V120" s="36">
        <f>SQRT('YAN-M4_XRF_C2'!AB120)</f>
        <v>1.0251829105091441</v>
      </c>
      <c r="W120" s="36">
        <v>0.76854699999999998</v>
      </c>
      <c r="X120" s="36">
        <v>3.8647599999999997E-2</v>
      </c>
      <c r="Y120" s="36">
        <v>0.22971</v>
      </c>
      <c r="Z120" s="36">
        <v>-0.113951</v>
      </c>
    </row>
    <row r="121" spans="1:26" x14ac:dyDescent="0.2">
      <c r="A121" s="36">
        <v>238</v>
      </c>
      <c r="B121" s="36">
        <v>6453.9</v>
      </c>
      <c r="C121" s="36">
        <v>7067.9</v>
      </c>
      <c r="D121" s="36">
        <v>6783.9</v>
      </c>
      <c r="E121" s="36">
        <v>6780.3</v>
      </c>
      <c r="F121" s="36">
        <v>6757.2</v>
      </c>
      <c r="G121" s="36">
        <v>3.7037037037037424E-2</v>
      </c>
      <c r="H121" s="36">
        <v>0.05</v>
      </c>
      <c r="I121" s="36">
        <v>326.40000000000055</v>
      </c>
      <c r="J121" s="36">
        <v>287.59999999999945</v>
      </c>
      <c r="K121" s="36">
        <v>307</v>
      </c>
      <c r="L121" s="36">
        <f>SQRT('YAN-M4_XRF_C2'!R121)</f>
        <v>6.9842680360936891</v>
      </c>
      <c r="M121" s="36">
        <f>SQRT('YAN-M4_XRF_C2'!S121)</f>
        <v>0.92628289415275289</v>
      </c>
      <c r="N121" s="36">
        <f>SQRT('YAN-M4_XRF_C2'!T121)</f>
        <v>4.3116122274620201</v>
      </c>
      <c r="O121" s="36">
        <f>SQRT('YAN-M4_XRF_C2'!U121)</f>
        <v>2.9291637031753619</v>
      </c>
      <c r="P121" s="36">
        <f>SQRT('YAN-M4_XRF_C2'!V121)</f>
        <v>0.35777087639996635</v>
      </c>
      <c r="Q121" s="36">
        <f>SQRT('YAN-M4_XRF_C2'!W121)</f>
        <v>1.9874606914351791</v>
      </c>
      <c r="R121" s="36">
        <f>SQRT('YAN-M4_XRF_C2'!X121)</f>
        <v>2.2693611435820435</v>
      </c>
      <c r="S121" s="36">
        <f>SQRT('YAN-M4_XRF_C2'!Y121)</f>
        <v>1.57797338380595</v>
      </c>
      <c r="T121" s="36">
        <f>SQRT('YAN-M4_XRF_C2'!Z121)</f>
        <v>1.0535653752852738</v>
      </c>
      <c r="U121" s="36">
        <f>SQRT('YAN-M4_XRF_C2'!AA121)</f>
        <v>0.42778499272414877</v>
      </c>
      <c r="V121" s="36">
        <f>SQRT('YAN-M4_XRF_C2'!AB121)</f>
        <v>1.128716084761797</v>
      </c>
      <c r="W121" s="36">
        <v>0.84951399999999999</v>
      </c>
      <c r="X121" s="36">
        <v>-2.1867999999999999E-2</v>
      </c>
      <c r="Y121" s="36">
        <v>0.32285199999999997</v>
      </c>
      <c r="Z121" s="36">
        <v>-0.13275400000000001</v>
      </c>
    </row>
    <row r="122" spans="1:26" x14ac:dyDescent="0.2">
      <c r="A122" s="36">
        <v>239</v>
      </c>
      <c r="B122" s="36">
        <v>6477.9</v>
      </c>
      <c r="C122" s="36">
        <v>7092.3</v>
      </c>
      <c r="D122" s="36">
        <v>6811.3</v>
      </c>
      <c r="E122" s="36">
        <v>6806.5</v>
      </c>
      <c r="F122" s="36">
        <v>6783.1</v>
      </c>
      <c r="G122" s="36">
        <v>3.9999999999997725E-2</v>
      </c>
      <c r="H122" s="36">
        <v>0.05</v>
      </c>
      <c r="I122" s="36">
        <v>328.60000000000036</v>
      </c>
      <c r="J122" s="36">
        <v>285.80000000000018</v>
      </c>
      <c r="K122" s="36">
        <v>307.20000000000027</v>
      </c>
      <c r="L122" s="36">
        <f>SQRT('YAN-M4_XRF_C2'!R122)</f>
        <v>6.6422887621662454</v>
      </c>
      <c r="M122" s="36">
        <f>SQRT('YAN-M4_XRF_C2'!S122)</f>
        <v>0.96384646080171921</v>
      </c>
      <c r="N122" s="36">
        <f>SQRT('YAN-M4_XRF_C2'!T122)</f>
        <v>3.954743986657038</v>
      </c>
      <c r="O122" s="36">
        <f>SQRT('YAN-M4_XRF_C2'!U122)</f>
        <v>3.018277654557314</v>
      </c>
      <c r="P122" s="36">
        <f>SQRT('YAN-M4_XRF_C2'!V122)</f>
        <v>0.41713307229228419</v>
      </c>
      <c r="Q122" s="36">
        <f>SQRT('YAN-M4_XRF_C2'!W122)</f>
        <v>2.0322401432901573</v>
      </c>
      <c r="R122" s="36">
        <f>SQRT('YAN-M4_XRF_C2'!X122)</f>
        <v>3.117691453623979</v>
      </c>
      <c r="S122" s="36">
        <f>SQRT('YAN-M4_XRF_C2'!Y122)</f>
        <v>0.78740078740118113</v>
      </c>
      <c r="T122" s="36">
        <f>SQRT('YAN-M4_XRF_C2'!Z122)</f>
        <v>1.004987562112089</v>
      </c>
      <c r="U122" s="36">
        <f>SQRT('YAN-M4_XRF_C2'!AA122)</f>
        <v>0.47010637094172636</v>
      </c>
      <c r="V122" s="36">
        <f>SQRT('YAN-M4_XRF_C2'!AB122)</f>
        <v>0.30331501776206204</v>
      </c>
      <c r="W122" s="36">
        <v>-0.359458</v>
      </c>
      <c r="X122" s="36">
        <v>1.3641300000000001</v>
      </c>
      <c r="Y122" s="36">
        <v>0.244975</v>
      </c>
      <c r="Z122" s="36">
        <v>-0.28487600000000002</v>
      </c>
    </row>
    <row r="123" spans="1:26" x14ac:dyDescent="0.2">
      <c r="A123" s="36">
        <v>242</v>
      </c>
      <c r="B123" s="36">
        <v>6580.4</v>
      </c>
      <c r="C123" s="36">
        <v>7149.2</v>
      </c>
      <c r="D123" s="36">
        <v>6888.7</v>
      </c>
      <c r="E123" s="36">
        <v>6883.5</v>
      </c>
      <c r="F123" s="36">
        <v>6859.3</v>
      </c>
      <c r="G123" s="36">
        <v>3.9999999999997725E-2</v>
      </c>
      <c r="H123" s="36">
        <v>3.3333333333282804E-2</v>
      </c>
      <c r="I123" s="36">
        <v>303.10000000000036</v>
      </c>
      <c r="J123" s="36">
        <v>265.69999999999982</v>
      </c>
      <c r="K123" s="36">
        <v>284.40000000000009</v>
      </c>
      <c r="L123" s="36">
        <f>SQRT('YAN-M4_XRF_C2'!R123)</f>
        <v>7.2304909930100871</v>
      </c>
      <c r="M123" s="36">
        <f>SQRT('YAN-M4_XRF_C2'!S123)</f>
        <v>0.90221948549119679</v>
      </c>
      <c r="N123" s="36">
        <f>SQRT('YAN-M4_XRF_C2'!T123)</f>
        <v>4.054626986542659</v>
      </c>
      <c r="O123" s="36">
        <f>SQRT('YAN-M4_XRF_C2'!U123)</f>
        <v>2.8017851452243798</v>
      </c>
      <c r="P123" s="36">
        <f>SQRT('YAN-M4_XRF_C2'!V123)</f>
        <v>0.32710854467592254</v>
      </c>
      <c r="Q123" s="36">
        <f>SQRT('YAN-M4_XRF_C2'!W123)</f>
        <v>1.8920887928424501</v>
      </c>
      <c r="R123" s="36">
        <f>SQRT('YAN-M4_XRF_C2'!X123)</f>
        <v>2.0688160865577201</v>
      </c>
      <c r="S123" s="36">
        <f>SQRT('YAN-M4_XRF_C2'!Y123)</f>
        <v>1.4966629547095767</v>
      </c>
      <c r="T123" s="36">
        <f>SQRT('YAN-M4_XRF_C2'!Z123)</f>
        <v>1.0295630140987</v>
      </c>
      <c r="U123" s="36">
        <f>SQRT('YAN-M4_XRF_C2'!AA123)</f>
        <v>0.43127717305695651</v>
      </c>
      <c r="V123" s="36">
        <f>SQRT('YAN-M4_XRF_C2'!AB123)</f>
        <v>1.3475904422338414</v>
      </c>
      <c r="W123" s="36">
        <v>1.16774</v>
      </c>
      <c r="X123" s="36">
        <v>-4.3279900000000003E-2</v>
      </c>
      <c r="Y123" s="36">
        <v>0.35714699999999999</v>
      </c>
      <c r="Z123" s="36">
        <v>0.29751</v>
      </c>
    </row>
    <row r="124" spans="1:26" x14ac:dyDescent="0.2">
      <c r="A124" s="36">
        <v>243</v>
      </c>
      <c r="B124" s="36">
        <v>6608.9</v>
      </c>
      <c r="C124" s="36">
        <v>7166.9</v>
      </c>
      <c r="D124" s="36">
        <v>6915</v>
      </c>
      <c r="E124" s="36">
        <v>6909.4</v>
      </c>
      <c r="F124" s="36">
        <v>6884.4</v>
      </c>
      <c r="G124" s="36">
        <v>3.9999999999997725E-2</v>
      </c>
      <c r="H124" s="36">
        <v>4.9999999999772629E-2</v>
      </c>
      <c r="I124" s="36">
        <v>300.5</v>
      </c>
      <c r="J124" s="36">
        <v>257.5</v>
      </c>
      <c r="K124" s="36">
        <v>279</v>
      </c>
      <c r="L124" s="36">
        <f>SQRT('YAN-M4_XRF_C2'!R124)</f>
        <v>7.1958321270024079</v>
      </c>
      <c r="M124" s="36">
        <f>SQRT('YAN-M4_XRF_C2'!S124)</f>
        <v>0.90443352436760105</v>
      </c>
      <c r="N124" s="36">
        <f>SQRT('YAN-M4_XRF_C2'!T124)</f>
        <v>4.1303752856126765</v>
      </c>
      <c r="O124" s="36">
        <f>SQRT('YAN-M4_XRF_C2'!U124)</f>
        <v>2.8266588050205139</v>
      </c>
      <c r="P124" s="36">
        <f>SQRT('YAN-M4_XRF_C2'!V124)</f>
        <v>0.32403703492039299</v>
      </c>
      <c r="Q124" s="36">
        <f>SQRT('YAN-M4_XRF_C2'!W124)</f>
        <v>1.8788294228055935</v>
      </c>
      <c r="R124" s="36">
        <f>SQRT('YAN-M4_XRF_C2'!X124)</f>
        <v>1.9493588689617927</v>
      </c>
      <c r="S124" s="36">
        <f>SQRT('YAN-M4_XRF_C2'!Y124)</f>
        <v>1.5033296378372907</v>
      </c>
      <c r="T124" s="36">
        <f>SQRT('YAN-M4_XRF_C2'!Z124)</f>
        <v>1.0862780491200215</v>
      </c>
      <c r="U124" s="36">
        <f>SQRT('YAN-M4_XRF_C2'!AA124)</f>
        <v>0.42778499272414877</v>
      </c>
      <c r="V124" s="36">
        <f>SQRT('YAN-M4_XRF_C2'!AB124)</f>
        <v>1.470374102057024</v>
      </c>
      <c r="W124" s="36">
        <v>1.3881300000000001</v>
      </c>
      <c r="X124" s="36">
        <v>-0.10079399999999999</v>
      </c>
      <c r="Y124" s="36">
        <v>0.37651600000000002</v>
      </c>
      <c r="Z124" s="36">
        <v>0.26535700000000001</v>
      </c>
    </row>
    <row r="125" spans="1:26" x14ac:dyDescent="0.2">
      <c r="A125" s="36">
        <v>244</v>
      </c>
      <c r="B125" s="36">
        <v>6631.9</v>
      </c>
      <c r="C125" s="36">
        <v>7191.3</v>
      </c>
      <c r="D125" s="36">
        <v>6941.5</v>
      </c>
      <c r="E125" s="36">
        <v>6935.5</v>
      </c>
      <c r="F125" s="36">
        <v>6909.6</v>
      </c>
      <c r="G125" s="36">
        <v>3.8461538461544348E-2</v>
      </c>
      <c r="H125" s="36">
        <v>0.05</v>
      </c>
      <c r="I125" s="36">
        <v>303.60000000000036</v>
      </c>
      <c r="J125" s="36">
        <v>255.80000000000018</v>
      </c>
      <c r="K125" s="36">
        <v>279.70000000000027</v>
      </c>
      <c r="L125" s="36">
        <f>SQRT('YAN-M4_XRF_C2'!R125)</f>
        <v>7.1965269401288285</v>
      </c>
      <c r="M125" s="36">
        <f>SQRT('YAN-M4_XRF_C2'!S125)</f>
        <v>0.93273790530888145</v>
      </c>
      <c r="N125" s="36">
        <f>SQRT('YAN-M4_XRF_C2'!T125)</f>
        <v>4.1605288125429443</v>
      </c>
      <c r="O125" s="36">
        <f>SQRT('YAN-M4_XRF_C2'!U125)</f>
        <v>2.8618176042508368</v>
      </c>
      <c r="P125" s="36">
        <f>SQRT('YAN-M4_XRF_C2'!V125)</f>
        <v>0.3255764119219941</v>
      </c>
      <c r="Q125" s="36">
        <f>SQRT('YAN-M4_XRF_C2'!W125)</f>
        <v>1.8920887928424501</v>
      </c>
      <c r="R125" s="36">
        <f>SQRT('YAN-M4_XRF_C2'!X125)</f>
        <v>1.944222209522358</v>
      </c>
      <c r="S125" s="36">
        <f>SQRT('YAN-M4_XRF_C2'!Y125)</f>
        <v>1.5394804318340654</v>
      </c>
      <c r="T125" s="36">
        <f>SQRT('YAN-M4_XRF_C2'!Z125)</f>
        <v>1.0816653826391966</v>
      </c>
      <c r="U125" s="36">
        <f>SQRT('YAN-M4_XRF_C2'!AA125)</f>
        <v>0.43127717305695651</v>
      </c>
      <c r="V125" s="36">
        <f>SQRT('YAN-M4_XRF_C2'!AB125)</f>
        <v>1.452583904633395</v>
      </c>
      <c r="W125" s="36">
        <v>1.3649</v>
      </c>
      <c r="X125" s="36">
        <v>-0.156862</v>
      </c>
      <c r="Y125" s="36">
        <v>0.35239599999999999</v>
      </c>
      <c r="Z125" s="36">
        <v>0.239505</v>
      </c>
    </row>
    <row r="126" spans="1:26" x14ac:dyDescent="0.2">
      <c r="A126" s="36">
        <v>245</v>
      </c>
      <c r="B126" s="36">
        <v>6655.5</v>
      </c>
      <c r="C126" s="36">
        <v>7222.4</v>
      </c>
      <c r="D126" s="36">
        <v>6968.5</v>
      </c>
      <c r="E126" s="36">
        <v>6961.5</v>
      </c>
      <c r="F126" s="36">
        <v>6934.8</v>
      </c>
      <c r="G126" s="36">
        <v>3.9999999999997725E-2</v>
      </c>
      <c r="H126" s="36">
        <v>0.05</v>
      </c>
      <c r="I126" s="36">
        <v>306</v>
      </c>
      <c r="J126" s="36">
        <v>260.89999999999964</v>
      </c>
      <c r="K126" s="36">
        <v>283.44999999999982</v>
      </c>
      <c r="L126" s="36">
        <f>SQRT('YAN-M4_XRF_C2'!R126)</f>
        <v>7.148426400264607</v>
      </c>
      <c r="M126" s="36">
        <f>SQRT('YAN-M4_XRF_C2'!S126)</f>
        <v>0.98234413521942499</v>
      </c>
      <c r="N126" s="36">
        <f>SQRT('YAN-M4_XRF_C2'!T126)</f>
        <v>4.2708313008125245</v>
      </c>
      <c r="O126" s="36">
        <f>SQRT('YAN-M4_XRF_C2'!U126)</f>
        <v>2.9240383034426891</v>
      </c>
      <c r="P126" s="36">
        <f>SQRT('YAN-M4_XRF_C2'!V126)</f>
        <v>0.33763886032268264</v>
      </c>
      <c r="Q126" s="36">
        <f>SQRT('YAN-M4_XRF_C2'!W126)</f>
        <v>1.9157244060668017</v>
      </c>
      <c r="R126" s="36">
        <f>SQRT('YAN-M4_XRF_C2'!X126)</f>
        <v>1.7888543819998317</v>
      </c>
      <c r="S126" s="36">
        <f>SQRT('YAN-M4_XRF_C2'!Y126)</f>
        <v>1.6</v>
      </c>
      <c r="T126" s="36">
        <f>SQRT('YAN-M4_XRF_C2'!Z126)</f>
        <v>1.131370849898476</v>
      </c>
      <c r="U126" s="36">
        <f>SQRT('YAN-M4_XRF_C2'!AA126)</f>
        <v>0.44158804331639234</v>
      </c>
      <c r="V126" s="36">
        <f>SQRT('YAN-M4_XRF_C2'!AB126)</f>
        <v>1.3960659010233005</v>
      </c>
      <c r="W126" s="36">
        <v>1.4595400000000001</v>
      </c>
      <c r="X126" s="36">
        <v>-0.27232800000000001</v>
      </c>
      <c r="Y126" s="36">
        <v>0.18745200000000001</v>
      </c>
      <c r="Z126" s="36">
        <v>0.11744499999999999</v>
      </c>
    </row>
    <row r="127" spans="1:26" x14ac:dyDescent="0.2">
      <c r="A127" s="36">
        <v>249</v>
      </c>
      <c r="B127" s="36">
        <v>6821.3</v>
      </c>
      <c r="C127" s="36">
        <v>7278.4</v>
      </c>
      <c r="D127" s="36">
        <v>7067.4</v>
      </c>
      <c r="E127" s="36">
        <v>7065.3</v>
      </c>
      <c r="F127" s="36">
        <v>7034.9</v>
      </c>
      <c r="G127" s="36">
        <v>4.1666666666654827E-2</v>
      </c>
      <c r="H127" s="36">
        <v>0.05</v>
      </c>
      <c r="I127" s="36">
        <v>244</v>
      </c>
      <c r="J127" s="36">
        <v>213.09999999999945</v>
      </c>
      <c r="K127" s="36">
        <v>228.54999999999973</v>
      </c>
      <c r="L127" s="36">
        <f>SQRT('YAN-M4_XRF_C2'!R127)</f>
        <v>7.3783466982786869</v>
      </c>
      <c r="M127" s="36">
        <f>SQRT('YAN-M4_XRF_C2'!S127)</f>
        <v>1.2786711852544421</v>
      </c>
      <c r="N127" s="36">
        <f>SQRT('YAN-M4_XRF_C2'!T127)</f>
        <v>3.9686269665968861</v>
      </c>
      <c r="O127" s="36">
        <f>SQRT('YAN-M4_XRF_C2'!U127)</f>
        <v>3.0298514815086235</v>
      </c>
      <c r="P127" s="36">
        <f>SQRT('YAN-M4_XRF_C2'!V127)</f>
        <v>0.42895221179054432</v>
      </c>
      <c r="Q127" s="36">
        <f>SQRT('YAN-M4_XRF_C2'!W127)</f>
        <v>1.9157244060668017</v>
      </c>
      <c r="R127" s="36">
        <f>SQRT('YAN-M4_XRF_C2'!X127)</f>
        <v>2.3558437978779492</v>
      </c>
      <c r="S127" s="36">
        <f>SQRT('YAN-M4_XRF_C2'!Y127)</f>
        <v>2.0904544960366871</v>
      </c>
      <c r="T127" s="36">
        <f>SQRT('YAN-M4_XRF_C2'!Z127)</f>
        <v>1.0488088481701516</v>
      </c>
      <c r="U127" s="36">
        <f>SQRT('YAN-M4_XRF_C2'!AA127)</f>
        <v>0.51185935568278906</v>
      </c>
      <c r="V127" s="36">
        <f>SQRT('YAN-M4_XRF_C2'!AB127)</f>
        <v>0.75762787699503242</v>
      </c>
      <c r="W127" s="36">
        <v>0.185532</v>
      </c>
      <c r="X127" s="36">
        <v>-0.64811399999999997</v>
      </c>
      <c r="Y127" s="36">
        <v>7.49335E-2</v>
      </c>
      <c r="Z127" s="36">
        <v>0.34321000000000002</v>
      </c>
    </row>
    <row r="128" spans="1:26" x14ac:dyDescent="0.2">
      <c r="A128" s="36">
        <v>250</v>
      </c>
      <c r="B128" s="36">
        <v>6846</v>
      </c>
      <c r="C128" s="36">
        <v>7305.3</v>
      </c>
      <c r="D128" s="36">
        <v>7094.5</v>
      </c>
      <c r="E128" s="36">
        <v>7091.3</v>
      </c>
      <c r="F128" s="36">
        <v>7059.7</v>
      </c>
      <c r="G128" s="36">
        <v>7.6923076923061787E-2</v>
      </c>
      <c r="H128" s="36">
        <v>0.10000000000045475</v>
      </c>
      <c r="I128" s="36">
        <v>245.30000000000018</v>
      </c>
      <c r="J128" s="36">
        <v>214</v>
      </c>
      <c r="K128" s="36">
        <v>229.65000000000009</v>
      </c>
      <c r="L128" s="36">
        <f>SQRT('YAN-M4_XRF_C2'!R128)</f>
        <v>7.3586683577940919</v>
      </c>
      <c r="M128" s="36">
        <f>SQRT('YAN-M4_XRF_C2'!S128)</f>
        <v>1.2445882853377659</v>
      </c>
      <c r="N128" s="36">
        <f>SQRT('YAN-M4_XRF_C2'!T128)</f>
        <v>3.996248240537617</v>
      </c>
      <c r="O128" s="36">
        <f>SQRT('YAN-M4_XRF_C2'!U128)</f>
        <v>3.0099833886584824</v>
      </c>
      <c r="P128" s="36">
        <f>SQRT('YAN-M4_XRF_C2'!V128)</f>
        <v>0.408656334834051</v>
      </c>
      <c r="Q128" s="36">
        <f>SQRT('YAN-M4_XRF_C2'!W128)</f>
        <v>1.9</v>
      </c>
      <c r="R128" s="36">
        <f>SQRT('YAN-M4_XRF_C2'!X128)</f>
        <v>2.2847319317591723</v>
      </c>
      <c r="S128" s="36">
        <f>SQRT('YAN-M4_XRF_C2'!Y128)</f>
        <v>2.0396078054371141</v>
      </c>
      <c r="T128" s="36">
        <f>SQRT('YAN-M4_XRF_C2'!Z128)</f>
        <v>1.0488088481701516</v>
      </c>
      <c r="U128" s="36">
        <f>SQRT('YAN-M4_XRF_C2'!AA128)</f>
        <v>0.49193495504995371</v>
      </c>
      <c r="V128" s="36">
        <f>SQRT('YAN-M4_XRF_C2'!AB128)</f>
        <v>0.97313925005622903</v>
      </c>
      <c r="W128" s="36">
        <v>0.44072899999999998</v>
      </c>
      <c r="X128" s="36">
        <v>-0.64012999999999998</v>
      </c>
      <c r="Y128" s="36">
        <v>0.21382899999999999</v>
      </c>
      <c r="Z128" s="36">
        <v>0.36029299999999997</v>
      </c>
    </row>
    <row r="129" spans="1:26" x14ac:dyDescent="0.2">
      <c r="A129" s="36">
        <v>251</v>
      </c>
      <c r="B129" s="36">
        <v>6867.1</v>
      </c>
      <c r="C129" s="36">
        <v>7316</v>
      </c>
      <c r="D129" s="36">
        <v>7103.9</v>
      </c>
      <c r="E129" s="36">
        <v>7102.4</v>
      </c>
      <c r="F129" s="36">
        <v>7073.2</v>
      </c>
      <c r="G129" s="36">
        <v>7.1428571428539533E-2</v>
      </c>
      <c r="H129" s="36">
        <v>4.9999999999772629E-2</v>
      </c>
      <c r="I129" s="36">
        <v>235.29999999999927</v>
      </c>
      <c r="J129" s="36">
        <v>213.60000000000036</v>
      </c>
      <c r="K129" s="36">
        <v>224.44999999999982</v>
      </c>
      <c r="L129" s="36">
        <f>SQRT('YAN-M4_XRF_C2'!R129)</f>
        <v>7.3471082746887566</v>
      </c>
      <c r="M129" s="36">
        <f>SQRT('YAN-M4_XRF_C2'!S129)</f>
        <v>1.2887978895078933</v>
      </c>
      <c r="N129" s="36">
        <f>SQRT('YAN-M4_XRF_C2'!T129)</f>
        <v>3.9242833740697169</v>
      </c>
      <c r="O129" s="36">
        <f>SQRT('YAN-M4_XRF_C2'!U129)</f>
        <v>3.0757112998459397</v>
      </c>
      <c r="P129" s="36">
        <f>SQRT('YAN-M4_XRF_C2'!V129)</f>
        <v>0.43358966777357599</v>
      </c>
      <c r="Q129" s="36">
        <f>SQRT('YAN-M4_XRF_C2'!W129)</f>
        <v>1.944222209522358</v>
      </c>
      <c r="R129" s="36">
        <f>SQRT('YAN-M4_XRF_C2'!X129)</f>
        <v>2.3895606290697042</v>
      </c>
      <c r="S129" s="36">
        <f>SQRT('YAN-M4_XRF_C2'!Y129)</f>
        <v>2.0736441353327719</v>
      </c>
      <c r="T129" s="36">
        <f>SQRT('YAN-M4_XRF_C2'!Z129)</f>
        <v>1.0392304845413265</v>
      </c>
      <c r="U129" s="36">
        <f>SQRT('YAN-M4_XRF_C2'!AA129)</f>
        <v>0.52725705305856274</v>
      </c>
      <c r="V129" s="36">
        <f>SQRT('YAN-M4_XRF_C2'!AB129)</f>
        <v>0.80808415403347689</v>
      </c>
      <c r="W129" s="36">
        <v>0.18255399999999999</v>
      </c>
      <c r="X129" s="36">
        <v>-0.62528499999999998</v>
      </c>
      <c r="Y129" s="36">
        <v>0.157947</v>
      </c>
      <c r="Z129" s="36">
        <v>0.34326699999999999</v>
      </c>
    </row>
    <row r="130" spans="1:26" x14ac:dyDescent="0.2">
      <c r="A130" s="36">
        <v>252</v>
      </c>
      <c r="B130" s="36">
        <v>6881.9</v>
      </c>
      <c r="C130" s="36">
        <v>7327.8</v>
      </c>
      <c r="D130" s="36">
        <v>7113.6</v>
      </c>
      <c r="E130" s="36">
        <v>7113.4</v>
      </c>
      <c r="F130" s="36">
        <v>7086.9</v>
      </c>
      <c r="G130" s="36">
        <v>7.6923076923061787E-2</v>
      </c>
      <c r="H130" s="36">
        <v>9.9999999999545258E-2</v>
      </c>
      <c r="I130" s="36">
        <v>231.5</v>
      </c>
      <c r="J130" s="36">
        <v>214.40000000000055</v>
      </c>
      <c r="K130" s="36">
        <v>222.95000000000027</v>
      </c>
      <c r="L130" s="36">
        <f>SQRT('YAN-M4_XRF_C2'!R130)</f>
        <v>7.3545904032787579</v>
      </c>
      <c r="M130" s="36">
        <f>SQRT('YAN-M4_XRF_C2'!S130)</f>
        <v>1.2712198865656563</v>
      </c>
      <c r="N130" s="36">
        <f>SQRT('YAN-M4_XRF_C2'!T130)</f>
        <v>3.9585350825778973</v>
      </c>
      <c r="O130" s="36">
        <f>SQRT('YAN-M4_XRF_C2'!U130)</f>
        <v>3.0594117081556709</v>
      </c>
      <c r="P130" s="36">
        <f>SQRT('YAN-M4_XRF_C2'!V130)</f>
        <v>0.42661458015403081</v>
      </c>
      <c r="Q130" s="36">
        <f>SQRT('YAN-M4_XRF_C2'!W130)</f>
        <v>1.9313207915827966</v>
      </c>
      <c r="R130" s="36">
        <f>SQRT('YAN-M4_XRF_C2'!X130)</f>
        <v>2.4454038521274968</v>
      </c>
      <c r="S130" s="36">
        <f>SQRT('YAN-M4_XRF_C2'!Y130)</f>
        <v>2.0736441353327719</v>
      </c>
      <c r="T130" s="36">
        <f>SQRT('YAN-M4_XRF_C2'!Z130)</f>
        <v>1.019803902718557</v>
      </c>
      <c r="U130" s="36">
        <f>SQRT('YAN-M4_XRF_C2'!AA130)</f>
        <v>0.51961524227066325</v>
      </c>
      <c r="V130" s="36">
        <f>SQRT('YAN-M4_XRF_C2'!AB130)</f>
        <v>0.88260976654464918</v>
      </c>
      <c r="W130" s="36">
        <v>0.196102</v>
      </c>
      <c r="X130" s="36">
        <v>-0.62736999999999998</v>
      </c>
      <c r="Y130" s="36">
        <v>0.25563000000000002</v>
      </c>
      <c r="Z130" s="36">
        <v>0.35142699999999999</v>
      </c>
    </row>
    <row r="131" spans="1:26" x14ac:dyDescent="0.2">
      <c r="A131" s="36">
        <v>253</v>
      </c>
      <c r="B131" s="36">
        <v>6896.1</v>
      </c>
      <c r="C131" s="36">
        <v>7341.6</v>
      </c>
      <c r="D131" s="36">
        <v>7122.1</v>
      </c>
      <c r="E131" s="36">
        <v>7124.1</v>
      </c>
      <c r="F131" s="36">
        <v>7100.1</v>
      </c>
      <c r="G131" s="36">
        <v>6.6666666666662877E-2</v>
      </c>
      <c r="H131" s="36">
        <v>0.10000000000045475</v>
      </c>
      <c r="I131" s="36">
        <v>228</v>
      </c>
      <c r="J131" s="36">
        <v>217.5</v>
      </c>
      <c r="K131" s="36">
        <v>222.75</v>
      </c>
      <c r="L131" s="36">
        <f>SQRT('YAN-M4_XRF_C2'!R131)</f>
        <v>7.3736015623303102</v>
      </c>
      <c r="M131" s="36">
        <f>SQRT('YAN-M4_XRF_C2'!S131)</f>
        <v>1.2884098726725126</v>
      </c>
      <c r="N131" s="36">
        <f>SQRT('YAN-M4_XRF_C2'!T131)</f>
        <v>3.9268307832143723</v>
      </c>
      <c r="O131" s="36">
        <f>SQRT('YAN-M4_XRF_C2'!U131)</f>
        <v>3.0870698080866261</v>
      </c>
      <c r="P131" s="36">
        <f>SQRT('YAN-M4_XRF_C2'!V131)</f>
        <v>0.4381780460041329</v>
      </c>
      <c r="Q131" s="36">
        <f>SQRT('YAN-M4_XRF_C2'!W131)</f>
        <v>1.9209372712298547</v>
      </c>
      <c r="R131" s="36">
        <f>SQRT('YAN-M4_XRF_C2'!X131)</f>
        <v>2.4269322199023193</v>
      </c>
      <c r="S131" s="36">
        <f>SQRT('YAN-M4_XRF_C2'!Y131)</f>
        <v>2.1071307505705477</v>
      </c>
      <c r="T131" s="36">
        <f>SQRT('YAN-M4_XRF_C2'!Z131)</f>
        <v>1.0392304845413265</v>
      </c>
      <c r="U131" s="36">
        <f>SQRT('YAN-M4_XRF_C2'!AA131)</f>
        <v>0.52630789467763073</v>
      </c>
      <c r="V131" s="36">
        <f>SQRT('YAN-M4_XRF_C2'!AB131)</f>
        <v>0.86486993241758614</v>
      </c>
      <c r="W131" s="36">
        <v>0.18109600000000001</v>
      </c>
      <c r="X131" s="36">
        <v>-0.66891199999999995</v>
      </c>
      <c r="Y131" s="36">
        <v>0.23213</v>
      </c>
      <c r="Z131" s="36">
        <v>0.38668799999999998</v>
      </c>
    </row>
    <row r="132" spans="1:26" x14ac:dyDescent="0.2">
      <c r="A132" s="36">
        <v>255</v>
      </c>
      <c r="B132" s="36">
        <v>6919.8</v>
      </c>
      <c r="C132" s="36">
        <v>7371.7</v>
      </c>
      <c r="D132" s="36">
        <v>7140.1</v>
      </c>
      <c r="E132" s="36">
        <v>7145.5</v>
      </c>
      <c r="F132" s="36">
        <v>7127.1</v>
      </c>
      <c r="G132" s="36">
        <v>7.1428571428585927E-2</v>
      </c>
      <c r="H132" s="36">
        <v>9.9999999999545258E-2</v>
      </c>
      <c r="I132" s="36">
        <v>225.69999999999982</v>
      </c>
      <c r="J132" s="36">
        <v>226.19999999999982</v>
      </c>
      <c r="K132" s="36">
        <v>225.94999999999982</v>
      </c>
      <c r="L132" s="36">
        <f>SQRT('YAN-M4_XRF_C2'!R132)</f>
        <v>7.2739260375673327</v>
      </c>
      <c r="M132" s="36">
        <f>SQRT('YAN-M4_XRF_C2'!S132)</f>
        <v>1.3019216566291538</v>
      </c>
      <c r="N132" s="36">
        <f>SQRT('YAN-M4_XRF_C2'!T132)</f>
        <v>3.9837168574084179</v>
      </c>
      <c r="O132" s="36">
        <f>SQRT('YAN-M4_XRF_C2'!U132)</f>
        <v>3.1144823004794873</v>
      </c>
      <c r="P132" s="36">
        <f>SQRT('YAN-M4_XRF_C2'!V132)</f>
        <v>0.43243496620879307</v>
      </c>
      <c r="Q132" s="36">
        <f>SQRT('YAN-M4_XRF_C2'!W132)</f>
        <v>1.9595917942265424</v>
      </c>
      <c r="R132" s="36">
        <f>SQRT('YAN-M4_XRF_C2'!X132)</f>
        <v>2.6019223662515376</v>
      </c>
      <c r="S132" s="36">
        <f>SQRT('YAN-M4_XRF_C2'!Y132)</f>
        <v>2.0736441353327719</v>
      </c>
      <c r="T132" s="36">
        <f>SQRT('YAN-M4_XRF_C2'!Z132)</f>
        <v>0.94339811320566036</v>
      </c>
      <c r="U132" s="36">
        <f>SQRT('YAN-M4_XRF_C2'!AA132)</f>
        <v>0.52535702146254792</v>
      </c>
      <c r="V132" s="36">
        <f>SQRT('YAN-M4_XRF_C2'!AB132)</f>
        <v>0.7803845206050668</v>
      </c>
      <c r="W132" s="36">
        <v>-3.1875899999999999E-2</v>
      </c>
      <c r="X132" s="36">
        <v>-0.57460299999999997</v>
      </c>
      <c r="Y132" s="36">
        <v>0.29839199999999999</v>
      </c>
      <c r="Z132" s="36">
        <v>0.223075</v>
      </c>
    </row>
    <row r="133" spans="1:26" x14ac:dyDescent="0.2">
      <c r="A133" s="36">
        <v>257</v>
      </c>
      <c r="B133" s="36">
        <v>6956.3</v>
      </c>
      <c r="C133" s="36">
        <v>7393</v>
      </c>
      <c r="D133" s="36">
        <v>7156.5</v>
      </c>
      <c r="E133" s="36">
        <v>7165.4</v>
      </c>
      <c r="F133" s="36">
        <v>7152.9</v>
      </c>
      <c r="G133" s="36">
        <v>7.6923076923083644E-2</v>
      </c>
      <c r="H133" s="36">
        <v>4.9999999999772629E-2</v>
      </c>
      <c r="I133" s="36">
        <v>209.09999999999945</v>
      </c>
      <c r="J133" s="36">
        <v>227.60000000000036</v>
      </c>
      <c r="K133" s="36">
        <v>218.34999999999991</v>
      </c>
      <c r="L133" s="36">
        <f>SQRT('YAN-M4_XRF_C2'!R133)</f>
        <v>7.3566296630998078</v>
      </c>
      <c r="M133" s="36">
        <f>SQRT('YAN-M4_XRF_C2'!S133)</f>
        <v>1.2957623238850557</v>
      </c>
      <c r="N133" s="36">
        <f>SQRT('YAN-M4_XRF_C2'!T133)</f>
        <v>3.9255572852781042</v>
      </c>
      <c r="O133" s="36">
        <f>SQRT('YAN-M4_XRF_C2'!U133)</f>
        <v>3.0577769702841309</v>
      </c>
      <c r="P133" s="36">
        <f>SQRT('YAN-M4_XRF_C2'!V133)</f>
        <v>0.43358966777357599</v>
      </c>
      <c r="Q133" s="36">
        <f>SQRT('YAN-M4_XRF_C2'!W133)</f>
        <v>1.9078784028338913</v>
      </c>
      <c r="R133" s="36">
        <f>SQRT('YAN-M4_XRF_C2'!X133)</f>
        <v>2.5079872407968904</v>
      </c>
      <c r="S133" s="36">
        <f>SQRT('YAN-M4_XRF_C2'!Y133)</f>
        <v>2.1118712081942874</v>
      </c>
      <c r="T133" s="36">
        <f>SQRT('YAN-M4_XRF_C2'!Z133)</f>
        <v>1.014889156509222</v>
      </c>
      <c r="U133" s="36">
        <f>SQRT('YAN-M4_XRF_C2'!AA133)</f>
        <v>0.52915026221291817</v>
      </c>
      <c r="V133" s="36">
        <f>SQRT('YAN-M4_XRF_C2'!AB133)</f>
        <v>0.74094534211370822</v>
      </c>
      <c r="W133" s="36">
        <v>1.5342E-2</v>
      </c>
      <c r="X133" s="36">
        <v>-0.62461100000000003</v>
      </c>
      <c r="Y133" s="36">
        <v>0.190357</v>
      </c>
      <c r="Z133" s="36">
        <v>0.34615499999999999</v>
      </c>
    </row>
    <row r="134" spans="1:26" x14ac:dyDescent="0.2">
      <c r="A134" s="36">
        <v>259</v>
      </c>
      <c r="B134" s="36">
        <v>6986.1</v>
      </c>
      <c r="C134" s="36">
        <v>7421.3</v>
      </c>
      <c r="D134" s="36">
        <v>7174.6</v>
      </c>
      <c r="E134" s="36">
        <v>7186.1</v>
      </c>
      <c r="F134" s="36">
        <v>7178.5</v>
      </c>
      <c r="G134" s="36">
        <v>7.6923076923083644E-2</v>
      </c>
      <c r="H134" s="36">
        <v>0.10000000000045475</v>
      </c>
      <c r="I134" s="36">
        <v>200</v>
      </c>
      <c r="J134" s="36">
        <v>235.19999999999982</v>
      </c>
      <c r="K134" s="36">
        <v>217.59999999999991</v>
      </c>
      <c r="L134" s="36">
        <f>SQRT('YAN-M4_XRF_C2'!R134)</f>
        <v>7.4464756764525859</v>
      </c>
      <c r="M134" s="36">
        <f>SQRT('YAN-M4_XRF_C2'!S134)</f>
        <v>1.2727922061357855</v>
      </c>
      <c r="N134" s="36">
        <f>SQRT('YAN-M4_XRF_C2'!T134)</f>
        <v>3.9824615503479754</v>
      </c>
      <c r="O134" s="36">
        <f>SQRT('YAN-M4_XRF_C2'!U134)</f>
        <v>3.0854497241083023</v>
      </c>
      <c r="P134" s="36">
        <f>SQRT('YAN-M4_XRF_C2'!V134)</f>
        <v>0.43703546766824314</v>
      </c>
      <c r="Q134" s="36">
        <f>SQRT('YAN-M4_XRF_C2'!W134)</f>
        <v>2.0024984394500787</v>
      </c>
      <c r="R134" s="36">
        <f>SQRT('YAN-M4_XRF_C2'!X134)</f>
        <v>2.3664319132398464</v>
      </c>
      <c r="S134" s="36">
        <f>SQRT('YAN-M4_XRF_C2'!Y134)</f>
        <v>2.1748563170931545</v>
      </c>
      <c r="T134" s="36">
        <f>SQRT('YAN-M4_XRF_C2'!Z134)</f>
        <v>1.0630145812734648</v>
      </c>
      <c r="U134" s="36">
        <f>SQRT('YAN-M4_XRF_C2'!AA134)</f>
        <v>0.52345009313209601</v>
      </c>
      <c r="V134" s="36">
        <f>SQRT('YAN-M4_XRF_C2'!AB134)</f>
        <v>0.85906926379658122</v>
      </c>
      <c r="W134" s="36">
        <v>0.212807</v>
      </c>
      <c r="X134" s="36">
        <v>-0.78755900000000001</v>
      </c>
      <c r="Y134" s="36">
        <v>0.13816100000000001</v>
      </c>
      <c r="Z134" s="36">
        <v>0.39113900000000001</v>
      </c>
    </row>
    <row r="135" spans="1:26" x14ac:dyDescent="0.2">
      <c r="A135" s="36">
        <v>261</v>
      </c>
      <c r="B135" s="36">
        <v>7020.7</v>
      </c>
      <c r="C135" s="36">
        <v>7449.4</v>
      </c>
      <c r="D135" s="36">
        <v>7194.8</v>
      </c>
      <c r="E135" s="36">
        <v>7209.3</v>
      </c>
      <c r="F135" s="36">
        <v>7207.1</v>
      </c>
      <c r="G135" s="36">
        <v>6.2500000000035527E-2</v>
      </c>
      <c r="H135" s="36">
        <v>0.10000000000045475</v>
      </c>
      <c r="I135" s="36">
        <v>188.60000000000036</v>
      </c>
      <c r="J135" s="36">
        <v>240.09999999999945</v>
      </c>
      <c r="K135" s="36">
        <v>214.34999999999991</v>
      </c>
      <c r="L135" s="36">
        <f>SQRT('YAN-M4_XRF_C2'!R135)</f>
        <v>7.3184697854127947</v>
      </c>
      <c r="M135" s="36">
        <f>SQRT('YAN-M4_XRF_C2'!S135)</f>
        <v>0.95603347221736956</v>
      </c>
      <c r="N135" s="36">
        <f>SQRT('YAN-M4_XRF_C2'!T135)</f>
        <v>4.4056781543821382</v>
      </c>
      <c r="O135" s="36">
        <f>SQRT('YAN-M4_XRF_C2'!U135)</f>
        <v>2.9325756597230361</v>
      </c>
      <c r="P135" s="36">
        <f>SQRT('YAN-M4_XRF_C2'!V135)</f>
        <v>0.29495762407505249</v>
      </c>
      <c r="Q135" s="36">
        <f>SQRT('YAN-M4_XRF_C2'!W135)</f>
        <v>2.0322401432901573</v>
      </c>
      <c r="R135" s="36">
        <f>SQRT('YAN-M4_XRF_C2'!X135)</f>
        <v>1.6155494421403511</v>
      </c>
      <c r="S135" s="36">
        <f>SQRT('YAN-M4_XRF_C2'!Y135)</f>
        <v>1.6431676725154984</v>
      </c>
      <c r="T135" s="36">
        <f>SQRT('YAN-M4_XRF_C2'!Z135)</f>
        <v>1.0908712114635715</v>
      </c>
      <c r="U135" s="36">
        <f>SQRT('YAN-M4_XRF_C2'!AA135)</f>
        <v>0.41231056256176607</v>
      </c>
      <c r="V135" s="36">
        <f>SQRT('YAN-M4_XRF_C2'!AB135)</f>
        <v>0.58991524815010499</v>
      </c>
      <c r="W135" s="36">
        <v>1.0069900000000001</v>
      </c>
      <c r="X135" s="36">
        <v>-0.30177999999999999</v>
      </c>
      <c r="Y135" s="36">
        <v>-0.75914800000000004</v>
      </c>
      <c r="Z135" s="36">
        <v>-6.2339400000000003E-2</v>
      </c>
    </row>
    <row r="136" spans="1:26" x14ac:dyDescent="0.2">
      <c r="A136" s="36">
        <v>263</v>
      </c>
      <c r="B136" s="36">
        <v>7054.9</v>
      </c>
      <c r="C136" s="36">
        <v>7480.8</v>
      </c>
      <c r="D136" s="36">
        <v>7217.5</v>
      </c>
      <c r="E136" s="36">
        <v>7235.9</v>
      </c>
      <c r="F136" s="36">
        <v>7238.4</v>
      </c>
      <c r="G136" s="36">
        <v>6.666666666668182E-2</v>
      </c>
      <c r="H136" s="36">
        <v>9.9999999999545258E-2</v>
      </c>
      <c r="I136" s="36">
        <v>181</v>
      </c>
      <c r="J136" s="36">
        <v>244.90000000000055</v>
      </c>
      <c r="K136" s="36">
        <v>212.95000000000027</v>
      </c>
      <c r="L136" s="36">
        <f>SQRT('YAN-M4_XRF_C2'!R136)</f>
        <v>7.3136858012906192</v>
      </c>
      <c r="M136" s="36">
        <f>SQRT('YAN-M4_XRF_C2'!S136)</f>
        <v>0.93594871654380718</v>
      </c>
      <c r="N136" s="36">
        <f>SQRT('YAN-M4_XRF_C2'!T136)</f>
        <v>4.4113490000225557</v>
      </c>
      <c r="O136" s="36">
        <f>SQRT('YAN-M4_XRF_C2'!U136)</f>
        <v>2.9748949561287032</v>
      </c>
      <c r="P136" s="36">
        <f>SQRT('YAN-M4_XRF_C2'!V136)</f>
        <v>0.30166206257996714</v>
      </c>
      <c r="Q136" s="36">
        <f>SQRT('YAN-M4_XRF_C2'!W136)</f>
        <v>1.9824227601599009</v>
      </c>
      <c r="R136" s="36">
        <f>SQRT('YAN-M4_XRF_C2'!X136)</f>
        <v>1.697056274847714</v>
      </c>
      <c r="S136" s="36">
        <f>SQRT('YAN-M4_XRF_C2'!Y136)</f>
        <v>1.5968719422671311</v>
      </c>
      <c r="T136" s="36">
        <f>SQRT('YAN-M4_XRF_C2'!Z136)</f>
        <v>1.1000000000000001</v>
      </c>
      <c r="U136" s="36">
        <f>SQRT('YAN-M4_XRF_C2'!AA136)</f>
        <v>0.41109609582188933</v>
      </c>
      <c r="V136" s="36">
        <f>SQRT('YAN-M4_XRF_C2'!AB136)</f>
        <v>0.59916608715780972</v>
      </c>
      <c r="W136" s="36">
        <v>0.96270299999999998</v>
      </c>
      <c r="X136" s="36">
        <v>-0.22189999999999999</v>
      </c>
      <c r="Y136" s="36">
        <v>-0.69686099999999995</v>
      </c>
      <c r="Z136" s="36">
        <v>-3.7099100000000003E-2</v>
      </c>
    </row>
    <row r="137" spans="1:26" x14ac:dyDescent="0.2">
      <c r="A137" s="36">
        <v>265</v>
      </c>
      <c r="B137" s="36">
        <v>7078.9</v>
      </c>
      <c r="C137" s="36">
        <v>7521</v>
      </c>
      <c r="D137" s="36">
        <v>7243.8</v>
      </c>
      <c r="E137" s="36">
        <v>7262.8</v>
      </c>
      <c r="F137" s="36">
        <v>7269.6</v>
      </c>
      <c r="G137" s="36">
        <v>3.333333333334091E-2</v>
      </c>
      <c r="H137" s="36">
        <v>3.3333333333282804E-2</v>
      </c>
      <c r="I137" s="36">
        <v>183.90000000000055</v>
      </c>
      <c r="J137" s="36">
        <v>258.19999999999982</v>
      </c>
      <c r="K137" s="36">
        <v>221.05000000000018</v>
      </c>
      <c r="L137" s="36">
        <f>SQRT('YAN-M4_XRF_C2'!R137)</f>
        <v>7.2318738927058179</v>
      </c>
      <c r="M137" s="36">
        <f>SQRT('YAN-M4_XRF_C2'!S137)</f>
        <v>0.94127573006000742</v>
      </c>
      <c r="N137" s="36">
        <f>SQRT('YAN-M4_XRF_C2'!T137)</f>
        <v>4.4530888156424631</v>
      </c>
      <c r="O137" s="36">
        <f>SQRT('YAN-M4_XRF_C2'!U137)</f>
        <v>2.9916550603303182</v>
      </c>
      <c r="P137" s="36">
        <f>SQRT('YAN-M4_XRF_C2'!V137)</f>
        <v>0.30166206257996714</v>
      </c>
      <c r="Q137" s="36">
        <f>SQRT('YAN-M4_XRF_C2'!W137)</f>
        <v>2.0099751242241779</v>
      </c>
      <c r="R137" s="36">
        <f>SQRT('YAN-M4_XRF_C2'!X137)</f>
        <v>1.6155494421403511</v>
      </c>
      <c r="S137" s="36">
        <f>SQRT('YAN-M4_XRF_C2'!Y137)</f>
        <v>1.5588457268119895</v>
      </c>
      <c r="T137" s="36">
        <f>SQRT('YAN-M4_XRF_C2'!Z137)</f>
        <v>1.1224972160321824</v>
      </c>
      <c r="U137" s="36">
        <f>SQRT('YAN-M4_XRF_C2'!AA137)</f>
        <v>0.41713307229228419</v>
      </c>
      <c r="V137" s="36">
        <f>SQRT('YAN-M4_XRF_C2'!AB137)</f>
        <v>0.72318738927058179</v>
      </c>
      <c r="W137" s="36">
        <v>1.1507099999999999</v>
      </c>
      <c r="X137" s="36">
        <v>-0.21110000000000001</v>
      </c>
      <c r="Y137" s="36">
        <v>-0.63353199999999998</v>
      </c>
      <c r="Z137" s="36">
        <v>-0.108749</v>
      </c>
    </row>
    <row r="138" spans="1:26" x14ac:dyDescent="0.2">
      <c r="A138" s="36">
        <v>267</v>
      </c>
      <c r="B138" s="36">
        <v>7127.9</v>
      </c>
      <c r="C138" s="36">
        <v>7577.9</v>
      </c>
      <c r="D138" s="36">
        <v>7306.3</v>
      </c>
      <c r="E138" s="36">
        <v>7322.7</v>
      </c>
      <c r="F138" s="36">
        <v>7329.6</v>
      </c>
      <c r="G138" s="36">
        <v>3.333333333334091E-2</v>
      </c>
      <c r="H138" s="36">
        <v>3.3333333333282804E-2</v>
      </c>
      <c r="I138" s="36">
        <v>194.80000000000018</v>
      </c>
      <c r="J138" s="36">
        <v>255.19999999999982</v>
      </c>
      <c r="K138" s="36">
        <v>225</v>
      </c>
      <c r="L138" s="36">
        <f>SQRT('YAN-M4_XRF_C2'!R138)</f>
        <v>7.2048594712180192</v>
      </c>
      <c r="M138" s="36">
        <f>SQRT('YAN-M4_XRF_C2'!S138)</f>
        <v>0.910494371207203</v>
      </c>
      <c r="N138" s="36">
        <f>SQRT('YAN-M4_XRF_C2'!T138)</f>
        <v>4.5232731511594571</v>
      </c>
      <c r="O138" s="36">
        <f>SQRT('YAN-M4_XRF_C2'!U138)</f>
        <v>2.9034462281915951</v>
      </c>
      <c r="P138" s="36">
        <f>SQRT('YAN-M4_XRF_C2'!V138)</f>
        <v>0.29154759474226505</v>
      </c>
      <c r="Q138" s="36">
        <f>SQRT('YAN-M4_XRF_C2'!W138)</f>
        <v>1.9416487838947598</v>
      </c>
      <c r="R138" s="36">
        <f>SQRT('YAN-M4_XRF_C2'!X138)</f>
        <v>1.5231546211727816</v>
      </c>
      <c r="S138" s="36">
        <f>SQRT('YAN-M4_XRF_C2'!Y138)</f>
        <v>1.4832396974191326</v>
      </c>
      <c r="T138" s="36">
        <f>SQRT('YAN-M4_XRF_C2'!Z138)</f>
        <v>1.131370849898476</v>
      </c>
      <c r="U138" s="36">
        <f>SQRT('YAN-M4_XRF_C2'!AA138)</f>
        <v>0.38858718455450897</v>
      </c>
      <c r="V138" s="36">
        <f>SQRT('YAN-M4_XRF_C2'!AB138)</f>
        <v>1.0770329614269007</v>
      </c>
      <c r="W138" s="36">
        <v>1.5512699999999999</v>
      </c>
      <c r="X138" s="36">
        <v>-0.20062199999999999</v>
      </c>
      <c r="Y138" s="36">
        <v>-0.38635599999999998</v>
      </c>
      <c r="Z138" s="36">
        <v>-6.2069399999999997E-2</v>
      </c>
    </row>
    <row r="139" spans="1:26" x14ac:dyDescent="0.2">
      <c r="A139" s="36">
        <v>269</v>
      </c>
      <c r="B139" s="36">
        <v>7155.2</v>
      </c>
      <c r="C139" s="36">
        <v>7678.1</v>
      </c>
      <c r="D139" s="36">
        <v>7363.2</v>
      </c>
      <c r="E139" s="36">
        <v>7382.1</v>
      </c>
      <c r="F139" s="36">
        <v>7389.1</v>
      </c>
      <c r="G139" s="36">
        <v>3.4482758620701819E-2</v>
      </c>
      <c r="H139" s="36">
        <v>3.3333333333383862E-2</v>
      </c>
      <c r="I139" s="36">
        <v>226.90000000000055</v>
      </c>
      <c r="J139" s="36">
        <v>296</v>
      </c>
      <c r="K139" s="36">
        <v>261.45000000000027</v>
      </c>
      <c r="L139" s="36">
        <f>SQRT('YAN-M4_XRF_C2'!R139)</f>
        <v>7.1909665553387185</v>
      </c>
      <c r="M139" s="36">
        <f>SQRT('YAN-M4_XRF_C2'!S139)</f>
        <v>0.92195444572928875</v>
      </c>
      <c r="N139" s="36">
        <f>SQRT('YAN-M4_XRF_C2'!T139)</f>
        <v>4.4922154890432404</v>
      </c>
      <c r="O139" s="36">
        <f>SQRT('YAN-M4_XRF_C2'!U139)</f>
        <v>2.9240383034426891</v>
      </c>
      <c r="P139" s="36">
        <f>SQRT('YAN-M4_XRF_C2'!V139)</f>
        <v>0.29495762407505249</v>
      </c>
      <c r="Q139" s="36">
        <f>SQRT('YAN-M4_XRF_C2'!W139)</f>
        <v>1.944222209522358</v>
      </c>
      <c r="R139" s="36">
        <f>SQRT('YAN-M4_XRF_C2'!X139)</f>
        <v>1.5198684153570663</v>
      </c>
      <c r="S139" s="36">
        <f>SQRT('YAN-M4_XRF_C2'!Y139)</f>
        <v>1.489966442575134</v>
      </c>
      <c r="T139" s="36">
        <f>SQRT('YAN-M4_XRF_C2'!Z139)</f>
        <v>1.1269427669584644</v>
      </c>
      <c r="U139" s="36">
        <f>SQRT('YAN-M4_XRF_C2'!AA139)</f>
        <v>0.39749213828703583</v>
      </c>
      <c r="V139" s="36">
        <f>SQRT('YAN-M4_XRF_C2'!AB139)</f>
        <v>1.1700427342623003</v>
      </c>
      <c r="W139" s="36">
        <v>1.6120099999999999</v>
      </c>
      <c r="X139" s="36">
        <v>-0.22379099999999999</v>
      </c>
      <c r="Y139" s="36">
        <v>-0.29185800000000001</v>
      </c>
      <c r="Z139" s="36">
        <v>-3.9215699999999999E-2</v>
      </c>
    </row>
    <row r="140" spans="1:26" x14ac:dyDescent="0.2">
      <c r="A140" s="36">
        <v>271</v>
      </c>
      <c r="B140" s="36">
        <v>7195</v>
      </c>
      <c r="C140" s="36">
        <v>7770.8</v>
      </c>
      <c r="D140" s="36">
        <v>7420.2</v>
      </c>
      <c r="E140" s="36">
        <v>7440.6</v>
      </c>
      <c r="F140" s="36">
        <v>7447.8</v>
      </c>
      <c r="G140" s="36">
        <v>3.333333333334091E-2</v>
      </c>
      <c r="H140" s="36">
        <v>3.3333333333383862E-2</v>
      </c>
      <c r="I140" s="36">
        <v>245.60000000000036</v>
      </c>
      <c r="J140" s="36">
        <v>330.19999999999982</v>
      </c>
      <c r="K140" s="36">
        <v>287.90000000000009</v>
      </c>
      <c r="L140" s="36">
        <f>SQRT('YAN-M4_XRF_C2'!R140)</f>
        <v>7.1281133548786952</v>
      </c>
      <c r="M140" s="36">
        <f>SQRT('YAN-M4_XRF_C2'!S140)</f>
        <v>0.92897793299948739</v>
      </c>
      <c r="N140" s="36">
        <f>SQRT('YAN-M4_XRF_C2'!T140)</f>
        <v>4.4237992721189325</v>
      </c>
      <c r="O140" s="36">
        <f>SQRT('YAN-M4_XRF_C2'!U140)</f>
        <v>2.9580398915498081</v>
      </c>
      <c r="P140" s="36">
        <f>SQRT('YAN-M4_XRF_C2'!V140)</f>
        <v>0.3</v>
      </c>
      <c r="Q140" s="36">
        <f>SQRT('YAN-M4_XRF_C2'!W140)</f>
        <v>2.0049937655763421</v>
      </c>
      <c r="R140" s="36">
        <f>SQRT('YAN-M4_XRF_C2'!X140)</f>
        <v>1.5394804318340654</v>
      </c>
      <c r="S140" s="36">
        <f>SQRT('YAN-M4_XRF_C2'!Y140)</f>
        <v>1.4662878298615181</v>
      </c>
      <c r="T140" s="36">
        <f>SQRT('YAN-M4_XRF_C2'!Z140)</f>
        <v>1.131370849898476</v>
      </c>
      <c r="U140" s="36">
        <f>SQRT('YAN-M4_XRF_C2'!AA140)</f>
        <v>0.40249223594996214</v>
      </c>
      <c r="V140" s="36">
        <f>SQRT('YAN-M4_XRF_C2'!AB140)</f>
        <v>1.2782800945019834</v>
      </c>
      <c r="W140" s="36">
        <v>1.6652800000000001</v>
      </c>
      <c r="X140" s="36">
        <v>-0.192631</v>
      </c>
      <c r="Y140" s="36">
        <v>-0.15682099999999999</v>
      </c>
      <c r="Z140" s="36">
        <v>-5.1280300000000001E-2</v>
      </c>
    </row>
    <row r="141" spans="1:26" x14ac:dyDescent="0.2">
      <c r="A141" s="36">
        <v>273</v>
      </c>
      <c r="B141" s="36">
        <v>7235.8</v>
      </c>
      <c r="C141" s="36">
        <v>7830.8</v>
      </c>
      <c r="D141" s="36">
        <v>7487.7</v>
      </c>
      <c r="E141" s="36">
        <v>7501.6</v>
      </c>
      <c r="F141" s="36">
        <v>7507.1</v>
      </c>
      <c r="G141" s="36">
        <v>3.4482758620701819E-2</v>
      </c>
      <c r="H141" s="36">
        <v>3.3333333333383862E-2</v>
      </c>
      <c r="I141" s="36">
        <v>265.80000000000018</v>
      </c>
      <c r="J141" s="36">
        <v>329.19999999999982</v>
      </c>
      <c r="K141" s="36">
        <v>297.5</v>
      </c>
      <c r="L141" s="36">
        <f>SQRT('YAN-M4_XRF_C2'!R141)</f>
        <v>7.0781353476745554</v>
      </c>
      <c r="M141" s="36">
        <f>SQRT('YAN-M4_XRF_C2'!S141)</f>
        <v>0.92682252885868066</v>
      </c>
      <c r="N141" s="36">
        <f>SQRT('YAN-M4_XRF_C2'!T141)</f>
        <v>4.4249293779675174</v>
      </c>
      <c r="O141" s="36">
        <f>SQRT('YAN-M4_XRF_C2'!U141)</f>
        <v>2.9393876913398138</v>
      </c>
      <c r="P141" s="36">
        <f>SQRT('YAN-M4_XRF_C2'!V141)</f>
        <v>0.30983866769659335</v>
      </c>
      <c r="Q141" s="36">
        <f>SQRT('YAN-M4_XRF_C2'!W141)</f>
        <v>2.0322401432901573</v>
      </c>
      <c r="R141" s="36">
        <f>SQRT('YAN-M4_XRF_C2'!X141)</f>
        <v>1.5748015748023623</v>
      </c>
      <c r="S141" s="36">
        <f>SQRT('YAN-M4_XRF_C2'!Y141)</f>
        <v>1.4730919862656235</v>
      </c>
      <c r="T141" s="36">
        <f>SQRT('YAN-M4_XRF_C2'!Z141)</f>
        <v>1.1445523142259597</v>
      </c>
      <c r="U141" s="36">
        <f>SQRT('YAN-M4_XRF_C2'!AA141)</f>
        <v>0.40249223594996214</v>
      </c>
      <c r="V141" s="36">
        <f>SQRT('YAN-M4_XRF_C2'!AB141)</f>
        <v>0.97108187090481712</v>
      </c>
      <c r="W141" s="36">
        <v>1.40978</v>
      </c>
      <c r="X141" s="36">
        <v>-0.113375</v>
      </c>
      <c r="Y141" s="36">
        <v>-0.39114900000000002</v>
      </c>
      <c r="Z141" s="36">
        <v>-0.17624400000000001</v>
      </c>
    </row>
    <row r="142" spans="1:26" x14ac:dyDescent="0.2">
      <c r="A142" s="36">
        <v>275</v>
      </c>
      <c r="B142" s="36">
        <v>7258.7</v>
      </c>
      <c r="C142" s="36">
        <v>7930.2</v>
      </c>
      <c r="D142" s="36">
        <v>7545.7</v>
      </c>
      <c r="E142" s="36">
        <v>7562</v>
      </c>
      <c r="F142" s="36">
        <v>7566.4</v>
      </c>
      <c r="G142" s="36">
        <v>3.125E-2</v>
      </c>
      <c r="H142" s="36">
        <v>3.3333333333282804E-2</v>
      </c>
      <c r="I142" s="36">
        <v>303.30000000000018</v>
      </c>
      <c r="J142" s="36">
        <v>368.19999999999982</v>
      </c>
      <c r="K142" s="36">
        <v>335.75</v>
      </c>
      <c r="L142" s="36">
        <f>SQRT('YAN-M4_XRF_C2'!R142)</f>
        <v>7.1161787498628781</v>
      </c>
      <c r="M142" s="36">
        <f>SQRT('YAN-M4_XRF_C2'!S142)</f>
        <v>0.94021274188345272</v>
      </c>
      <c r="N142" s="36">
        <f>SQRT('YAN-M4_XRF_C2'!T142)</f>
        <v>4.2638011210655682</v>
      </c>
      <c r="O142" s="36">
        <f>SQRT('YAN-M4_XRF_C2'!U142)</f>
        <v>2.9495762407505248</v>
      </c>
      <c r="P142" s="36">
        <f>SQRT('YAN-M4_XRF_C2'!V142)</f>
        <v>0.36878177829171549</v>
      </c>
      <c r="Q142" s="36">
        <f>SQRT('YAN-M4_XRF_C2'!W142)</f>
        <v>2.0199009876724157</v>
      </c>
      <c r="R142" s="36">
        <f>SQRT('YAN-M4_XRF_C2'!X142)</f>
        <v>2.2090722034374521</v>
      </c>
      <c r="S142" s="36">
        <f>SQRT('YAN-M4_XRF_C2'!Y142)</f>
        <v>1.6278820596099706</v>
      </c>
      <c r="T142" s="36">
        <f>SQRT('YAN-M4_XRF_C2'!Z142)</f>
        <v>1.1180339887498949</v>
      </c>
      <c r="U142" s="36">
        <f>SQRT('YAN-M4_XRF_C2'!AA142)</f>
        <v>0.43703546766824314</v>
      </c>
      <c r="V142" s="36">
        <f>SQRT('YAN-M4_XRF_C2'!AB142)</f>
        <v>0.52915026221291817</v>
      </c>
      <c r="W142" s="36">
        <v>0.42850300000000002</v>
      </c>
      <c r="X142" s="36">
        <v>-7.3953400000000002E-3</v>
      </c>
      <c r="Y142" s="36">
        <v>-0.29822700000000002</v>
      </c>
      <c r="Z142" s="36">
        <v>-0.12626499999999999</v>
      </c>
    </row>
    <row r="143" spans="1:26" x14ac:dyDescent="0.2">
      <c r="A143" s="36">
        <v>277</v>
      </c>
      <c r="B143" s="36">
        <v>7319.3</v>
      </c>
      <c r="C143" s="36">
        <v>7976.8</v>
      </c>
      <c r="D143" s="36">
        <v>7609.6</v>
      </c>
      <c r="E143" s="36">
        <v>7622.6</v>
      </c>
      <c r="F143" s="36">
        <v>7628.9</v>
      </c>
      <c r="G143" s="36">
        <v>3.2258064516132584E-2</v>
      </c>
      <c r="H143" s="36">
        <v>3.3333333333383862E-2</v>
      </c>
      <c r="I143" s="36">
        <v>303.30000000000018</v>
      </c>
      <c r="J143" s="36">
        <v>354.19999999999982</v>
      </c>
      <c r="K143" s="36">
        <v>328.75</v>
      </c>
      <c r="L143" s="36">
        <f>SQRT('YAN-M4_XRF_C2'!R143)</f>
        <v>7.1658914309386521</v>
      </c>
      <c r="M143" s="36">
        <f>SQRT('YAN-M4_XRF_C2'!S143)</f>
        <v>0.95812316536027875</v>
      </c>
      <c r="N143" s="36">
        <f>SQRT('YAN-M4_XRF_C2'!T143)</f>
        <v>4.2</v>
      </c>
      <c r="O143" s="36">
        <f>SQRT('YAN-M4_XRF_C2'!U143)</f>
        <v>3.0049958402633439</v>
      </c>
      <c r="P143" s="36">
        <f>SQRT('YAN-M4_XRF_C2'!V143)</f>
        <v>0.37416573867739417</v>
      </c>
      <c r="Q143" s="36">
        <f>SQRT('YAN-M4_XRF_C2'!W143)</f>
        <v>2.0223748416156684</v>
      </c>
      <c r="R143" s="36">
        <f>SQRT('YAN-M4_XRF_C2'!X143)</f>
        <v>2.2472205054244232</v>
      </c>
      <c r="S143" s="36">
        <f>SQRT('YAN-M4_XRF_C2'!Y143)</f>
        <v>1.6155494421403511</v>
      </c>
      <c r="T143" s="36">
        <f>SQRT('YAN-M4_XRF_C2'!Z143)</f>
        <v>1.1180339887498949</v>
      </c>
      <c r="U143" s="36">
        <f>SQRT('YAN-M4_XRF_C2'!AA143)</f>
        <v>0.43127717305695651</v>
      </c>
      <c r="V143" s="36">
        <f>SQRT('YAN-M4_XRF_C2'!AB143)</f>
        <v>0.4538722287164087</v>
      </c>
      <c r="W143" s="36">
        <v>0.319907</v>
      </c>
      <c r="X143" s="36">
        <v>1.5866700000000001E-2</v>
      </c>
      <c r="Y143" s="36">
        <v>-0.348771</v>
      </c>
      <c r="Z143" s="36">
        <v>-5.8003199999999998E-2</v>
      </c>
    </row>
    <row r="144" spans="1:26" x14ac:dyDescent="0.2">
      <c r="A144" s="36">
        <v>279</v>
      </c>
      <c r="B144" s="36">
        <v>7355.2</v>
      </c>
      <c r="C144" s="36">
        <v>8047.6</v>
      </c>
      <c r="D144" s="36">
        <v>7675.4</v>
      </c>
      <c r="E144" s="36">
        <v>7683.6</v>
      </c>
      <c r="F144" s="36">
        <v>7691.6</v>
      </c>
      <c r="G144" s="36">
        <v>3.1250000000008882E-2</v>
      </c>
      <c r="H144" s="36">
        <v>3.3333333333383862E-2</v>
      </c>
      <c r="I144" s="36">
        <v>328.40000000000055</v>
      </c>
      <c r="J144" s="36">
        <v>364</v>
      </c>
      <c r="K144" s="36">
        <v>346.20000000000027</v>
      </c>
      <c r="L144" s="36">
        <f>SQRT('YAN-M4_XRF_C2'!R144)</f>
        <v>7.0781353476745554</v>
      </c>
      <c r="M144" s="36">
        <f>SQRT('YAN-M4_XRF_C2'!S144)</f>
        <v>0.95026312145636804</v>
      </c>
      <c r="N144" s="36">
        <f>SQRT('YAN-M4_XRF_C2'!T144)</f>
        <v>4.029888335921977</v>
      </c>
      <c r="O144" s="36">
        <f>SQRT('YAN-M4_XRF_C2'!U144)</f>
        <v>2.9051678092667901</v>
      </c>
      <c r="P144" s="36">
        <f>SQRT('YAN-M4_XRF_C2'!V144)</f>
        <v>0.38858718455450897</v>
      </c>
      <c r="Q144" s="36">
        <f>SQRT('YAN-M4_XRF_C2'!W144)</f>
        <v>1.8220867158288598</v>
      </c>
      <c r="R144" s="36">
        <f>SQRT('YAN-M4_XRF_C2'!X144)</f>
        <v>2.6758176320519302</v>
      </c>
      <c r="S144" s="36">
        <f>SQRT('YAN-M4_XRF_C2'!Y144)</f>
        <v>1.2449899597988732</v>
      </c>
      <c r="T144" s="36">
        <f>SQRT('YAN-M4_XRF_C2'!Z144)</f>
        <v>1.0392304845413265</v>
      </c>
      <c r="U144" s="36">
        <f>SQRT('YAN-M4_XRF_C2'!AA144)</f>
        <v>0.4898979485566356</v>
      </c>
      <c r="V144" s="36">
        <f>SQRT('YAN-M4_XRF_C2'!AB144)</f>
        <v>0.44609416046390926</v>
      </c>
      <c r="W144" s="36">
        <v>2.5149899999999999E-2</v>
      </c>
      <c r="X144" s="36">
        <v>0.60950199999999999</v>
      </c>
      <c r="Y144" s="36">
        <v>-2.4388399999999998E-3</v>
      </c>
      <c r="Z144" s="36">
        <v>8.9550599999999994E-2</v>
      </c>
    </row>
    <row r="145" spans="1:26" x14ac:dyDescent="0.2">
      <c r="A145" s="36">
        <v>281</v>
      </c>
      <c r="B145" s="36">
        <v>7404.5</v>
      </c>
      <c r="C145" s="36">
        <v>8115.1</v>
      </c>
      <c r="D145" s="36">
        <v>7734.8</v>
      </c>
      <c r="E145" s="36">
        <v>7743.6</v>
      </c>
      <c r="F145" s="36">
        <v>7753.5</v>
      </c>
      <c r="G145" s="36">
        <v>3.1250000000008882E-2</v>
      </c>
      <c r="H145" s="36">
        <v>0.05</v>
      </c>
      <c r="I145" s="36">
        <v>339.10000000000036</v>
      </c>
      <c r="J145" s="36">
        <v>371.5</v>
      </c>
      <c r="K145" s="36">
        <v>355.30000000000018</v>
      </c>
      <c r="L145" s="36">
        <f>SQRT('YAN-M4_XRF_C2'!R145)</f>
        <v>6.8198240446510052</v>
      </c>
      <c r="M145" s="36">
        <f>SQRT('YAN-M4_XRF_C2'!S145)</f>
        <v>0.93861600242058518</v>
      </c>
      <c r="N145" s="36">
        <f>SQRT('YAN-M4_XRF_C2'!T145)</f>
        <v>4.1218927691049894</v>
      </c>
      <c r="O145" s="36">
        <f>SQRT('YAN-M4_XRF_C2'!U145)</f>
        <v>2.9983328701129901</v>
      </c>
      <c r="P145" s="36">
        <f>SQRT('YAN-M4_XRF_C2'!V145)</f>
        <v>0.41833001326703778</v>
      </c>
      <c r="Q145" s="36">
        <f>SQRT('YAN-M4_XRF_C2'!W145)</f>
        <v>1.8411952639521969</v>
      </c>
      <c r="R145" s="36">
        <f>SQRT('YAN-M4_XRF_C2'!X145)</f>
        <v>2.8425340807103789</v>
      </c>
      <c r="S145" s="36">
        <f>SQRT('YAN-M4_XRF_C2'!Y145)</f>
        <v>0.93273790530888145</v>
      </c>
      <c r="T145" s="36">
        <f>SQRT('YAN-M4_XRF_C2'!Z145)</f>
        <v>1.1575836902790226</v>
      </c>
      <c r="U145" s="36">
        <f>SQRT('YAN-M4_XRF_C2'!AA145)</f>
        <v>0.52440442408507582</v>
      </c>
      <c r="V145" s="36">
        <f>SQRT('YAN-M4_XRF_C2'!AB145)</f>
        <v>0.42071367935925258</v>
      </c>
      <c r="W145" s="36">
        <v>-8.0266999999999995E-3</v>
      </c>
      <c r="X145" s="36">
        <v>1.0790999999999999</v>
      </c>
      <c r="Y145" s="36">
        <v>9.5190399999999994E-2</v>
      </c>
      <c r="Z145" s="36">
        <v>-0.10730000000000001</v>
      </c>
    </row>
    <row r="146" spans="1:26" x14ac:dyDescent="0.2">
      <c r="A146" s="36">
        <v>283</v>
      </c>
      <c r="B146" s="36">
        <v>7455.7</v>
      </c>
      <c r="C146" s="36">
        <v>8168.3</v>
      </c>
      <c r="D146" s="36">
        <v>7800.6</v>
      </c>
      <c r="E146" s="36">
        <v>7804.2</v>
      </c>
      <c r="F146" s="36">
        <v>7815.8</v>
      </c>
      <c r="G146" s="36">
        <v>3.333333333334091E-2</v>
      </c>
      <c r="H146" s="36">
        <v>3.3333333333282804E-2</v>
      </c>
      <c r="I146" s="36">
        <v>348.5</v>
      </c>
      <c r="J146" s="36">
        <v>364.10000000000036</v>
      </c>
      <c r="K146" s="36">
        <v>356.30000000000018</v>
      </c>
      <c r="L146" s="36">
        <f>SQRT('YAN-M4_XRF_C2'!R146)</f>
        <v>6.946221994724902</v>
      </c>
      <c r="M146" s="36">
        <f>SQRT('YAN-M4_XRF_C2'!S146)</f>
        <v>0.93701654200979823</v>
      </c>
      <c r="N146" s="36">
        <f>SQRT('YAN-M4_XRF_C2'!T146)</f>
        <v>4.0422765862815471</v>
      </c>
      <c r="O146" s="36">
        <f>SQRT('YAN-M4_XRF_C2'!U146)</f>
        <v>2.9086079144497976</v>
      </c>
      <c r="P146" s="36">
        <f>SQRT('YAN-M4_XRF_C2'!V146)</f>
        <v>0.41833001326703778</v>
      </c>
      <c r="Q146" s="36">
        <f>SQRT('YAN-M4_XRF_C2'!W146)</f>
        <v>1.8138357147217055</v>
      </c>
      <c r="R146" s="36">
        <f>SQRT('YAN-M4_XRF_C2'!X146)</f>
        <v>2.8896366553599777</v>
      </c>
      <c r="S146" s="36">
        <f>SQRT('YAN-M4_XRF_C2'!Y146)</f>
        <v>0.88881944173155891</v>
      </c>
      <c r="T146" s="36">
        <f>SQRT('YAN-M4_XRF_C2'!Z146)</f>
        <v>1.1532562594670797</v>
      </c>
      <c r="U146" s="36">
        <f>SQRT('YAN-M4_XRF_C2'!AA146)</f>
        <v>0.47010637094172636</v>
      </c>
      <c r="V146" s="36">
        <f>SQRT('YAN-M4_XRF_C2'!AB146)</f>
        <v>0.40987803063838396</v>
      </c>
      <c r="W146" s="36">
        <v>-6.1527199999999997E-2</v>
      </c>
      <c r="X146" s="36">
        <v>1.1294299999999999</v>
      </c>
      <c r="Y146" s="36">
        <v>8.5934300000000005E-2</v>
      </c>
      <c r="Z146" s="36">
        <v>6.8830199999999994E-2</v>
      </c>
    </row>
    <row r="147" spans="1:26" x14ac:dyDescent="0.2">
      <c r="A147" s="36">
        <v>285</v>
      </c>
      <c r="B147" s="36">
        <v>7494.2</v>
      </c>
      <c r="C147" s="36">
        <v>8241.6</v>
      </c>
      <c r="D147" s="36">
        <v>7863.2</v>
      </c>
      <c r="E147" s="36">
        <v>7865.4</v>
      </c>
      <c r="F147" s="36">
        <v>7876.8</v>
      </c>
      <c r="G147" s="36">
        <v>3.333333333334091E-2</v>
      </c>
      <c r="H147" s="36">
        <v>3.3333333333282804E-2</v>
      </c>
      <c r="I147" s="36">
        <v>371.19999999999982</v>
      </c>
      <c r="J147" s="36">
        <v>376.20000000000073</v>
      </c>
      <c r="K147" s="36">
        <v>373.70000000000027</v>
      </c>
      <c r="L147" s="36">
        <f>SQRT('YAN-M4_XRF_C2'!R147)</f>
        <v>7.0547856097829085</v>
      </c>
      <c r="M147" s="36">
        <f>SQRT('YAN-M4_XRF_C2'!S147)</f>
        <v>0.95341491492424224</v>
      </c>
      <c r="N147" s="36">
        <f>SQRT('YAN-M4_XRF_C2'!T147)</f>
        <v>3.9382737335030433</v>
      </c>
      <c r="O147" s="36">
        <f>SQRT('YAN-M4_XRF_C2'!U147)</f>
        <v>2.8844410203711917</v>
      </c>
      <c r="P147" s="36">
        <f>SQRT('YAN-M4_XRF_C2'!V147)</f>
        <v>0.408656334834051</v>
      </c>
      <c r="Q147" s="36">
        <f>SQRT('YAN-M4_XRF_C2'!W147)</f>
        <v>1.7860571099491751</v>
      </c>
      <c r="R147" s="36">
        <f>SQRT('YAN-M4_XRF_C2'!X147)</f>
        <v>2.8513154858766505</v>
      </c>
      <c r="S147" s="36">
        <f>SQRT('YAN-M4_XRF_C2'!Y147)</f>
        <v>0.83666002653407556</v>
      </c>
      <c r="T147" s="36">
        <f>SQRT('YAN-M4_XRF_C2'!Z147)</f>
        <v>1.1269427669584644</v>
      </c>
      <c r="U147" s="36">
        <f>SQRT('YAN-M4_XRF_C2'!AA147)</f>
        <v>0.47116875957558985</v>
      </c>
      <c r="V147" s="36">
        <f>SQRT('YAN-M4_XRF_C2'!AB147)</f>
        <v>0.38987177379235854</v>
      </c>
      <c r="W147" s="36">
        <v>-5.6987099999999999E-2</v>
      </c>
      <c r="X147" s="36">
        <v>1.1574800000000001</v>
      </c>
      <c r="Y147" s="36">
        <v>2.3900600000000001E-2</v>
      </c>
      <c r="Z147" s="36">
        <v>0.228773</v>
      </c>
    </row>
    <row r="148" spans="1:26" x14ac:dyDescent="0.2">
      <c r="A148" s="36">
        <v>287</v>
      </c>
      <c r="B148" s="36">
        <v>7571.9</v>
      </c>
      <c r="C148" s="36">
        <v>8275.6</v>
      </c>
      <c r="D148" s="36">
        <v>7921.7</v>
      </c>
      <c r="E148" s="36">
        <v>7925.6</v>
      </c>
      <c r="F148" s="36">
        <v>7934.8</v>
      </c>
      <c r="G148" s="36">
        <v>3.5714285714291513E-2</v>
      </c>
      <c r="H148" s="36">
        <v>3.3333333333383862E-2</v>
      </c>
      <c r="I148" s="36">
        <v>353.70000000000073</v>
      </c>
      <c r="J148" s="36">
        <v>350</v>
      </c>
      <c r="K148" s="36">
        <v>351.85000000000036</v>
      </c>
      <c r="L148" s="36">
        <f>SQRT('YAN-M4_XRF_C2'!R148)</f>
        <v>7.0661163307718056</v>
      </c>
      <c r="M148" s="36">
        <f>SQRT('YAN-M4_XRF_C2'!S148)</f>
        <v>0.93273790530888145</v>
      </c>
      <c r="N148" s="36">
        <f>SQRT('YAN-M4_XRF_C2'!T148)</f>
        <v>3.872983346207417</v>
      </c>
      <c r="O148" s="36">
        <f>SQRT('YAN-M4_XRF_C2'!U148)</f>
        <v>2.8106938645110393</v>
      </c>
      <c r="P148" s="36">
        <f>SQRT('YAN-M4_XRF_C2'!V148)</f>
        <v>0.43703546766824314</v>
      </c>
      <c r="Q148" s="36">
        <f>SQRT('YAN-M4_XRF_C2'!W148)</f>
        <v>1.7860571099491751</v>
      </c>
      <c r="R148" s="36">
        <f>SQRT('YAN-M4_XRF_C2'!X148)</f>
        <v>2.9546573405388314</v>
      </c>
      <c r="S148" s="36">
        <f>SQRT('YAN-M4_XRF_C2'!Y148)</f>
        <v>0.60827625302982191</v>
      </c>
      <c r="T148" s="36">
        <f>SQRT('YAN-M4_XRF_C2'!Z148)</f>
        <v>1.2206555615733703</v>
      </c>
      <c r="U148" s="36">
        <f>SQRT('YAN-M4_XRF_C2'!AA148)</f>
        <v>0.44944410108488464</v>
      </c>
      <c r="V148" s="36">
        <f>SQRT('YAN-M4_XRF_C2'!AB148)</f>
        <v>0.33466401061363021</v>
      </c>
      <c r="W148" s="36">
        <v>-0.11870600000000001</v>
      </c>
      <c r="X148" s="36">
        <v>1.4854400000000001</v>
      </c>
      <c r="Y148" s="36">
        <v>8.8790399999999995E-3</v>
      </c>
      <c r="Z148" s="36">
        <v>0.33814699999999998</v>
      </c>
    </row>
    <row r="149" spans="1:26" x14ac:dyDescent="0.2">
      <c r="A149" s="36">
        <v>289</v>
      </c>
      <c r="B149" s="36">
        <v>7620.8</v>
      </c>
      <c r="C149" s="36">
        <v>8333.5</v>
      </c>
      <c r="D149" s="36">
        <v>7983.4</v>
      </c>
      <c r="E149" s="36">
        <v>7985.9</v>
      </c>
      <c r="F149" s="36">
        <v>7993</v>
      </c>
      <c r="G149" s="36">
        <v>3.5714285714291513E-2</v>
      </c>
      <c r="H149" s="36">
        <v>3.3333333333282804E-2</v>
      </c>
      <c r="I149" s="36">
        <v>365.09999999999945</v>
      </c>
      <c r="J149" s="36">
        <v>347.60000000000036</v>
      </c>
      <c r="K149" s="36">
        <v>356.34999999999991</v>
      </c>
      <c r="L149" s="36">
        <f>SQRT('YAN-M4_XRF_C2'!R149)</f>
        <v>7.1</v>
      </c>
      <c r="M149" s="36">
        <f>SQRT('YAN-M4_XRF_C2'!S149)</f>
        <v>0.93166517590816922</v>
      </c>
      <c r="N149" s="36">
        <f>SQRT('YAN-M4_XRF_C2'!T149)</f>
        <v>4.0087404505654893</v>
      </c>
      <c r="O149" s="36">
        <f>SQRT('YAN-M4_XRF_C2'!U149)</f>
        <v>2.8583211855912904</v>
      </c>
      <c r="P149" s="36">
        <f>SQRT('YAN-M4_XRF_C2'!V149)</f>
        <v>0.39370039370059057</v>
      </c>
      <c r="Q149" s="36">
        <f>SQRT('YAN-M4_XRF_C2'!W149)</f>
        <v>1.9131126469708992</v>
      </c>
      <c r="R149" s="36">
        <f>SQRT('YAN-M4_XRF_C2'!X149)</f>
        <v>2.7748873851023217</v>
      </c>
      <c r="S149" s="36">
        <f>SQRT('YAN-M4_XRF_C2'!Y149)</f>
        <v>0.78102496759066542</v>
      </c>
      <c r="T149" s="36">
        <f>SQRT('YAN-M4_XRF_C2'!Z149)</f>
        <v>1.2165525060596438</v>
      </c>
      <c r="U149" s="36">
        <f>SQRT('YAN-M4_XRF_C2'!AA149)</f>
        <v>0.44944410108488464</v>
      </c>
      <c r="V149" s="36">
        <f>SQRT('YAN-M4_XRF_C2'!AB149)</f>
        <v>0.35496478698597694</v>
      </c>
      <c r="W149" s="36">
        <v>1.6317700000000001E-2</v>
      </c>
      <c r="X149" s="36">
        <v>1.1929700000000001</v>
      </c>
      <c r="Y149" s="36">
        <v>-0.137019</v>
      </c>
      <c r="Z149" s="36">
        <v>0.216644</v>
      </c>
    </row>
    <row r="150" spans="1:26" x14ac:dyDescent="0.2">
      <c r="A150" s="36">
        <v>291</v>
      </c>
      <c r="B150" s="36">
        <v>7687.8</v>
      </c>
      <c r="C150" s="36">
        <v>8388.2999999999993</v>
      </c>
      <c r="D150" s="36">
        <v>8042.6</v>
      </c>
      <c r="E150" s="36">
        <v>8045.8</v>
      </c>
      <c r="F150" s="36">
        <v>8054.1</v>
      </c>
      <c r="G150" s="36">
        <v>3.2258064516142049E-2</v>
      </c>
      <c r="H150" s="36">
        <v>0.05</v>
      </c>
      <c r="I150" s="36">
        <v>358</v>
      </c>
      <c r="J150" s="36">
        <v>342.49999999999909</v>
      </c>
      <c r="K150" s="36">
        <v>350.24999999999955</v>
      </c>
      <c r="L150" s="36">
        <f>SQRT('YAN-M4_XRF_C2'!R150)</f>
        <v>6.9778220097678041</v>
      </c>
      <c r="M150" s="36">
        <f>SQRT('YAN-M4_XRF_C2'!S150)</f>
        <v>0.94657276529593859</v>
      </c>
      <c r="N150" s="36">
        <f>SQRT('YAN-M4_XRF_C2'!T150)</f>
        <v>4.0099875311526842</v>
      </c>
      <c r="O150" s="36">
        <f>SQRT('YAN-M4_XRF_C2'!U150)</f>
        <v>2.8792360097775935</v>
      </c>
      <c r="P150" s="36">
        <f>SQRT('YAN-M4_XRF_C2'!V150)</f>
        <v>0.40496913462633177</v>
      </c>
      <c r="Q150" s="36">
        <f>SQRT('YAN-M4_XRF_C2'!W150)</f>
        <v>1.96468827043885</v>
      </c>
      <c r="R150" s="36">
        <f>SQRT('YAN-M4_XRF_C2'!X150)</f>
        <v>2.9223278392404914</v>
      </c>
      <c r="S150" s="36">
        <f>SQRT('YAN-M4_XRF_C2'!Y150)</f>
        <v>0.70710678118654757</v>
      </c>
      <c r="T150" s="36">
        <f>SQRT('YAN-M4_XRF_C2'!Z150)</f>
        <v>1.2083045973594573</v>
      </c>
      <c r="U150" s="36">
        <f>SQRT('YAN-M4_XRF_C2'!AA150)</f>
        <v>0.51185935568278906</v>
      </c>
      <c r="V150" s="36">
        <f>SQRT('YAN-M4_XRF_C2'!AB150)</f>
        <v>0.40124805295477761</v>
      </c>
      <c r="W150" s="36">
        <v>-6.4242300000000002E-2</v>
      </c>
      <c r="X150" s="36">
        <v>1.3299399999999999</v>
      </c>
      <c r="Y150" s="36">
        <v>3.2745200000000002E-2</v>
      </c>
      <c r="Z150" s="36">
        <v>0.126387</v>
      </c>
    </row>
    <row r="151" spans="1:26" x14ac:dyDescent="0.2">
      <c r="A151" s="36">
        <v>293</v>
      </c>
      <c r="B151" s="36">
        <v>7763.5</v>
      </c>
      <c r="C151" s="36">
        <v>8434.7999999999993</v>
      </c>
      <c r="D151" s="36">
        <v>8103.9</v>
      </c>
      <c r="E151" s="36">
        <v>8105.9</v>
      </c>
      <c r="F151" s="36">
        <v>8117.7</v>
      </c>
      <c r="G151" s="36">
        <v>3.1250000000008882E-2</v>
      </c>
      <c r="H151" s="36">
        <v>3.3333333333282804E-2</v>
      </c>
      <c r="I151" s="36">
        <v>342.39999999999964</v>
      </c>
      <c r="J151" s="36">
        <v>328.89999999999964</v>
      </c>
      <c r="K151" s="36">
        <v>335.64999999999964</v>
      </c>
      <c r="L151" s="36">
        <f>SQRT('YAN-M4_XRF_C2'!R151)</f>
        <v>7.6360984802449998</v>
      </c>
      <c r="M151" s="36">
        <f>SQRT('YAN-M4_XRF_C2'!S151)</f>
        <v>0.88487287222515754</v>
      </c>
      <c r="N151" s="36">
        <f>SQRT('YAN-M4_XRF_C2'!T151)</f>
        <v>3.7456641600656084</v>
      </c>
      <c r="O151" s="36">
        <f>SQRT('YAN-M4_XRF_C2'!U151)</f>
        <v>2.8231188426986207</v>
      </c>
      <c r="P151" s="36">
        <f>SQRT('YAN-M4_XRF_C2'!V151)</f>
        <v>0.32093613071762422</v>
      </c>
      <c r="Q151" s="36">
        <f>SQRT('YAN-M4_XRF_C2'!W151)</f>
        <v>1.8894443627691184</v>
      </c>
      <c r="R151" s="36">
        <f>SQRT('YAN-M4_XRF_C2'!X151)</f>
        <v>2.1817424229271429</v>
      </c>
      <c r="S151" s="36">
        <f>SQRT('YAN-M4_XRF_C2'!Y151)</f>
        <v>0.57445626465380284</v>
      </c>
      <c r="T151" s="36">
        <f>SQRT('YAN-M4_XRF_C2'!Z151)</f>
        <v>1.1401754250991381</v>
      </c>
      <c r="U151" s="36">
        <f>SQRT('YAN-M4_XRF_C2'!AA151)</f>
        <v>0.42544094772365293</v>
      </c>
      <c r="V151" s="36">
        <f>SQRT('YAN-M4_XRF_C2'!AB151)</f>
        <v>0.44045431091090481</v>
      </c>
      <c r="W151" s="36">
        <v>0.58418300000000001</v>
      </c>
      <c r="X151" s="36">
        <v>1.11141</v>
      </c>
      <c r="Y151" s="36">
        <v>-0.63346800000000003</v>
      </c>
      <c r="Z151" s="36">
        <v>0.83186800000000005</v>
      </c>
    </row>
    <row r="152" spans="1:26" x14ac:dyDescent="0.2">
      <c r="A152" s="36">
        <v>295</v>
      </c>
      <c r="B152" s="36">
        <v>7814.5</v>
      </c>
      <c r="C152" s="36">
        <v>8496.1</v>
      </c>
      <c r="D152" s="36">
        <v>8164.8</v>
      </c>
      <c r="E152" s="36">
        <v>8166.2</v>
      </c>
      <c r="F152" s="36">
        <v>8181.7</v>
      </c>
      <c r="G152" s="36">
        <v>3.333333333334091E-2</v>
      </c>
      <c r="H152" s="36">
        <v>2.4999999999943158E-2</v>
      </c>
      <c r="I152" s="36">
        <v>351.69999999999982</v>
      </c>
      <c r="J152" s="36">
        <v>329.90000000000055</v>
      </c>
      <c r="K152" s="36">
        <v>340.80000000000018</v>
      </c>
      <c r="L152" s="36">
        <f>SQRT('YAN-M4_XRF_C2'!R152)</f>
        <v>6.9992856778388468</v>
      </c>
      <c r="M152" s="36">
        <f>SQRT('YAN-M4_XRF_C2'!S152)</f>
        <v>0.92466210044534647</v>
      </c>
      <c r="N152" s="36">
        <f>SQRT('YAN-M4_XRF_C2'!T152)</f>
        <v>3.887158345115362</v>
      </c>
      <c r="O152" s="36">
        <f>SQRT('YAN-M4_XRF_C2'!U152)</f>
        <v>2.925747767665559</v>
      </c>
      <c r="P152" s="36">
        <f>SQRT('YAN-M4_XRF_C2'!V152)</f>
        <v>0.44271887242357311</v>
      </c>
      <c r="Q152" s="36">
        <f>SQRT('YAN-M4_XRF_C2'!W152)</f>
        <v>2.1283796653792764</v>
      </c>
      <c r="R152" s="36">
        <f>SQRT('YAN-M4_XRF_C2'!X152)</f>
        <v>2.9137604568666933</v>
      </c>
      <c r="S152" s="36">
        <f>SQRT('YAN-M4_XRF_C2'!Y152)</f>
        <v>0.74833147735478833</v>
      </c>
      <c r="T152" s="36">
        <f>SQRT('YAN-M4_XRF_C2'!Z152)</f>
        <v>1.014889156509222</v>
      </c>
      <c r="U152" s="36">
        <f>SQRT('YAN-M4_XRF_C2'!AA152)</f>
        <v>0.45276925690687081</v>
      </c>
      <c r="V152" s="36">
        <f>SQRT('YAN-M4_XRF_C2'!AB152)</f>
        <v>0.372827037646145</v>
      </c>
      <c r="W152" s="36">
        <v>-0.157109</v>
      </c>
      <c r="X152" s="36">
        <v>1.2516700000000001</v>
      </c>
      <c r="Y152" s="36">
        <v>2.4468699999999999E-2</v>
      </c>
      <c r="Z152" s="36">
        <v>6.9431400000000004E-2</v>
      </c>
    </row>
    <row r="153" spans="1:26" x14ac:dyDescent="0.2">
      <c r="A153" s="36">
        <v>297</v>
      </c>
      <c r="B153" s="36">
        <v>7919.1</v>
      </c>
      <c r="C153" s="36">
        <v>8539.9</v>
      </c>
      <c r="D153" s="36">
        <v>8224.6</v>
      </c>
      <c r="E153" s="36">
        <v>8227.6</v>
      </c>
      <c r="F153" s="36">
        <v>8239.7999999999993</v>
      </c>
      <c r="G153" s="36">
        <v>3.8461538461541822E-2</v>
      </c>
      <c r="H153" s="36">
        <v>3.3333333333383862E-2</v>
      </c>
      <c r="I153" s="36">
        <v>308.5</v>
      </c>
      <c r="J153" s="36">
        <v>312.29999999999927</v>
      </c>
      <c r="K153" s="36">
        <v>310.39999999999964</v>
      </c>
      <c r="L153" s="36">
        <f>SQRT('YAN-M4_XRF_C2'!R153)</f>
        <v>7.2993150363578634</v>
      </c>
      <c r="M153" s="36">
        <f>SQRT('YAN-M4_XRF_C2'!S153)</f>
        <v>0.93914855054991164</v>
      </c>
      <c r="N153" s="36">
        <f>SQRT('YAN-M4_XRF_C2'!T153)</f>
        <v>3.9749213828703582</v>
      </c>
      <c r="O153" s="36">
        <f>SQRT('YAN-M4_XRF_C2'!U153)</f>
        <v>2.9461839725312471</v>
      </c>
      <c r="P153" s="36">
        <f>SQRT('YAN-M4_XRF_C2'!V153)</f>
        <v>0.34205262752974142</v>
      </c>
      <c r="Q153" s="36">
        <f>SQRT('YAN-M4_XRF_C2'!W153)</f>
        <v>2.0688160865577201</v>
      </c>
      <c r="R153" s="36">
        <f>SQRT('YAN-M4_XRF_C2'!X153)</f>
        <v>2.4289915602982237</v>
      </c>
      <c r="S153" s="36">
        <f>SQRT('YAN-M4_XRF_C2'!Y153)</f>
        <v>0.76811457478686085</v>
      </c>
      <c r="T153" s="36">
        <f>SQRT('YAN-M4_XRF_C2'!Z153)</f>
        <v>1.1000000000000001</v>
      </c>
      <c r="U153" s="36">
        <f>SQRT('YAN-M4_XRF_C2'!AA153)</f>
        <v>0.48062459362791665</v>
      </c>
      <c r="V153" s="36">
        <f>SQRT('YAN-M4_XRF_C2'!AB153)</f>
        <v>0.41593268686170842</v>
      </c>
      <c r="W153" s="36">
        <v>0.31383</v>
      </c>
      <c r="X153" s="36">
        <v>0.990282</v>
      </c>
      <c r="Y153" s="36">
        <v>-0.40671800000000002</v>
      </c>
      <c r="Z153" s="36">
        <v>0.32196399999999997</v>
      </c>
    </row>
    <row r="154" spans="1:26" x14ac:dyDescent="0.2">
      <c r="A154" s="36">
        <v>299</v>
      </c>
      <c r="B154" s="36">
        <v>7985.1</v>
      </c>
      <c r="C154" s="36">
        <v>8597.9</v>
      </c>
      <c r="D154" s="36">
        <v>8286.5</v>
      </c>
      <c r="E154" s="36">
        <v>8289.4</v>
      </c>
      <c r="F154" s="36">
        <v>8298.6</v>
      </c>
      <c r="G154" s="36">
        <v>3.5714285714303115E-2</v>
      </c>
      <c r="H154" s="36">
        <v>3.3333333333181753E-2</v>
      </c>
      <c r="I154" s="36">
        <v>304.29999999999927</v>
      </c>
      <c r="J154" s="36">
        <v>308.5</v>
      </c>
      <c r="K154" s="36">
        <v>306.39999999999964</v>
      </c>
      <c r="L154" s="36">
        <f>SQRT('YAN-M4_XRF_C2'!R154)</f>
        <v>6.9821200218844703</v>
      </c>
      <c r="M154" s="36">
        <f>SQRT('YAN-M4_XRF_C2'!S154)</f>
        <v>0.9</v>
      </c>
      <c r="N154" s="36">
        <f>SQRT('YAN-M4_XRF_C2'!T154)</f>
        <v>3.7960505792204615</v>
      </c>
      <c r="O154" s="36">
        <f>SQRT('YAN-M4_XRF_C2'!U154)</f>
        <v>2.8195744359743369</v>
      </c>
      <c r="P154" s="36">
        <f>SQRT('YAN-M4_XRF_C2'!V154)</f>
        <v>0.43931765272977591</v>
      </c>
      <c r="Q154" s="36">
        <f>SQRT('YAN-M4_XRF_C2'!W154)</f>
        <v>2.0591260281974</v>
      </c>
      <c r="R154" s="36">
        <f>SQRT('YAN-M4_XRF_C2'!X154)</f>
        <v>3.1224989991991992</v>
      </c>
      <c r="S154" s="36">
        <f>SQRT('YAN-M4_XRF_C2'!Y154)</f>
        <v>0.81240384046359604</v>
      </c>
      <c r="T154" s="36">
        <f>SQRT('YAN-M4_XRF_C2'!Z154)</f>
        <v>1.004987562112089</v>
      </c>
      <c r="U154" s="36">
        <f>SQRT('YAN-M4_XRF_C2'!AA154)</f>
        <v>0.44271887242357311</v>
      </c>
      <c r="V154" s="36">
        <f>SQRT('YAN-M4_XRF_C2'!AB154)</f>
        <v>0.35355339059327379</v>
      </c>
      <c r="W154" s="36">
        <v>-0.37314999999999998</v>
      </c>
      <c r="X154" s="36">
        <v>1.2887900000000001</v>
      </c>
      <c r="Y154" s="36">
        <v>0.205148</v>
      </c>
      <c r="Z154" s="36">
        <v>0.11672100000000001</v>
      </c>
    </row>
    <row r="155" spans="1:26" x14ac:dyDescent="0.2">
      <c r="A155" s="36">
        <v>301</v>
      </c>
      <c r="B155" s="36">
        <v>8089.9</v>
      </c>
      <c r="C155" s="36">
        <v>8654.2000000000007</v>
      </c>
      <c r="D155" s="36">
        <v>8345.7999999999993</v>
      </c>
      <c r="E155" s="36">
        <v>8352.2999999999993</v>
      </c>
      <c r="F155" s="36">
        <v>8359.5</v>
      </c>
      <c r="G155" s="36">
        <v>3.125E-2</v>
      </c>
      <c r="H155" s="36">
        <v>3.3333333333181753E-2</v>
      </c>
      <c r="I155" s="36">
        <v>262.39999999999964</v>
      </c>
      <c r="J155" s="36">
        <v>301.90000000000146</v>
      </c>
      <c r="K155" s="36">
        <v>282.15000000000055</v>
      </c>
      <c r="L155" s="36">
        <f>SQRT('YAN-M4_XRF_C2'!R155)</f>
        <v>7.2013887549555324</v>
      </c>
      <c r="M155" s="36">
        <f>SQRT('YAN-M4_XRF_C2'!S155)</f>
        <v>0.94815610529068473</v>
      </c>
      <c r="N155" s="36">
        <f>SQRT('YAN-M4_XRF_C2'!T155)</f>
        <v>3.9812058474788765</v>
      </c>
      <c r="O155" s="36">
        <f>SQRT('YAN-M4_XRF_C2'!U155)</f>
        <v>2.9120439557122073</v>
      </c>
      <c r="P155" s="36">
        <f>SQRT('YAN-M4_XRF_C2'!V155)</f>
        <v>0.35637059362410922</v>
      </c>
      <c r="Q155" s="36">
        <f>SQRT('YAN-M4_XRF_C2'!W155)</f>
        <v>2.1095023109728985</v>
      </c>
      <c r="R155" s="36">
        <f>SQRT('YAN-M4_XRF_C2'!X155)</f>
        <v>2.5922962793631439</v>
      </c>
      <c r="S155" s="36">
        <f>SQRT('YAN-M4_XRF_C2'!Y155)</f>
        <v>0.78740078740118113</v>
      </c>
      <c r="T155" s="36">
        <f>SQRT('YAN-M4_XRF_C2'!Z155)</f>
        <v>1.131370849898476</v>
      </c>
      <c r="U155" s="36">
        <f>SQRT('YAN-M4_XRF_C2'!AA155)</f>
        <v>0.45716517802649842</v>
      </c>
      <c r="V155" s="36">
        <f>SQRT('YAN-M4_XRF_C2'!AB155)</f>
        <v>0.31304951684997057</v>
      </c>
      <c r="W155" s="36">
        <v>9.6386399999999997E-2</v>
      </c>
      <c r="X155" s="36">
        <v>1.06959</v>
      </c>
      <c r="Y155" s="36">
        <v>-0.35764099999999999</v>
      </c>
      <c r="Z155" s="36">
        <v>0.21058199999999999</v>
      </c>
    </row>
    <row r="156" spans="1:26" x14ac:dyDescent="0.2">
      <c r="A156" s="36">
        <v>303</v>
      </c>
      <c r="B156" s="36">
        <v>8207.9</v>
      </c>
      <c r="C156" s="36">
        <v>8699.4</v>
      </c>
      <c r="D156" s="36">
        <v>8402.2999999999993</v>
      </c>
      <c r="E156" s="36">
        <v>8416.1</v>
      </c>
      <c r="F156" s="36">
        <v>8425.1</v>
      </c>
      <c r="G156" s="36">
        <v>3.0303030303043873E-2</v>
      </c>
      <c r="H156" s="36">
        <v>3.3333333333383862E-2</v>
      </c>
      <c r="I156" s="36">
        <v>208.20000000000073</v>
      </c>
      <c r="J156" s="36">
        <v>283.29999999999927</v>
      </c>
      <c r="K156" s="36">
        <v>245.75</v>
      </c>
      <c r="L156" s="36">
        <f>SQRT('YAN-M4_XRF_C2'!R156)</f>
        <v>7.1196910045310249</v>
      </c>
      <c r="M156" s="36">
        <f>SQRT('YAN-M4_XRF_C2'!S156)</f>
        <v>0.9669539802906858</v>
      </c>
      <c r="N156" s="36">
        <f>SQRT('YAN-M4_XRF_C2'!T156)</f>
        <v>4.0187062594820233</v>
      </c>
      <c r="O156" s="36">
        <f>SQRT('YAN-M4_XRF_C2'!U156)</f>
        <v>2.9495762407505248</v>
      </c>
      <c r="P156" s="36">
        <f>SQRT('YAN-M4_XRF_C2'!V156)</f>
        <v>0.36878177829171549</v>
      </c>
      <c r="Q156" s="36">
        <f>SQRT('YAN-M4_XRF_C2'!W156)</f>
        <v>2.0591260281974</v>
      </c>
      <c r="R156" s="36">
        <f>SQRT('YAN-M4_XRF_C2'!X156)</f>
        <v>2.7037011669191546</v>
      </c>
      <c r="S156" s="36">
        <f>SQRT('YAN-M4_XRF_C2'!Y156)</f>
        <v>0.74161984870956632</v>
      </c>
      <c r="T156" s="36">
        <f>SQRT('YAN-M4_XRF_C2'!Z156)</f>
        <v>1.2206555615733703</v>
      </c>
      <c r="U156" s="36">
        <f>SQRT('YAN-M4_XRF_C2'!AA156)</f>
        <v>0.47958315233127197</v>
      </c>
      <c r="V156" s="36">
        <f>SQRT('YAN-M4_XRF_C2'!AB156)</f>
        <v>0.31780497164141408</v>
      </c>
      <c r="W156" s="36">
        <v>3.7603400000000002E-2</v>
      </c>
      <c r="X156" s="36">
        <v>1.1820999999999999</v>
      </c>
      <c r="Y156" s="36">
        <v>-0.26566899999999999</v>
      </c>
      <c r="Z156" s="36">
        <v>0.18364800000000001</v>
      </c>
    </row>
    <row r="157" spans="1:26" x14ac:dyDescent="0.2">
      <c r="A157" s="36">
        <v>305</v>
      </c>
      <c r="B157" s="36">
        <v>8270.7000000000007</v>
      </c>
      <c r="C157" s="36">
        <v>8774.5</v>
      </c>
      <c r="D157" s="36">
        <v>8463.5</v>
      </c>
      <c r="E157" s="36">
        <v>8480</v>
      </c>
      <c r="F157" s="36">
        <v>8490.2000000000007</v>
      </c>
      <c r="G157" s="36">
        <v>1.6129032258071024E-2</v>
      </c>
      <c r="H157" s="36">
        <v>1.6666666666641402E-2</v>
      </c>
      <c r="I157" s="36">
        <v>209.29999999999927</v>
      </c>
      <c r="J157" s="36">
        <v>294.5</v>
      </c>
      <c r="K157" s="36">
        <v>251.89999999999964</v>
      </c>
      <c r="L157" s="36">
        <f>SQRT('YAN-M4_XRF_C2'!R157)</f>
        <v>6.9101374805426268</v>
      </c>
      <c r="M157" s="36">
        <f>SQRT('YAN-M4_XRF_C2'!S157)</f>
        <v>0.95603347221736956</v>
      </c>
      <c r="N157" s="36">
        <f>SQRT('YAN-M4_XRF_C2'!T157)</f>
        <v>3.9572717874818757</v>
      </c>
      <c r="O157" s="36">
        <f>SQRT('YAN-M4_XRF_C2'!U157)</f>
        <v>2.8757607689096809</v>
      </c>
      <c r="P157" s="36">
        <f>SQRT('YAN-M4_XRF_C2'!V157)</f>
        <v>0.42071367935925258</v>
      </c>
      <c r="Q157" s="36">
        <f>SQRT('YAN-M4_XRF_C2'!W157)</f>
        <v>2.0174241001832014</v>
      </c>
      <c r="R157" s="36">
        <f>SQRT('YAN-M4_XRF_C2'!X157)</f>
        <v>3</v>
      </c>
      <c r="S157" s="36">
        <f>SQRT('YAN-M4_XRF_C2'!Y157)</f>
        <v>0.70710678118654757</v>
      </c>
      <c r="T157" s="36">
        <f>SQRT('YAN-M4_XRF_C2'!Z157)</f>
        <v>1.2083045973594573</v>
      </c>
      <c r="U157" s="36">
        <f>SQRT('YAN-M4_XRF_C2'!AA157)</f>
        <v>0.51185935568278906</v>
      </c>
      <c r="V157" s="36">
        <f>SQRT('YAN-M4_XRF_C2'!AB157)</f>
        <v>0.29154759474226505</v>
      </c>
      <c r="W157" s="36">
        <v>-0.22608300000000001</v>
      </c>
      <c r="X157" s="36">
        <v>1.3958900000000001</v>
      </c>
      <c r="Y157" s="36">
        <v>1.8633899999999998E-2</v>
      </c>
      <c r="Z157" s="36">
        <v>5.3605300000000002E-2</v>
      </c>
    </row>
    <row r="158" spans="1:26" x14ac:dyDescent="0.2">
      <c r="A158" s="36">
        <v>307</v>
      </c>
      <c r="B158" s="36">
        <v>8343.2000000000007</v>
      </c>
      <c r="C158" s="36">
        <v>8924.6</v>
      </c>
      <c r="D158" s="36">
        <v>8566.2000000000007</v>
      </c>
      <c r="E158" s="36">
        <v>8587.7000000000007</v>
      </c>
      <c r="F158" s="36">
        <v>8614.9</v>
      </c>
      <c r="G158" s="36">
        <v>1.6393442622953568E-2</v>
      </c>
      <c r="H158" s="36">
        <v>1.6666666666691931E-2</v>
      </c>
      <c r="I158" s="36">
        <v>244.5</v>
      </c>
      <c r="J158" s="36">
        <v>336.89999999999964</v>
      </c>
      <c r="K158" s="36">
        <v>290.69999999999982</v>
      </c>
      <c r="L158" s="36">
        <f>SQRT('YAN-M4_XRF_C2'!R158)</f>
        <v>7.0887234393789127</v>
      </c>
      <c r="M158" s="36">
        <f>SQRT('YAN-M4_XRF_C2'!S158)</f>
        <v>0.96436507609929556</v>
      </c>
      <c r="N158" s="36">
        <f>SQRT('YAN-M4_XRF_C2'!T158)</f>
        <v>4.0657102700512242</v>
      </c>
      <c r="O158" s="36">
        <f>SQRT('YAN-M4_XRF_C2'!U158)</f>
        <v>2.9647934160747185</v>
      </c>
      <c r="P158" s="36">
        <f>SQRT('YAN-M4_XRF_C2'!V158)</f>
        <v>0.38078865529319539</v>
      </c>
      <c r="Q158" s="36">
        <f>SQRT('YAN-M4_XRF_C2'!W158)</f>
        <v>2.1</v>
      </c>
      <c r="R158" s="36">
        <f>SQRT('YAN-M4_XRF_C2'!X158)</f>
        <v>2.6191601707417589</v>
      </c>
      <c r="S158" s="36">
        <f>SQRT('YAN-M4_XRF_C2'!Y158)</f>
        <v>0.76157731058639078</v>
      </c>
      <c r="T158" s="36">
        <f>SQRT('YAN-M4_XRF_C2'!Z158)</f>
        <v>1.2328828005937953</v>
      </c>
      <c r="U158" s="36">
        <f>SQRT('YAN-M4_XRF_C2'!AA158)</f>
        <v>0.48785243670601869</v>
      </c>
      <c r="V158" s="36">
        <f>SQRT('YAN-M4_XRF_C2'!AB158)</f>
        <v>0.25690465157330261</v>
      </c>
      <c r="W158" s="36">
        <v>6.9574700000000003E-2</v>
      </c>
      <c r="X158" s="36">
        <v>1.1474</v>
      </c>
      <c r="Y158" s="36">
        <v>-0.38086700000000001</v>
      </c>
      <c r="Z158" s="36">
        <v>9.5880900000000005E-2</v>
      </c>
    </row>
    <row r="159" spans="1:26" x14ac:dyDescent="0.2">
      <c r="A159" s="36">
        <v>309</v>
      </c>
      <c r="B159" s="36">
        <v>8379.1</v>
      </c>
      <c r="C159" s="36">
        <v>9165.2999999999993</v>
      </c>
      <c r="D159" s="36">
        <v>8659.9</v>
      </c>
      <c r="E159" s="36">
        <v>8695.5</v>
      </c>
      <c r="F159" s="36">
        <v>8736.7999999999993</v>
      </c>
      <c r="G159" s="36">
        <v>1.6666666666670455E-2</v>
      </c>
      <c r="H159" s="36">
        <v>1.999999999998181E-2</v>
      </c>
      <c r="I159" s="36">
        <v>316.39999999999964</v>
      </c>
      <c r="J159" s="36">
        <v>469.79999999999927</v>
      </c>
      <c r="K159" s="36">
        <v>393.09999999999945</v>
      </c>
      <c r="L159" s="36">
        <f>SQRT('YAN-M4_XRF_C2'!R159)</f>
        <v>6.9577295147195821</v>
      </c>
      <c r="M159" s="36">
        <f>SQRT('YAN-M4_XRF_C2'!S159)</f>
        <v>0.95760116958992902</v>
      </c>
      <c r="N159" s="36">
        <f>SQRT('YAN-M4_XRF_C2'!T159)</f>
        <v>3.9484174044799265</v>
      </c>
      <c r="O159" s="36">
        <f>SQRT('YAN-M4_XRF_C2'!U159)</f>
        <v>2.9342801502242417</v>
      </c>
      <c r="P159" s="36">
        <f>SQRT('YAN-M4_XRF_C2'!V159)</f>
        <v>0.4147288270665544</v>
      </c>
      <c r="Q159" s="36">
        <f>SQRT('YAN-M4_XRF_C2'!W159)</f>
        <v>2.0124611797498106</v>
      </c>
      <c r="R159" s="36">
        <f>SQRT('YAN-M4_XRF_C2'!X159)</f>
        <v>2.8565713714171399</v>
      </c>
      <c r="S159" s="36">
        <f>SQRT('YAN-M4_XRF_C2'!Y159)</f>
        <v>0.72111025509279791</v>
      </c>
      <c r="T159" s="36">
        <f>SQRT('YAN-M4_XRF_C2'!Z159)</f>
        <v>1.2041594578792296</v>
      </c>
      <c r="U159" s="36">
        <f>SQRT('YAN-M4_XRF_C2'!AA159)</f>
        <v>0.49497474683058329</v>
      </c>
      <c r="V159" s="36">
        <f>SQRT('YAN-M4_XRF_C2'!AB159)</f>
        <v>0.24289915602982237</v>
      </c>
      <c r="W159" s="36">
        <v>-0.14524999999999999</v>
      </c>
      <c r="X159" s="36">
        <v>1.3288500000000001</v>
      </c>
      <c r="Y159" s="36">
        <v>-0.13744899999999999</v>
      </c>
      <c r="Z159" s="36">
        <v>7.23052E-2</v>
      </c>
    </row>
    <row r="160" spans="1:26" x14ac:dyDescent="0.2">
      <c r="A160" s="36">
        <v>311</v>
      </c>
      <c r="B160" s="36">
        <v>8439.2999999999993</v>
      </c>
      <c r="C160" s="36">
        <v>9346.7000000000007</v>
      </c>
      <c r="D160" s="36">
        <v>8764.9</v>
      </c>
      <c r="E160" s="36">
        <v>8803</v>
      </c>
      <c r="F160" s="36">
        <v>8859.5</v>
      </c>
      <c r="G160" s="36">
        <v>1.6129032258066292E-2</v>
      </c>
      <c r="H160" s="36">
        <v>1.6666666666641402E-2</v>
      </c>
      <c r="I160" s="36">
        <v>363.70000000000073</v>
      </c>
      <c r="J160" s="36">
        <v>543.70000000000073</v>
      </c>
      <c r="K160" s="36">
        <v>453.70000000000073</v>
      </c>
      <c r="L160" s="36">
        <f>SQRT('YAN-M4_XRF_C2'!R160)</f>
        <v>7.1617037079175514</v>
      </c>
      <c r="M160" s="36">
        <f>SQRT('YAN-M4_XRF_C2'!S160)</f>
        <v>0.95131487952202243</v>
      </c>
      <c r="N160" s="36">
        <f>SQRT('YAN-M4_XRF_C2'!T160)</f>
        <v>3.9899874686520005</v>
      </c>
      <c r="O160" s="36">
        <f>SQRT('YAN-M4_XRF_C2'!U160)</f>
        <v>2.9240383034426891</v>
      </c>
      <c r="P160" s="36">
        <f>SQRT('YAN-M4_XRF_C2'!V160)</f>
        <v>0.372827037646145</v>
      </c>
      <c r="Q160" s="36">
        <f>SQRT('YAN-M4_XRF_C2'!W160)</f>
        <v>2.0736441353327719</v>
      </c>
      <c r="R160" s="36">
        <f>SQRT('YAN-M4_XRF_C2'!X160)</f>
        <v>2.6381811916545836</v>
      </c>
      <c r="S160" s="36">
        <f>SQRT('YAN-M4_XRF_C2'!Y160)</f>
        <v>0.8</v>
      </c>
      <c r="T160" s="36">
        <f>SQRT('YAN-M4_XRF_C2'!Z160)</f>
        <v>1.1789826122551597</v>
      </c>
      <c r="U160" s="36">
        <f>SQRT('YAN-M4_XRF_C2'!AA160)</f>
        <v>0.47010637094172636</v>
      </c>
      <c r="V160" s="36">
        <f>SQRT('YAN-M4_XRF_C2'!AB160)</f>
        <v>0.24899799195977465</v>
      </c>
      <c r="W160" s="36">
        <v>1.73876E-2</v>
      </c>
      <c r="X160" s="36">
        <v>1.1026499999999999</v>
      </c>
      <c r="Y160" s="36">
        <v>-0.36694500000000002</v>
      </c>
      <c r="Z160" s="36">
        <v>0.18373200000000001</v>
      </c>
    </row>
    <row r="161" spans="1:26" x14ac:dyDescent="0.2">
      <c r="A161" s="36">
        <v>313</v>
      </c>
      <c r="B161" s="36">
        <v>8498.7000000000007</v>
      </c>
      <c r="C161" s="36">
        <v>9469.2000000000007</v>
      </c>
      <c r="D161" s="36">
        <v>8878.7999999999993</v>
      </c>
      <c r="E161" s="36">
        <v>8911.7999999999993</v>
      </c>
      <c r="F161" s="36">
        <v>8987.2000000000007</v>
      </c>
      <c r="G161" s="36">
        <v>1.5384615384618883E-2</v>
      </c>
      <c r="H161" s="36">
        <v>1.999999999998181E-2</v>
      </c>
      <c r="I161" s="36">
        <v>413.09999999999854</v>
      </c>
      <c r="J161" s="36">
        <v>557.40000000000146</v>
      </c>
      <c r="K161" s="36">
        <v>485.25</v>
      </c>
      <c r="L161" s="36">
        <f>SQRT('YAN-M4_XRF_C2'!R161)</f>
        <v>6.9260378283691173</v>
      </c>
      <c r="M161" s="36">
        <f>SQRT('YAN-M4_XRF_C2'!S161)</f>
        <v>0.93487967140161943</v>
      </c>
      <c r="N161" s="36">
        <f>SQRT('YAN-M4_XRF_C2'!T161)</f>
        <v>3.8974350539810154</v>
      </c>
      <c r="O161" s="36">
        <f>SQRT('YAN-M4_XRF_C2'!U161)</f>
        <v>2.8913664589601922</v>
      </c>
      <c r="P161" s="36">
        <f>SQRT('YAN-M4_XRF_C2'!V161)</f>
        <v>0.44271887242357311</v>
      </c>
      <c r="Q161" s="36">
        <f>SQRT('YAN-M4_XRF_C2'!W161)</f>
        <v>2.0248456731316584</v>
      </c>
      <c r="R161" s="36">
        <f>SQRT('YAN-M4_XRF_C2'!X161)</f>
        <v>2.9631064780058107</v>
      </c>
      <c r="S161" s="36">
        <f>SQRT('YAN-M4_XRF_C2'!Y161)</f>
        <v>0.70710678118654757</v>
      </c>
      <c r="T161" s="36">
        <f>SQRT('YAN-M4_XRF_C2'!Z161)</f>
        <v>1.1445523142259597</v>
      </c>
      <c r="U161" s="36">
        <f>SQRT('YAN-M4_XRF_C2'!AA161)</f>
        <v>0.53197744313081541</v>
      </c>
      <c r="V161" s="36">
        <f>SQRT('YAN-M4_XRF_C2'!AB161)</f>
        <v>0.21447610589527216</v>
      </c>
      <c r="W161" s="36">
        <v>-0.27115299999999998</v>
      </c>
      <c r="X161" s="36">
        <v>1.3954599999999999</v>
      </c>
      <c r="Y161" s="36">
        <v>-5.8279699999999997E-2</v>
      </c>
      <c r="Z161" s="36">
        <v>5.1357100000000003E-2</v>
      </c>
    </row>
    <row r="162" spans="1:26" x14ac:dyDescent="0.2">
      <c r="A162" s="36">
        <v>315</v>
      </c>
      <c r="B162" s="36">
        <v>8536.4</v>
      </c>
      <c r="C162" s="36">
        <v>9657.6</v>
      </c>
      <c r="D162" s="36">
        <v>8984</v>
      </c>
      <c r="E162" s="36">
        <v>9020.1</v>
      </c>
      <c r="F162" s="36">
        <v>9113.9</v>
      </c>
      <c r="G162" s="36">
        <v>1.5625000000004441E-2</v>
      </c>
      <c r="H162" s="36">
        <v>1.999999999998181E-2</v>
      </c>
      <c r="I162" s="36">
        <v>483.70000000000073</v>
      </c>
      <c r="J162" s="36">
        <v>637.5</v>
      </c>
      <c r="K162" s="36">
        <v>560.60000000000036</v>
      </c>
      <c r="L162" s="36">
        <f>SQRT('YAN-M4_XRF_C2'!R162)</f>
        <v>6.9634761434214738</v>
      </c>
      <c r="M162" s="36">
        <f>SQRT('YAN-M4_XRF_C2'!S162)</f>
        <v>0.94762861923857067</v>
      </c>
      <c r="N162" s="36">
        <f>SQRT('YAN-M4_XRF_C2'!T162)</f>
        <v>3.9268307832143723</v>
      </c>
      <c r="O162" s="36">
        <f>SQRT('YAN-M4_XRF_C2'!U162)</f>
        <v>2.9291637031753619</v>
      </c>
      <c r="P162" s="36">
        <f>SQRT('YAN-M4_XRF_C2'!V162)</f>
        <v>0.41833001326703778</v>
      </c>
      <c r="Q162" s="36">
        <f>SQRT('YAN-M4_XRF_C2'!W162)</f>
        <v>2</v>
      </c>
      <c r="R162" s="36">
        <f>SQRT('YAN-M4_XRF_C2'!X162)</f>
        <v>2.8390139133156782</v>
      </c>
      <c r="S162" s="36">
        <f>SQRT('YAN-M4_XRF_C2'!Y162)</f>
        <v>0.69282032302755092</v>
      </c>
      <c r="T162" s="36">
        <f>SQRT('YAN-M4_XRF_C2'!Z162)</f>
        <v>1.1789826122551597</v>
      </c>
      <c r="U162" s="36">
        <f>SQRT('YAN-M4_XRF_C2'!AA162)</f>
        <v>0.49598387070548977</v>
      </c>
      <c r="V162" s="36">
        <f>SQRT('YAN-M4_XRF_C2'!AB162)</f>
        <v>0.26832815729997478</v>
      </c>
      <c r="W162" s="36">
        <v>-0.10760599999999999</v>
      </c>
      <c r="X162" s="36">
        <v>1.3506499999999999</v>
      </c>
      <c r="Y162" s="36">
        <v>-0.122517</v>
      </c>
      <c r="Z162" s="36">
        <v>9.1913900000000007E-2</v>
      </c>
    </row>
    <row r="163" spans="1:26" x14ac:dyDescent="0.2">
      <c r="A163" s="36">
        <v>319</v>
      </c>
      <c r="B163" s="36">
        <v>8691.9</v>
      </c>
      <c r="C163" s="36">
        <v>9879.6</v>
      </c>
      <c r="D163" s="36">
        <v>9214.9</v>
      </c>
      <c r="E163" s="36">
        <v>9243.5</v>
      </c>
      <c r="F163" s="36">
        <v>9371.6</v>
      </c>
      <c r="G163" s="36">
        <v>1.5625000000004441E-2</v>
      </c>
      <c r="H163" s="36">
        <v>1.999999999998181E-2</v>
      </c>
      <c r="I163" s="36">
        <v>551.60000000000036</v>
      </c>
      <c r="J163" s="36">
        <v>636.10000000000036</v>
      </c>
      <c r="K163" s="36">
        <v>593.85000000000036</v>
      </c>
      <c r="L163" s="36">
        <f>SQRT('YAN-M4_XRF_C2'!R163)</f>
        <v>7.0192592201741633</v>
      </c>
      <c r="M163" s="36">
        <f>SQRT('YAN-M4_XRF_C2'!S163)</f>
        <v>0.96072888995803596</v>
      </c>
      <c r="N163" s="36">
        <f>SQRT('YAN-M4_XRF_C2'!T163)</f>
        <v>3.9115214431215892</v>
      </c>
      <c r="O163" s="36">
        <f>SQRT('YAN-M4_XRF_C2'!U163)</f>
        <v>2.8618176042508368</v>
      </c>
      <c r="P163" s="36">
        <f>SQRT('YAN-M4_XRF_C2'!V163)</f>
        <v>0.4</v>
      </c>
      <c r="Q163" s="36">
        <f>SQRT('YAN-M4_XRF_C2'!W163)</f>
        <v>1.9544820285692064</v>
      </c>
      <c r="R163" s="36">
        <f>SQRT('YAN-M4_XRF_C2'!X163)</f>
        <v>2.8284271247461903</v>
      </c>
      <c r="S163" s="36">
        <f>SQRT('YAN-M4_XRF_C2'!Y163)</f>
        <v>0.70710678118654757</v>
      </c>
      <c r="T163" s="36">
        <f>SQRT('YAN-M4_XRF_C2'!Z163)</f>
        <v>1.1661903789690602</v>
      </c>
      <c r="U163" s="36">
        <f>SQRT('YAN-M4_XRF_C2'!AA163)</f>
        <v>0.52057660339281486</v>
      </c>
      <c r="V163" s="36">
        <f>SQRT('YAN-M4_XRF_C2'!AB163)</f>
        <v>0.34641016151377546</v>
      </c>
      <c r="W163" s="36">
        <v>-4.7678100000000001E-2</v>
      </c>
      <c r="X163" s="36">
        <v>1.3067500000000001</v>
      </c>
      <c r="Y163" s="36">
        <v>-6.4274499999999998E-2</v>
      </c>
      <c r="Z163" s="36">
        <v>0.18427099999999999</v>
      </c>
    </row>
    <row r="164" spans="1:26" x14ac:dyDescent="0.2">
      <c r="A164" s="36">
        <v>321</v>
      </c>
      <c r="B164" s="36">
        <v>8776.1</v>
      </c>
      <c r="C164" s="36">
        <v>10016.5</v>
      </c>
      <c r="D164" s="36">
        <v>9327.9</v>
      </c>
      <c r="E164" s="36">
        <v>9354.1</v>
      </c>
      <c r="F164" s="36">
        <v>9500.5</v>
      </c>
      <c r="G164" s="36">
        <v>1.5625000000004441E-2</v>
      </c>
      <c r="H164" s="36">
        <v>1.999999999998181E-2</v>
      </c>
      <c r="I164" s="36">
        <v>578</v>
      </c>
      <c r="J164" s="36">
        <v>662.39999999999964</v>
      </c>
      <c r="K164" s="36">
        <v>620.19999999999982</v>
      </c>
      <c r="L164" s="36">
        <f>SQRT('YAN-M4_XRF_C2'!R164)</f>
        <v>6.992853494818835</v>
      </c>
      <c r="M164" s="36">
        <f>SQRT('YAN-M4_XRF_C2'!S164)</f>
        <v>0.93166517590816922</v>
      </c>
      <c r="N164" s="36">
        <f>SQRT('YAN-M4_XRF_C2'!T164)</f>
        <v>3.8832975677895196</v>
      </c>
      <c r="O164" s="36">
        <f>SQRT('YAN-M4_XRF_C2'!U164)</f>
        <v>2.8213471959331771</v>
      </c>
      <c r="P164" s="36">
        <f>SQRT('YAN-M4_XRF_C2'!V164)</f>
        <v>0.40620192023179802</v>
      </c>
      <c r="Q164" s="36">
        <f>SQRT('YAN-M4_XRF_C2'!W164)</f>
        <v>1.8920887928424501</v>
      </c>
      <c r="R164" s="36">
        <f>SQRT('YAN-M4_XRF_C2'!X164)</f>
        <v>2.9410882339705484</v>
      </c>
      <c r="S164" s="36">
        <f>SQRT('YAN-M4_XRF_C2'!Y164)</f>
        <v>0.6403124237432849</v>
      </c>
      <c r="T164" s="36">
        <f>SQRT('YAN-M4_XRF_C2'!Z164)</f>
        <v>1.2489995996796797</v>
      </c>
      <c r="U164" s="36">
        <f>SQRT('YAN-M4_XRF_C2'!AA164)</f>
        <v>0.45934736311423408</v>
      </c>
      <c r="V164" s="36">
        <f>SQRT('YAN-M4_XRF_C2'!AB164)</f>
        <v>0.36742346141747673</v>
      </c>
      <c r="W164" s="36">
        <v>-8.8171200000000005E-2</v>
      </c>
      <c r="X164" s="36">
        <v>1.45627</v>
      </c>
      <c r="Y164" s="36">
        <v>3.7094700000000001E-2</v>
      </c>
      <c r="Z164" s="36">
        <v>0.237176</v>
      </c>
    </row>
    <row r="165" spans="1:26" x14ac:dyDescent="0.2">
      <c r="A165" s="36">
        <v>323</v>
      </c>
      <c r="B165" s="36">
        <v>8855.1</v>
      </c>
      <c r="C165" s="36">
        <v>10109.5</v>
      </c>
      <c r="D165" s="36">
        <v>9445.7999999999993</v>
      </c>
      <c r="E165" s="36">
        <v>9463.4</v>
      </c>
      <c r="F165" s="36">
        <v>9628.4</v>
      </c>
      <c r="G165" s="36">
        <v>1.6393442622953568E-2</v>
      </c>
      <c r="H165" s="36">
        <v>1.999999999998181E-2</v>
      </c>
      <c r="I165" s="36">
        <v>608.29999999999927</v>
      </c>
      <c r="J165" s="36">
        <v>646.10000000000036</v>
      </c>
      <c r="K165" s="36">
        <v>627.19999999999982</v>
      </c>
      <c r="L165" s="36">
        <f>SQRT('YAN-M4_XRF_C2'!R165)</f>
        <v>6.7579582715491817</v>
      </c>
      <c r="M165" s="36">
        <f>SQRT('YAN-M4_XRF_C2'!S165)</f>
        <v>0.9787747442593725</v>
      </c>
      <c r="N165" s="36">
        <f>SQRT('YAN-M4_XRF_C2'!T165)</f>
        <v>3.9102429592034302</v>
      </c>
      <c r="O165" s="36">
        <f>SQRT('YAN-M4_XRF_C2'!U165)</f>
        <v>2.9342801502242417</v>
      </c>
      <c r="P165" s="36">
        <f>SQRT('YAN-M4_XRF_C2'!V165)</f>
        <v>0.42778499272414877</v>
      </c>
      <c r="Q165" s="36">
        <f>SQRT('YAN-M4_XRF_C2'!W165)</f>
        <v>1.9493588689617927</v>
      </c>
      <c r="R165" s="36">
        <f>SQRT('YAN-M4_XRF_C2'!X165)</f>
        <v>3.1288975694324028</v>
      </c>
      <c r="S165" s="36">
        <f>SQRT('YAN-M4_XRF_C2'!Y165)</f>
        <v>0.8</v>
      </c>
      <c r="T165" s="36">
        <f>SQRT('YAN-M4_XRF_C2'!Z165)</f>
        <v>1.1747340124470731</v>
      </c>
      <c r="U165" s="36">
        <f>SQRT('YAN-M4_XRF_C2'!AA165)</f>
        <v>0.54129474410897427</v>
      </c>
      <c r="V165" s="36">
        <f>SQRT('YAN-M4_XRF_C2'!AB165)</f>
        <v>0.26457513110645908</v>
      </c>
      <c r="W165" s="36">
        <v>-0.38819799999999999</v>
      </c>
      <c r="X165" s="36">
        <v>1.3780399999999999</v>
      </c>
      <c r="Y165" s="36">
        <v>0.18404899999999999</v>
      </c>
      <c r="Z165" s="36">
        <v>-6.6878400000000005E-2</v>
      </c>
    </row>
    <row r="166" spans="1:26" x14ac:dyDescent="0.2">
      <c r="A166" s="36">
        <v>325</v>
      </c>
      <c r="B166" s="36">
        <v>8915.1</v>
      </c>
      <c r="C166" s="36">
        <v>10259</v>
      </c>
      <c r="D166" s="36">
        <v>9564.1</v>
      </c>
      <c r="E166" s="36">
        <v>9573.7000000000007</v>
      </c>
      <c r="F166" s="36">
        <v>9754.1</v>
      </c>
      <c r="G166" s="36">
        <v>1.6666666666670455E-2</v>
      </c>
      <c r="H166" s="36">
        <v>1.999999999998181E-2</v>
      </c>
      <c r="I166" s="36">
        <v>658.60000000000036</v>
      </c>
      <c r="J166" s="36">
        <v>685.29999999999927</v>
      </c>
      <c r="K166" s="36">
        <v>671.94999999999982</v>
      </c>
      <c r="L166" s="36">
        <f>SQRT('YAN-M4_XRF_C2'!R166)</f>
        <v>6.8724086025206619</v>
      </c>
      <c r="M166" s="36">
        <f>SQRT('YAN-M4_XRF_C2'!S166)</f>
        <v>0.93487967140161943</v>
      </c>
      <c r="N166" s="36">
        <f>SQRT('YAN-M4_XRF_C2'!T166)</f>
        <v>3.9281038682804712</v>
      </c>
      <c r="O166" s="36">
        <f>SQRT('YAN-M4_XRF_C2'!U166)</f>
        <v>2.8425340807103789</v>
      </c>
      <c r="P166" s="36">
        <f>SQRT('YAN-M4_XRF_C2'!V166)</f>
        <v>0.43358966777357599</v>
      </c>
      <c r="Q166" s="36">
        <f>SQRT('YAN-M4_XRF_C2'!W166)</f>
        <v>2.0346989949375804</v>
      </c>
      <c r="R166" s="36">
        <f>SQRT('YAN-M4_XRF_C2'!X166)</f>
        <v>2.9614185789921694</v>
      </c>
      <c r="S166" s="36">
        <f>SQRT('YAN-M4_XRF_C2'!Y166)</f>
        <v>0.67082039324993692</v>
      </c>
      <c r="T166" s="36">
        <f>SQRT('YAN-M4_XRF_C2'!Z166)</f>
        <v>1.1532562594670797</v>
      </c>
      <c r="U166" s="36">
        <f>SQRT('YAN-M4_XRF_C2'!AA166)</f>
        <v>0.42426406871192851</v>
      </c>
      <c r="V166" s="36">
        <f>SQRT('YAN-M4_XRF_C2'!AB166)</f>
        <v>0.17888543819998318</v>
      </c>
      <c r="W166" s="36">
        <v>-0.26719900000000002</v>
      </c>
      <c r="X166" s="36">
        <v>1.4605399999999999</v>
      </c>
      <c r="Y166" s="36">
        <v>-8.8422399999999998E-2</v>
      </c>
      <c r="Z166" s="36">
        <v>-2.8041099999999999E-2</v>
      </c>
    </row>
    <row r="167" spans="1:26" x14ac:dyDescent="0.2">
      <c r="A167" s="36">
        <v>327</v>
      </c>
      <c r="B167" s="36">
        <v>9029.2999999999993</v>
      </c>
      <c r="C167" s="36">
        <v>10323.700000000001</v>
      </c>
      <c r="D167" s="36">
        <v>9675.4</v>
      </c>
      <c r="E167" s="36">
        <v>9683.7999999999993</v>
      </c>
      <c r="F167" s="36">
        <v>9875.6</v>
      </c>
      <c r="G167" s="36">
        <v>1.6129032258071024E-2</v>
      </c>
      <c r="H167" s="36">
        <v>1.999999999998181E-2</v>
      </c>
      <c r="I167" s="36">
        <v>654.5</v>
      </c>
      <c r="J167" s="36">
        <v>639.90000000000146</v>
      </c>
      <c r="K167" s="36">
        <v>647.20000000000073</v>
      </c>
      <c r="L167" s="36">
        <f>SQRT('YAN-M4_XRF_C2'!R167)</f>
        <v>7.0242437315343782</v>
      </c>
      <c r="M167" s="36">
        <f>SQRT('YAN-M4_XRF_C2'!S167)</f>
        <v>0.95341491492424224</v>
      </c>
      <c r="N167" s="36">
        <f>SQRT('YAN-M4_XRF_C2'!T167)</f>
        <v>3.9458839313897718</v>
      </c>
      <c r="O167" s="36">
        <f>SQRT('YAN-M4_XRF_C2'!U167)</f>
        <v>2.9137604568666933</v>
      </c>
      <c r="P167" s="36">
        <f>SQRT('YAN-M4_XRF_C2'!V167)</f>
        <v>0.37815340802378072</v>
      </c>
      <c r="Q167" s="36">
        <f>SQRT('YAN-M4_XRF_C2'!W167)</f>
        <v>2.0566963801203135</v>
      </c>
      <c r="R167" s="36">
        <f>SQRT('YAN-M4_XRF_C2'!X167)</f>
        <v>2.7129319932501073</v>
      </c>
      <c r="S167" s="36">
        <f>SQRT('YAN-M4_XRF_C2'!Y167)</f>
        <v>0.76157731058639078</v>
      </c>
      <c r="T167" s="36">
        <f>SQRT('YAN-M4_XRF_C2'!Z167)</f>
        <v>1.0862780491200215</v>
      </c>
      <c r="U167" s="36">
        <f>SQRT('YAN-M4_XRF_C2'!AA167)</f>
        <v>0.4979959839195493</v>
      </c>
      <c r="V167" s="36">
        <f>SQRT('YAN-M4_XRF_C2'!AB167)</f>
        <v>0.216794833886788</v>
      </c>
      <c r="W167" s="36">
        <v>-7.0725099999999999E-2</v>
      </c>
      <c r="X167" s="36">
        <v>1.2036199999999999</v>
      </c>
      <c r="Y167" s="36">
        <v>-0.27023900000000001</v>
      </c>
      <c r="Z167" s="36">
        <v>5.5414600000000001E-2</v>
      </c>
    </row>
    <row r="168" spans="1:26" x14ac:dyDescent="0.2">
      <c r="A168" s="36">
        <v>329</v>
      </c>
      <c r="B168" s="36">
        <v>9113</v>
      </c>
      <c r="C168" s="36">
        <v>10432.799999999999</v>
      </c>
      <c r="D168" s="36">
        <v>9797.5</v>
      </c>
      <c r="E168" s="36">
        <v>9793.7999999999993</v>
      </c>
      <c r="F168" s="36">
        <v>9997.7000000000007</v>
      </c>
      <c r="G168" s="36">
        <v>1.6393442622958457E-2</v>
      </c>
      <c r="H168" s="36">
        <v>1.999999999998181E-2</v>
      </c>
      <c r="I168" s="36">
        <v>680.79999999999927</v>
      </c>
      <c r="J168" s="36">
        <v>639</v>
      </c>
      <c r="K168" s="36">
        <v>659.89999999999964</v>
      </c>
      <c r="L168" s="36">
        <f>SQRT('YAN-M4_XRF_C2'!R168)</f>
        <v>6.7977937597429356</v>
      </c>
      <c r="M168" s="36">
        <f>SQRT('YAN-M4_XRF_C2'!S168)</f>
        <v>0.98843310345212543</v>
      </c>
      <c r="N168" s="36">
        <f>SQRT('YAN-M4_XRF_C2'!T168)</f>
        <v>4.0792156108742281</v>
      </c>
      <c r="O168" s="36">
        <f>SQRT('YAN-M4_XRF_C2'!U168)</f>
        <v>2.9966648127543394</v>
      </c>
      <c r="P168" s="36">
        <f>SQRT('YAN-M4_XRF_C2'!V168)</f>
        <v>0.38858718455450897</v>
      </c>
      <c r="Q168" s="36">
        <f>SQRT('YAN-M4_XRF_C2'!W168)</f>
        <v>2.0688160865577201</v>
      </c>
      <c r="R168" s="36">
        <f>SQRT('YAN-M4_XRF_C2'!X168)</f>
        <v>2.7784887978899611</v>
      </c>
      <c r="S168" s="36">
        <f>SQRT('YAN-M4_XRF_C2'!Y168)</f>
        <v>0.8660254037844386</v>
      </c>
      <c r="T168" s="36">
        <f>SQRT('YAN-M4_XRF_C2'!Z168)</f>
        <v>1.0770329614269007</v>
      </c>
      <c r="U168" s="36">
        <f>SQRT('YAN-M4_XRF_C2'!AA168)</f>
        <v>0.51478150704935</v>
      </c>
      <c r="V168" s="36">
        <f>SQRT('YAN-M4_XRF_C2'!AB168)</f>
        <v>0.27748873851023215</v>
      </c>
      <c r="W168" s="36">
        <v>-8.5673399999999997E-2</v>
      </c>
      <c r="X168" s="36">
        <v>1.1235299999999999</v>
      </c>
      <c r="Y168" s="36">
        <v>-0.100205</v>
      </c>
      <c r="Z168" s="36">
        <v>-0.22778799999999999</v>
      </c>
    </row>
    <row r="169" spans="1:26" x14ac:dyDescent="0.2">
      <c r="A169" s="36">
        <v>331</v>
      </c>
      <c r="B169" s="36">
        <v>9213.7000000000007</v>
      </c>
      <c r="C169" s="36">
        <v>10537.7</v>
      </c>
      <c r="D169" s="36">
        <v>9911</v>
      </c>
      <c r="E169" s="36">
        <v>9903.7000000000007</v>
      </c>
      <c r="F169" s="36">
        <v>10120.4</v>
      </c>
      <c r="G169" s="36">
        <v>1.6393442622953568E-2</v>
      </c>
      <c r="H169" s="36">
        <v>1.6666666666691931E-2</v>
      </c>
      <c r="I169" s="36">
        <v>690</v>
      </c>
      <c r="J169" s="36">
        <v>634</v>
      </c>
      <c r="K169" s="36">
        <v>662</v>
      </c>
      <c r="L169" s="36">
        <f>SQRT('YAN-M4_XRF_C2'!R169)</f>
        <v>6.800735254367722</v>
      </c>
      <c r="M169" s="36">
        <f>SQRT('YAN-M4_XRF_C2'!S169)</f>
        <v>0.9664367542679656</v>
      </c>
      <c r="N169" s="36">
        <f>SQRT('YAN-M4_XRF_C2'!T169)</f>
        <v>3.9572717874818757</v>
      </c>
      <c r="O169" s="36">
        <f>SQRT('YAN-M4_XRF_C2'!U169)</f>
        <v>2.9698484809834995</v>
      </c>
      <c r="P169" s="36">
        <f>SQRT('YAN-M4_XRF_C2'!V169)</f>
        <v>0.42308391602612361</v>
      </c>
      <c r="Q169" s="36">
        <f>SQRT('YAN-M4_XRF_C2'!W169)</f>
        <v>2.0591260281974</v>
      </c>
      <c r="R169" s="36">
        <f>SQRT('YAN-M4_XRF_C2'!X169)</f>
        <v>2.9966648127543394</v>
      </c>
      <c r="S169" s="36">
        <f>SQRT('YAN-M4_XRF_C2'!Y169)</f>
        <v>0.84261497731763579</v>
      </c>
      <c r="T169" s="36">
        <f>SQRT('YAN-M4_XRF_C2'!Z169)</f>
        <v>1.014889156509222</v>
      </c>
      <c r="U169" s="36">
        <f>SQRT('YAN-M4_XRF_C2'!AA169)</f>
        <v>0.49091750834534309</v>
      </c>
      <c r="V169" s="36">
        <f>SQRT('YAN-M4_XRF_C2'!AB169)</f>
        <v>0.26457513110645908</v>
      </c>
      <c r="W169" s="36">
        <v>-0.309888</v>
      </c>
      <c r="X169" s="36">
        <v>1.2317899999999999</v>
      </c>
      <c r="Y169" s="36">
        <v>7.1712999999999999E-2</v>
      </c>
      <c r="Z169" s="36">
        <v>-0.163355</v>
      </c>
    </row>
    <row r="170" spans="1:26" x14ac:dyDescent="0.2">
      <c r="A170" s="36">
        <v>333</v>
      </c>
      <c r="B170" s="36">
        <v>9308.9</v>
      </c>
      <c r="C170" s="36">
        <v>10611.6</v>
      </c>
      <c r="D170" s="36">
        <v>10026.1</v>
      </c>
      <c r="E170" s="36">
        <v>10014.200000000001</v>
      </c>
      <c r="F170" s="36">
        <v>10243.5</v>
      </c>
      <c r="G170" s="36">
        <v>1.5384615384618883E-2</v>
      </c>
      <c r="H170" s="36">
        <v>2.5000000000000001E-2</v>
      </c>
      <c r="I170" s="36">
        <v>705.30000000000109</v>
      </c>
      <c r="J170" s="36">
        <v>597.39999999999964</v>
      </c>
      <c r="K170" s="36">
        <v>651.35000000000036</v>
      </c>
      <c r="L170" s="36">
        <f>SQRT('YAN-M4_XRF_C2'!R170)</f>
        <v>6.8388595540484678</v>
      </c>
      <c r="M170" s="36">
        <f>SQRT('YAN-M4_XRF_C2'!S170)</f>
        <v>0.9648834126463155</v>
      </c>
      <c r="N170" s="36">
        <f>SQRT('YAN-M4_XRF_C2'!T170)</f>
        <v>3.9076847365159844</v>
      </c>
      <c r="O170" s="36">
        <f>SQRT('YAN-M4_XRF_C2'!U170)</f>
        <v>2.9899832775452104</v>
      </c>
      <c r="P170" s="36">
        <f>SQRT('YAN-M4_XRF_C2'!V170)</f>
        <v>0.408656334834051</v>
      </c>
      <c r="Q170" s="36">
        <f>SQRT('YAN-M4_XRF_C2'!W170)</f>
        <v>2.0688160865577201</v>
      </c>
      <c r="R170" s="36">
        <f>SQRT('YAN-M4_XRF_C2'!X170)</f>
        <v>2.9427877939124323</v>
      </c>
      <c r="S170" s="36">
        <f>SQRT('YAN-M4_XRF_C2'!Y170)</f>
        <v>0.76811457478686085</v>
      </c>
      <c r="T170" s="36">
        <f>SQRT('YAN-M4_XRF_C2'!Z170)</f>
        <v>1</v>
      </c>
      <c r="U170" s="36">
        <f>SQRT('YAN-M4_XRF_C2'!AA170)</f>
        <v>0.50199601592044529</v>
      </c>
      <c r="V170" s="36">
        <f>SQRT('YAN-M4_XRF_C2'!AB170)</f>
        <v>0.22583179581272428</v>
      </c>
      <c r="W170" s="36">
        <v>-0.28453899999999999</v>
      </c>
      <c r="X170" s="36">
        <v>1.2946599999999999</v>
      </c>
      <c r="Y170" s="36">
        <v>-1.59189E-2</v>
      </c>
      <c r="Z170" s="36">
        <v>-0.11249099999999999</v>
      </c>
    </row>
    <row r="171" spans="1:26" x14ac:dyDescent="0.2">
      <c r="A171" s="36">
        <v>335</v>
      </c>
      <c r="B171" s="36">
        <v>9388.4</v>
      </c>
      <c r="C171" s="36">
        <v>10727.4</v>
      </c>
      <c r="D171" s="36">
        <v>10141.700000000001</v>
      </c>
      <c r="E171" s="36">
        <v>10124.6</v>
      </c>
      <c r="F171" s="36">
        <v>10367.200000000001</v>
      </c>
      <c r="G171" s="36">
        <v>1.694915254237778E-2</v>
      </c>
      <c r="H171" s="36">
        <v>1.6666666666641402E-2</v>
      </c>
      <c r="I171" s="36">
        <v>736.20000000000073</v>
      </c>
      <c r="J171" s="36">
        <v>602.79999999999927</v>
      </c>
      <c r="K171" s="36">
        <v>669.5</v>
      </c>
      <c r="L171" s="36">
        <f>SQRT('YAN-M4_XRF_C2'!R171)</f>
        <v>6.637770710110436</v>
      </c>
      <c r="M171" s="36">
        <f>SQRT('YAN-M4_XRF_C2'!S171)</f>
        <v>0.9669539802906858</v>
      </c>
      <c r="N171" s="36">
        <f>SQRT('YAN-M4_XRF_C2'!T171)</f>
        <v>3.9912404086950213</v>
      </c>
      <c r="O171" s="36">
        <f>SQRT('YAN-M4_XRF_C2'!U171)</f>
        <v>3.0016662039607267</v>
      </c>
      <c r="P171" s="36">
        <f>SQRT('YAN-M4_XRF_C2'!V171)</f>
        <v>0.40987803063838396</v>
      </c>
      <c r="Q171" s="36">
        <f>SQRT('YAN-M4_XRF_C2'!W171)</f>
        <v>2.1023796041628637</v>
      </c>
      <c r="R171" s="36">
        <f>SQRT('YAN-M4_XRF_C2'!X171)</f>
        <v>3.1</v>
      </c>
      <c r="S171" s="36">
        <f>SQRT('YAN-M4_XRF_C2'!Y171)</f>
        <v>0.80622577482985502</v>
      </c>
      <c r="T171" s="36">
        <f>SQRT('YAN-M4_XRF_C2'!Z171)</f>
        <v>0.98488578017961048</v>
      </c>
      <c r="U171" s="36">
        <f>SQRT('YAN-M4_XRF_C2'!AA171)</f>
        <v>0.55317266743757321</v>
      </c>
      <c r="V171" s="36">
        <f>SQRT('YAN-M4_XRF_C2'!AB171)</f>
        <v>0.2588435821108957</v>
      </c>
      <c r="W171" s="36">
        <v>-0.388289</v>
      </c>
      <c r="X171" s="36">
        <v>1.3311599999999999</v>
      </c>
      <c r="Y171" s="36">
        <v>0.182755</v>
      </c>
      <c r="Z171" s="36">
        <v>-0.34261900000000001</v>
      </c>
    </row>
    <row r="172" spans="1:26" x14ac:dyDescent="0.2">
      <c r="A172" s="36">
        <v>337</v>
      </c>
      <c r="B172" s="36">
        <v>9537.7999999999993</v>
      </c>
      <c r="C172" s="36">
        <v>10779.4</v>
      </c>
      <c r="D172" s="36">
        <v>10257.6</v>
      </c>
      <c r="E172" s="36">
        <v>10237.4</v>
      </c>
      <c r="F172" s="36">
        <v>10488.7</v>
      </c>
      <c r="G172" s="36">
        <v>1.7241379310350909E-2</v>
      </c>
      <c r="H172" s="36">
        <v>1.6666666666641402E-2</v>
      </c>
      <c r="I172" s="36">
        <v>699.60000000000036</v>
      </c>
      <c r="J172" s="36">
        <v>542</v>
      </c>
      <c r="K172" s="36">
        <v>620.80000000000018</v>
      </c>
      <c r="L172" s="36">
        <f>SQRT('YAN-M4_XRF_C2'!R172)</f>
        <v>6.8567485005649722</v>
      </c>
      <c r="M172" s="36">
        <f>SQRT('YAN-M4_XRF_C2'!S172)</f>
        <v>0.95498691090506582</v>
      </c>
      <c r="N172" s="36">
        <f>SQRT('YAN-M4_XRF_C2'!T172)</f>
        <v>3.8379682124790979</v>
      </c>
      <c r="O172" s="36">
        <f>SQRT('YAN-M4_XRF_C2'!U172)</f>
        <v>2.9163333142835368</v>
      </c>
      <c r="P172" s="36">
        <f>SQRT('YAN-M4_XRF_C2'!V172)</f>
        <v>0.396232255123179</v>
      </c>
      <c r="Q172" s="36">
        <f>SQRT('YAN-M4_XRF_C2'!W172)</f>
        <v>1.9924858845171276</v>
      </c>
      <c r="R172" s="36">
        <f>SQRT('YAN-M4_XRF_C2'!X172)</f>
        <v>3.0951575081084322</v>
      </c>
      <c r="S172" s="36">
        <f>SQRT('YAN-M4_XRF_C2'!Y172)</f>
        <v>0.76811457478686085</v>
      </c>
      <c r="T172" s="36">
        <f>SQRT('YAN-M4_XRF_C2'!Z172)</f>
        <v>0.99247166206396042</v>
      </c>
      <c r="U172" s="36">
        <f>SQRT('YAN-M4_XRF_C2'!AA172)</f>
        <v>0.4979959839195493</v>
      </c>
      <c r="V172" s="36">
        <f>SQRT('YAN-M4_XRF_C2'!AB172)</f>
        <v>0.28372521918222215</v>
      </c>
      <c r="W172" s="36">
        <v>-0.37787799999999999</v>
      </c>
      <c r="X172" s="36">
        <v>1.34921</v>
      </c>
      <c r="Y172" s="36">
        <v>0.16461700000000001</v>
      </c>
      <c r="Z172" s="36">
        <v>-1.19536E-2</v>
      </c>
    </row>
    <row r="173" spans="1:26" x14ac:dyDescent="0.2">
      <c r="A173" s="36">
        <v>339</v>
      </c>
      <c r="B173" s="36">
        <v>9645.7999999999993</v>
      </c>
      <c r="C173" s="36">
        <v>10854.5</v>
      </c>
      <c r="D173" s="36">
        <v>10376.4</v>
      </c>
      <c r="E173" s="36">
        <v>10350.799999999999</v>
      </c>
      <c r="F173" s="36">
        <v>10609.2</v>
      </c>
      <c r="G173" s="36">
        <v>1.6393442622958457E-2</v>
      </c>
      <c r="H173" s="36">
        <v>1.4285714285686445E-2</v>
      </c>
      <c r="I173" s="36">
        <v>705</v>
      </c>
      <c r="J173" s="36">
        <v>503.70000000000073</v>
      </c>
      <c r="K173" s="36">
        <v>604.35000000000036</v>
      </c>
      <c r="L173" s="36">
        <f>SQRT('YAN-M4_XRF_C2'!R173)</f>
        <v>6.6535704700559082</v>
      </c>
      <c r="M173" s="36">
        <f>SQRT('YAN-M4_XRF_C2'!S173)</f>
        <v>0.96747092979582594</v>
      </c>
      <c r="N173" s="36">
        <f>SQRT('YAN-M4_XRF_C2'!T173)</f>
        <v>3.9610604640676716</v>
      </c>
      <c r="O173" s="36">
        <f>SQRT('YAN-M4_XRF_C2'!U173)</f>
        <v>3.0248966924508349</v>
      </c>
      <c r="P173" s="36">
        <f>SQRT('YAN-M4_XRF_C2'!V173)</f>
        <v>0.41833001326703778</v>
      </c>
      <c r="Q173" s="36">
        <f>SQRT('YAN-M4_XRF_C2'!W173)</f>
        <v>2.0322401432901573</v>
      </c>
      <c r="R173" s="36">
        <f>SQRT('YAN-M4_XRF_C2'!X173)</f>
        <v>3.1272991542223778</v>
      </c>
      <c r="S173" s="36">
        <f>SQRT('YAN-M4_XRF_C2'!Y173)</f>
        <v>0.9</v>
      </c>
      <c r="T173" s="36">
        <f>SQRT('YAN-M4_XRF_C2'!Z173)</f>
        <v>1.014889156509222</v>
      </c>
      <c r="U173" s="36">
        <f>SQRT('YAN-M4_XRF_C2'!AA173)</f>
        <v>0.47116875957558985</v>
      </c>
      <c r="V173" s="36">
        <f>SQRT('YAN-M4_XRF_C2'!AB173)</f>
        <v>0.31780497164141408</v>
      </c>
      <c r="W173" s="36">
        <v>-0.38848199999999999</v>
      </c>
      <c r="X173" s="36">
        <v>1.2382599999999999</v>
      </c>
      <c r="Y173" s="36">
        <v>0.27609899999999998</v>
      </c>
      <c r="Z173" s="36">
        <v>-0.28850999999999999</v>
      </c>
    </row>
    <row r="174" spans="1:26" x14ac:dyDescent="0.2">
      <c r="A174" s="36">
        <v>341</v>
      </c>
      <c r="B174" s="36">
        <v>9783.6</v>
      </c>
      <c r="C174" s="36">
        <v>10932.6</v>
      </c>
      <c r="D174" s="36">
        <v>10492</v>
      </c>
      <c r="E174" s="36">
        <v>10462.200000000001</v>
      </c>
      <c r="F174" s="36">
        <v>10732.6</v>
      </c>
      <c r="G174" s="36">
        <v>1.5384615384618883E-2</v>
      </c>
      <c r="H174" s="36">
        <v>1.999999999998181E-2</v>
      </c>
      <c r="I174" s="36">
        <v>678.60000000000036</v>
      </c>
      <c r="J174" s="36">
        <v>470.39999999999964</v>
      </c>
      <c r="K174" s="36">
        <v>574.5</v>
      </c>
      <c r="L174" s="36">
        <f>SQRT('YAN-M4_XRF_C2'!R174)</f>
        <v>6.9007245996344473</v>
      </c>
      <c r="M174" s="36">
        <f>SQRT('YAN-M4_XRF_C2'!S174)</f>
        <v>0.92790085677296363</v>
      </c>
      <c r="N174" s="36">
        <f>SQRT('YAN-M4_XRF_C2'!T174)</f>
        <v>3.9585350825778973</v>
      </c>
      <c r="O174" s="36">
        <f>SQRT('YAN-M4_XRF_C2'!U174)</f>
        <v>2.9427877939124323</v>
      </c>
      <c r="P174" s="36">
        <f>SQRT('YAN-M4_XRF_C2'!V174)</f>
        <v>0.396232255123179</v>
      </c>
      <c r="Q174" s="36">
        <f>SQRT('YAN-M4_XRF_C2'!W174)</f>
        <v>2.0542638584174138</v>
      </c>
      <c r="R174" s="36">
        <f>SQRT('YAN-M4_XRF_C2'!X174)</f>
        <v>2.9086079144497976</v>
      </c>
      <c r="S174" s="36">
        <f>SQRT('YAN-M4_XRF_C2'!Y174)</f>
        <v>0.95916630466254393</v>
      </c>
      <c r="T174" s="36">
        <f>SQRT('YAN-M4_XRF_C2'!Z174)</f>
        <v>0.94868329805051377</v>
      </c>
      <c r="U174" s="36">
        <f>SQRT('YAN-M4_XRF_C2'!AA174)</f>
        <v>0.46475800154489</v>
      </c>
      <c r="V174" s="36">
        <f>SQRT('YAN-M4_XRF_C2'!AB174)</f>
        <v>0.27386127875258304</v>
      </c>
      <c r="W174" s="36">
        <v>-0.26256000000000002</v>
      </c>
      <c r="X174" s="36">
        <v>1.04867</v>
      </c>
      <c r="Y174" s="36">
        <v>9.0959200000000004E-3</v>
      </c>
      <c r="Z174" s="36">
        <v>-0.12486</v>
      </c>
    </row>
    <row r="175" spans="1:26" x14ac:dyDescent="0.2">
      <c r="A175" s="36">
        <v>343</v>
      </c>
      <c r="B175" s="36">
        <v>9916.7999999999993</v>
      </c>
      <c r="C175" s="36">
        <v>10984.3</v>
      </c>
      <c r="D175" s="36">
        <v>10609.4</v>
      </c>
      <c r="E175" s="36">
        <v>10572.7</v>
      </c>
      <c r="F175" s="36">
        <v>10862.6</v>
      </c>
      <c r="G175" s="36">
        <v>1.5384615384618883E-2</v>
      </c>
      <c r="H175" s="36">
        <v>1.999999999998181E-2</v>
      </c>
      <c r="I175" s="36">
        <v>655.90000000000146</v>
      </c>
      <c r="J175" s="36">
        <v>411.59999999999854</v>
      </c>
      <c r="K175" s="36">
        <v>533.75</v>
      </c>
      <c r="L175" s="36">
        <f>SQRT('YAN-M4_XRF_C2'!R175)</f>
        <v>7.0256672281001187</v>
      </c>
      <c r="M175" s="36">
        <f>SQRT('YAN-M4_XRF_C2'!S175)</f>
        <v>0.91978258300535354</v>
      </c>
      <c r="N175" s="36">
        <f>SQRT('YAN-M4_XRF_C2'!T175)</f>
        <v>3.9344631145812006</v>
      </c>
      <c r="O175" s="36">
        <f>SQRT('YAN-M4_XRF_C2'!U175)</f>
        <v>2.930870177950569</v>
      </c>
      <c r="P175" s="36">
        <f>SQRT('YAN-M4_XRF_C2'!V175)</f>
        <v>0.37148351242013422</v>
      </c>
      <c r="Q175" s="36">
        <f>SQRT('YAN-M4_XRF_C2'!W175)</f>
        <v>2.0273134932713295</v>
      </c>
      <c r="R175" s="36">
        <f>SQRT('YAN-M4_XRF_C2'!X175)</f>
        <v>2.7622454633866265</v>
      </c>
      <c r="S175" s="36">
        <f>SQRT('YAN-M4_XRF_C2'!Y175)</f>
        <v>0.88881944173155891</v>
      </c>
      <c r="T175" s="36">
        <f>SQRT('YAN-M4_XRF_C2'!Z175)</f>
        <v>0.96953597148326576</v>
      </c>
      <c r="U175" s="36">
        <f>SQRT('YAN-M4_XRF_C2'!AA175)</f>
        <v>0.44609416046390926</v>
      </c>
      <c r="V175" s="36">
        <f>SQRT('YAN-M4_XRF_C2'!AB175)</f>
        <v>0.29495762407505249</v>
      </c>
      <c r="W175" s="36">
        <v>-0.100623</v>
      </c>
      <c r="X175" s="36">
        <v>1.05446</v>
      </c>
      <c r="Y175" s="36">
        <v>-0.12576999999999999</v>
      </c>
      <c r="Z175" s="36">
        <v>2.2109E-2</v>
      </c>
    </row>
    <row r="176" spans="1:26" x14ac:dyDescent="0.2">
      <c r="A176" s="36">
        <v>345</v>
      </c>
      <c r="B176" s="36">
        <v>10018.799999999999</v>
      </c>
      <c r="C176" s="36">
        <v>11072.6</v>
      </c>
      <c r="D176" s="36">
        <v>10730.6</v>
      </c>
      <c r="E176" s="36">
        <v>10682.7</v>
      </c>
      <c r="F176" s="36">
        <v>10991.8</v>
      </c>
      <c r="G176" s="36">
        <v>2.7777777777781287E-2</v>
      </c>
      <c r="H176" s="36">
        <v>3.3333333333383862E-2</v>
      </c>
      <c r="I176" s="36">
        <v>663.90000000000146</v>
      </c>
      <c r="J176" s="36">
        <v>389.89999999999964</v>
      </c>
      <c r="K176" s="36">
        <v>526.90000000000055</v>
      </c>
      <c r="L176" s="36">
        <f>SQRT('YAN-M4_XRF_C2'!R176)</f>
        <v>6.8680419334771106</v>
      </c>
      <c r="M176" s="36">
        <f>SQRT('YAN-M4_XRF_C2'!S176)</f>
        <v>0.87863530545955182</v>
      </c>
      <c r="N176" s="36">
        <f>SQRT('YAN-M4_XRF_C2'!T176)</f>
        <v>4.0865633483405102</v>
      </c>
      <c r="O176" s="36">
        <f>SQRT('YAN-M4_XRF_C2'!U176)</f>
        <v>2.8809720581775866</v>
      </c>
      <c r="P176" s="36">
        <f>SQRT('YAN-M4_XRF_C2'!V176)</f>
        <v>0.38340579025361626</v>
      </c>
      <c r="Q176" s="36">
        <f>SQRT('YAN-M4_XRF_C2'!W176)</f>
        <v>1.9672315572906003</v>
      </c>
      <c r="R176" s="36">
        <f>SQRT('YAN-M4_XRF_C2'!X176)</f>
        <v>2.9034462281915951</v>
      </c>
      <c r="S176" s="36">
        <f>SQRT('YAN-M4_XRF_C2'!Y176)</f>
        <v>1.1269427669584644</v>
      </c>
      <c r="T176" s="36">
        <f>SQRT('YAN-M4_XRF_C2'!Z176)</f>
        <v>0.82462112512353214</v>
      </c>
      <c r="U176" s="36">
        <f>SQRT('YAN-M4_XRF_C2'!AA176)</f>
        <v>0.40124805295477761</v>
      </c>
      <c r="V176" s="36">
        <f>SQRT('YAN-M4_XRF_C2'!AB176)</f>
        <v>0.28635642126552707</v>
      </c>
      <c r="W176" s="36">
        <v>-0.26299400000000001</v>
      </c>
      <c r="X176" s="36">
        <v>0.85613499999999998</v>
      </c>
      <c r="Y176" s="36">
        <v>5.8593600000000003E-2</v>
      </c>
      <c r="Z176" s="36">
        <v>-0.27460499999999999</v>
      </c>
    </row>
    <row r="177" spans="1:26" x14ac:dyDescent="0.2">
      <c r="A177" s="36">
        <v>347</v>
      </c>
      <c r="B177" s="36">
        <v>10138.200000000001</v>
      </c>
      <c r="C177" s="36">
        <v>11103.5</v>
      </c>
      <c r="D177" s="36">
        <v>10792.1</v>
      </c>
      <c r="E177" s="36">
        <v>10752.9</v>
      </c>
      <c r="F177" s="36">
        <v>11061.3</v>
      </c>
      <c r="G177" s="36">
        <v>2.8571428571435069E-2</v>
      </c>
      <c r="H177" s="36">
        <v>2.5000000000000001E-2</v>
      </c>
      <c r="I177" s="36">
        <v>614.69999999999891</v>
      </c>
      <c r="J177" s="36">
        <v>350.60000000000036</v>
      </c>
      <c r="K177" s="36">
        <v>482.64999999999964</v>
      </c>
      <c r="L177" s="36">
        <f>SQRT('YAN-M4_XRF_C2'!R177)</f>
        <v>6.955573304911681</v>
      </c>
      <c r="M177" s="36">
        <f>SQRT('YAN-M4_XRF_C2'!S177)</f>
        <v>0.86486993241758614</v>
      </c>
      <c r="N177" s="36">
        <f>SQRT('YAN-M4_XRF_C2'!T177)</f>
        <v>3.9924929555354258</v>
      </c>
      <c r="O177" s="36">
        <f>SQRT('YAN-M4_XRF_C2'!U177)</f>
        <v>2.9051678092667901</v>
      </c>
      <c r="P177" s="36">
        <f>SQRT('YAN-M4_XRF_C2'!V177)</f>
        <v>0.37549966711037175</v>
      </c>
      <c r="Q177" s="36">
        <f>SQRT('YAN-M4_XRF_C2'!W177)</f>
        <v>1.9798989873223332</v>
      </c>
      <c r="R177" s="36">
        <f>SQRT('YAN-M4_XRF_C2'!X177)</f>
        <v>2.8160255680657444</v>
      </c>
      <c r="S177" s="36">
        <f>SQRT('YAN-M4_XRF_C2'!Y177)</f>
        <v>1.131370849898476</v>
      </c>
      <c r="T177" s="36">
        <f>SQRT('YAN-M4_XRF_C2'!Z177)</f>
        <v>0.76811457478686085</v>
      </c>
      <c r="U177" s="36">
        <f>SQRT('YAN-M4_XRF_C2'!AA177)</f>
        <v>0.3794733192202055</v>
      </c>
      <c r="V177" s="36">
        <f>SQRT('YAN-M4_XRF_C2'!AB177)</f>
        <v>0.20248456731316589</v>
      </c>
      <c r="W177" s="36">
        <v>-0.27838000000000002</v>
      </c>
      <c r="X177" s="36">
        <v>0.81997900000000001</v>
      </c>
      <c r="Y177" s="36">
        <v>-8.3120799999999995E-2</v>
      </c>
      <c r="Z177" s="36">
        <v>-0.20205899999999999</v>
      </c>
    </row>
    <row r="178" spans="1:26" x14ac:dyDescent="0.2">
      <c r="A178" s="36">
        <v>349</v>
      </c>
      <c r="B178" s="36">
        <v>10243</v>
      </c>
      <c r="C178" s="36">
        <v>11151.4</v>
      </c>
      <c r="D178" s="36">
        <v>10857</v>
      </c>
      <c r="E178" s="36">
        <v>10823.2</v>
      </c>
      <c r="F178" s="36">
        <v>11132.5</v>
      </c>
      <c r="G178" s="36">
        <v>2.9411764705892188E-2</v>
      </c>
      <c r="H178" s="36">
        <v>2.5000000000000001E-2</v>
      </c>
      <c r="I178" s="36">
        <v>580.20000000000073</v>
      </c>
      <c r="J178" s="36">
        <v>328.19999999999891</v>
      </c>
      <c r="K178" s="36">
        <v>454.19999999999982</v>
      </c>
      <c r="L178" s="36">
        <f>SQRT('YAN-M4_XRF_C2'!R178)</f>
        <v>6.9706527671373797</v>
      </c>
      <c r="M178" s="36">
        <f>SQRT('YAN-M4_XRF_C2'!S178)</f>
        <v>0.910494371207203</v>
      </c>
      <c r="N178" s="36">
        <f>SQRT('YAN-M4_XRF_C2'!T178)</f>
        <v>3.954743986657038</v>
      </c>
      <c r="O178" s="36">
        <f>SQRT('YAN-M4_XRF_C2'!U178)</f>
        <v>2.8160255680657444</v>
      </c>
      <c r="P178" s="36">
        <f>SQRT('YAN-M4_XRF_C2'!V178)</f>
        <v>0.41352146256270667</v>
      </c>
      <c r="Q178" s="36">
        <f>SQRT('YAN-M4_XRF_C2'!W178)</f>
        <v>1.9131126469708992</v>
      </c>
      <c r="R178" s="36">
        <f>SQRT('YAN-M4_XRF_C2'!X178)</f>
        <v>2.9461839725312471</v>
      </c>
      <c r="S178" s="36">
        <f>SQRT('YAN-M4_XRF_C2'!Y178)</f>
        <v>0.95916630466254393</v>
      </c>
      <c r="T178" s="36">
        <f>SQRT('YAN-M4_XRF_C2'!Z178)</f>
        <v>1.019803902718557</v>
      </c>
      <c r="U178" s="36">
        <f>SQRT('YAN-M4_XRF_C2'!AA178)</f>
        <v>0.44721359549995793</v>
      </c>
      <c r="V178" s="36">
        <f>SQRT('YAN-M4_XRF_C2'!AB178)</f>
        <v>0.44158804331639234</v>
      </c>
      <c r="W178" s="36">
        <v>-0.14466300000000001</v>
      </c>
      <c r="X178" s="36">
        <v>1.05247</v>
      </c>
      <c r="Y178" s="36">
        <v>0.178342</v>
      </c>
      <c r="Z178" s="36">
        <v>5.6455199999999997E-2</v>
      </c>
    </row>
    <row r="179" spans="1:26" x14ac:dyDescent="0.2">
      <c r="A179" s="36">
        <v>351</v>
      </c>
      <c r="B179" s="36">
        <v>10339.4</v>
      </c>
      <c r="C179" s="36">
        <v>11198.5</v>
      </c>
      <c r="D179" s="36">
        <v>10913.5</v>
      </c>
      <c r="E179" s="36">
        <v>10885.7</v>
      </c>
      <c r="F179" s="36">
        <v>11197.1</v>
      </c>
      <c r="G179" s="36">
        <v>3.2258064516132584E-2</v>
      </c>
      <c r="H179" s="36">
        <v>5.0000000000227376E-2</v>
      </c>
      <c r="I179" s="36">
        <v>546.30000000000109</v>
      </c>
      <c r="J179" s="36">
        <v>312.79999999999927</v>
      </c>
      <c r="K179" s="36">
        <v>429.55000000000018</v>
      </c>
      <c r="L179" s="36">
        <f>SQRT('YAN-M4_XRF_C2'!R179)</f>
        <v>6.9368580784098501</v>
      </c>
      <c r="M179" s="36">
        <f>SQRT('YAN-M4_XRF_C2'!S179)</f>
        <v>0.93005376188691369</v>
      </c>
      <c r="N179" s="36">
        <f>SQRT('YAN-M4_XRF_C2'!T179)</f>
        <v>3.9812058474788765</v>
      </c>
      <c r="O179" s="36">
        <f>SQRT('YAN-M4_XRF_C2'!U179)</f>
        <v>2.824889378365107</v>
      </c>
      <c r="P179" s="36">
        <f>SQRT('YAN-M4_XRF_C2'!V179)</f>
        <v>0.39496835316262996</v>
      </c>
      <c r="Q179" s="36">
        <f>SQRT('YAN-M4_XRF_C2'!W179)</f>
        <v>1.9078784028338913</v>
      </c>
      <c r="R179" s="36">
        <f>SQRT('YAN-M4_XRF_C2'!X179)</f>
        <v>2.9206163733020465</v>
      </c>
      <c r="S179" s="36">
        <f>SQRT('YAN-M4_XRF_C2'!Y179)</f>
        <v>0.91104335791442992</v>
      </c>
      <c r="T179" s="36">
        <f>SQRT('YAN-M4_XRF_C2'!Z179)</f>
        <v>1.0630145812734648</v>
      </c>
      <c r="U179" s="36">
        <f>SQRT('YAN-M4_XRF_C2'!AA179)</f>
        <v>0.42544094772365293</v>
      </c>
      <c r="V179" s="36">
        <f>SQRT('YAN-M4_XRF_C2'!AB179)</f>
        <v>0.25099800796022265</v>
      </c>
      <c r="W179" s="36">
        <v>-0.23577200000000001</v>
      </c>
      <c r="X179" s="36">
        <v>1.1423000000000001</v>
      </c>
      <c r="Y179" s="36">
        <v>-1.6866300000000001E-2</v>
      </c>
      <c r="Z179" s="36">
        <v>-1.39071E-2</v>
      </c>
    </row>
    <row r="180" spans="1:26" x14ac:dyDescent="0.2">
      <c r="A180" s="36">
        <v>353</v>
      </c>
      <c r="B180" s="36">
        <v>10426.4</v>
      </c>
      <c r="C180" s="36">
        <v>11230.4</v>
      </c>
      <c r="D180" s="36">
        <v>10961.9</v>
      </c>
      <c r="E180" s="36">
        <v>10940.9</v>
      </c>
      <c r="F180" s="36">
        <v>11257.1</v>
      </c>
      <c r="G180" s="36">
        <v>3.7037037037060426E-2</v>
      </c>
      <c r="H180" s="36">
        <v>3.3333333333181753E-2</v>
      </c>
      <c r="I180" s="36">
        <v>514.5</v>
      </c>
      <c r="J180" s="36">
        <v>289.5</v>
      </c>
      <c r="K180" s="36">
        <v>402</v>
      </c>
      <c r="L180" s="36">
        <f>SQRT('YAN-M4_XRF_C2'!R180)</f>
        <v>6.9598850565221264</v>
      </c>
      <c r="M180" s="36">
        <f>SQRT('YAN-M4_XRF_C2'!S180)</f>
        <v>0.91596943180435886</v>
      </c>
      <c r="N180" s="36">
        <f>SQRT('YAN-M4_XRF_C2'!T180)</f>
        <v>4.0099875311526842</v>
      </c>
      <c r="O180" s="36">
        <f>SQRT('YAN-M4_XRF_C2'!U180)</f>
        <v>2.8653097563788807</v>
      </c>
      <c r="P180" s="36">
        <f>SQRT('YAN-M4_XRF_C2'!V180)</f>
        <v>0.38600518131237566</v>
      </c>
      <c r="Q180" s="36">
        <f>SQRT('YAN-M4_XRF_C2'!W180)</f>
        <v>1.9364916731037085</v>
      </c>
      <c r="R180" s="36">
        <f>SQRT('YAN-M4_XRF_C2'!X180)</f>
        <v>2.8231188426986207</v>
      </c>
      <c r="S180" s="36">
        <f>SQRT('YAN-M4_XRF_C2'!Y180)</f>
        <v>1.0535653752852738</v>
      </c>
      <c r="T180" s="36">
        <f>SQRT('YAN-M4_XRF_C2'!Z180)</f>
        <v>1.014889156509222</v>
      </c>
      <c r="U180" s="36">
        <f>SQRT('YAN-M4_XRF_C2'!AA180)</f>
        <v>0.4381780460041329</v>
      </c>
      <c r="V180" s="36">
        <f>SQRT('YAN-M4_XRF_C2'!AB180)</f>
        <v>0.232379000772445</v>
      </c>
      <c r="W180" s="36">
        <v>-0.20840900000000001</v>
      </c>
      <c r="X180" s="36">
        <v>0.93885600000000002</v>
      </c>
      <c r="Y180" s="36">
        <v>-9.1266600000000003E-2</v>
      </c>
      <c r="Z180" s="36">
        <v>-7.2960800000000006E-2</v>
      </c>
    </row>
    <row r="181" spans="1:26" x14ac:dyDescent="0.2">
      <c r="A181" s="36">
        <v>355</v>
      </c>
      <c r="B181" s="36">
        <v>10481.200000000001</v>
      </c>
      <c r="C181" s="36">
        <v>11276.9</v>
      </c>
      <c r="D181" s="36">
        <v>11014</v>
      </c>
      <c r="E181" s="36">
        <v>10996.4</v>
      </c>
      <c r="F181" s="36">
        <v>11314.3</v>
      </c>
      <c r="G181" s="36">
        <v>2.0833333333333332E-2</v>
      </c>
      <c r="H181" s="36">
        <v>4.9999999999772629E-2</v>
      </c>
      <c r="I181" s="36">
        <v>515.19999999999891</v>
      </c>
      <c r="J181" s="36">
        <v>280.5</v>
      </c>
      <c r="K181" s="36">
        <v>397.84999999999945</v>
      </c>
      <c r="L181" s="36">
        <f>SQRT('YAN-M4_XRF_C2'!R181)</f>
        <v>6.586349520030045</v>
      </c>
      <c r="M181" s="36">
        <f>SQRT('YAN-M4_XRF_C2'!S181)</f>
        <v>0.86313382508160341</v>
      </c>
      <c r="N181" s="36">
        <f>SQRT('YAN-M4_XRF_C2'!T181)</f>
        <v>3.9686269665968861</v>
      </c>
      <c r="O181" s="36">
        <f>SQRT('YAN-M4_XRF_C2'!U181)</f>
        <v>2.925747767665559</v>
      </c>
      <c r="P181" s="36">
        <f>SQRT('YAN-M4_XRF_C2'!V181)</f>
        <v>0.43011626335213132</v>
      </c>
      <c r="Q181" s="36">
        <f>SQRT('YAN-M4_XRF_C2'!W181)</f>
        <v>2</v>
      </c>
      <c r="R181" s="36">
        <f>SQRT('YAN-M4_XRF_C2'!X181)</f>
        <v>3.2419130154894655</v>
      </c>
      <c r="S181" s="36">
        <f>SQRT('YAN-M4_XRF_C2'!Y181)</f>
        <v>1.1789826122551597</v>
      </c>
      <c r="T181" s="36">
        <f>SQRT('YAN-M4_XRF_C2'!Z181)</f>
        <v>0.84852813742385702</v>
      </c>
      <c r="U181" s="36">
        <f>SQRT('YAN-M4_XRF_C2'!AA181)</f>
        <v>0.4</v>
      </c>
      <c r="V181" s="36">
        <f>SQRT('YAN-M4_XRF_C2'!AB181)</f>
        <v>0.31464265445104544</v>
      </c>
      <c r="W181" s="36">
        <v>-0.55756899999999998</v>
      </c>
      <c r="X181" s="36">
        <v>0.99990599999999996</v>
      </c>
      <c r="Y181" s="36">
        <v>0.45350600000000002</v>
      </c>
      <c r="Z181" s="36">
        <v>-0.46453499999999998</v>
      </c>
    </row>
    <row r="183" spans="1:26" x14ac:dyDescent="0.2"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</sheetData>
  <pageMargins left="0.7" right="0.7" top="0.78740157499999996" bottom="0.78740157499999996" header="0.3" footer="0.3"/>
  <pageSetup paperSize="1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240"/>
  <sheetViews>
    <sheetView zoomScale="80" zoomScaleNormal="80" workbookViewId="0">
      <pane ySplit="1" topLeftCell="A2" activePane="bottomLeft" state="frozen"/>
      <selection pane="bottomLeft" activeCell="Q39" sqref="Q39"/>
    </sheetView>
  </sheetViews>
  <sheetFormatPr baseColWidth="10" defaultColWidth="11.5" defaultRowHeight="14" x14ac:dyDescent="0.2"/>
  <cols>
    <col min="1" max="17" width="8.33203125" style="36" customWidth="1"/>
    <col min="18" max="19" width="7.83203125" style="36" bestFit="1" customWidth="1"/>
    <col min="20" max="20" width="9.33203125" style="36" bestFit="1" customWidth="1"/>
    <col min="21" max="21" width="9.5" style="36" bestFit="1" customWidth="1"/>
    <col min="22" max="22" width="8.1640625" style="36" bestFit="1" customWidth="1"/>
    <col min="23" max="23" width="8" style="36" bestFit="1" customWidth="1"/>
    <col min="24" max="24" width="7.33203125" style="36" bestFit="1" customWidth="1"/>
    <col min="25" max="25" width="8.5" style="36" bestFit="1" customWidth="1"/>
    <col min="26" max="26" width="7.5" style="36" bestFit="1" customWidth="1"/>
    <col min="27" max="27" width="8.5" style="36" bestFit="1" customWidth="1"/>
    <col min="28" max="28" width="7.33203125" style="36" bestFit="1" customWidth="1"/>
    <col min="29" max="32" width="7.33203125" style="36" customWidth="1"/>
    <col min="33" max="33" width="6" style="36" bestFit="1" customWidth="1"/>
    <col min="34" max="37" width="8.5" style="36" bestFit="1" customWidth="1"/>
    <col min="38" max="38" width="8.1640625" style="36" bestFit="1" customWidth="1"/>
    <col min="39" max="39" width="8.5" style="36" bestFit="1" customWidth="1"/>
    <col min="40" max="40" width="9.33203125" style="36" bestFit="1" customWidth="1"/>
    <col min="41" max="41" width="8.1640625" style="36" bestFit="1" customWidth="1"/>
    <col min="42" max="43" width="8.5" style="36" bestFit="1" customWidth="1"/>
    <col min="44" max="44" width="8" style="36" bestFit="1" customWidth="1"/>
    <col min="45" max="45" width="8.5" style="36" bestFit="1" customWidth="1"/>
    <col min="46" max="47" width="7.6640625" style="36" bestFit="1" customWidth="1"/>
    <col min="48" max="48" width="7.5" style="36" bestFit="1" customWidth="1"/>
    <col min="49" max="49" width="8.5" style="36" bestFit="1" customWidth="1"/>
    <col min="50" max="50" width="8" style="36" bestFit="1" customWidth="1"/>
    <col min="51" max="51" width="9.5" style="36" bestFit="1" customWidth="1"/>
    <col min="52" max="52" width="9.33203125" style="36" customWidth="1"/>
    <col min="53" max="54" width="7.5" style="36" bestFit="1" customWidth="1"/>
    <col min="55" max="55" width="6" style="36" bestFit="1" customWidth="1"/>
    <col min="56" max="56" width="5" style="36" bestFit="1" customWidth="1"/>
    <col min="57" max="57" width="6" style="36" bestFit="1" customWidth="1"/>
    <col min="58" max="16384" width="11.5" style="36"/>
  </cols>
  <sheetData>
    <row r="1" spans="1:58" s="50" customFormat="1" ht="15" x14ac:dyDescent="0.2">
      <c r="A1" s="55" t="s">
        <v>21</v>
      </c>
      <c r="B1" s="50" t="s">
        <v>185</v>
      </c>
      <c r="C1" s="50" t="s">
        <v>186</v>
      </c>
      <c r="D1" s="50" t="s">
        <v>187</v>
      </c>
      <c r="E1" s="50" t="s">
        <v>177</v>
      </c>
      <c r="F1" s="50" t="s">
        <v>193</v>
      </c>
      <c r="G1" s="50" t="s">
        <v>194</v>
      </c>
      <c r="H1" s="50" t="s">
        <v>195</v>
      </c>
      <c r="I1" s="55" t="s">
        <v>196</v>
      </c>
      <c r="J1" s="60" t="s">
        <v>188</v>
      </c>
      <c r="K1" s="60" t="s">
        <v>189</v>
      </c>
      <c r="L1" s="60" t="s">
        <v>190</v>
      </c>
      <c r="M1" s="62" t="s">
        <v>191</v>
      </c>
      <c r="N1" s="60" t="s">
        <v>197</v>
      </c>
      <c r="O1" s="60" t="s">
        <v>198</v>
      </c>
      <c r="P1" s="60" t="s">
        <v>199</v>
      </c>
      <c r="Q1" s="61" t="s">
        <v>200</v>
      </c>
      <c r="R1" s="50" t="s">
        <v>155</v>
      </c>
      <c r="S1" s="50" t="s">
        <v>156</v>
      </c>
      <c r="T1" s="50" t="s">
        <v>157</v>
      </c>
      <c r="U1" s="50" t="s">
        <v>158</v>
      </c>
      <c r="V1" s="50" t="s">
        <v>159</v>
      </c>
      <c r="W1" s="50" t="s">
        <v>160</v>
      </c>
      <c r="X1" s="50" t="s">
        <v>161</v>
      </c>
      <c r="Y1" s="50" t="s">
        <v>162</v>
      </c>
      <c r="Z1" s="50" t="s">
        <v>163</v>
      </c>
      <c r="AA1" s="50" t="s">
        <v>164</v>
      </c>
      <c r="AB1" s="50" t="s">
        <v>0</v>
      </c>
      <c r="AC1" s="50" t="s">
        <v>181</v>
      </c>
      <c r="AD1" s="50" t="s">
        <v>182</v>
      </c>
      <c r="AE1" s="50" t="s">
        <v>183</v>
      </c>
      <c r="AF1" s="50" t="s">
        <v>184</v>
      </c>
      <c r="AG1" s="50" t="s">
        <v>1</v>
      </c>
      <c r="AH1" s="50" t="s">
        <v>2</v>
      </c>
      <c r="AI1" s="50" t="s">
        <v>3</v>
      </c>
      <c r="AJ1" s="50" t="s">
        <v>4</v>
      </c>
      <c r="AK1" s="50" t="s">
        <v>5</v>
      </c>
      <c r="AL1" s="50" t="s">
        <v>6</v>
      </c>
      <c r="AM1" s="50" t="s">
        <v>7</v>
      </c>
      <c r="AN1" s="50" t="s">
        <v>8</v>
      </c>
      <c r="AO1" s="50" t="s">
        <v>9</v>
      </c>
      <c r="AP1" s="50" t="s">
        <v>10</v>
      </c>
      <c r="AQ1" s="50" t="s">
        <v>11</v>
      </c>
      <c r="AR1" s="50" t="s">
        <v>12</v>
      </c>
      <c r="AS1" s="50" t="s">
        <v>13</v>
      </c>
      <c r="AT1" s="50" t="s">
        <v>14</v>
      </c>
      <c r="AU1" s="50" t="s">
        <v>15</v>
      </c>
      <c r="AV1" s="50" t="s">
        <v>16</v>
      </c>
      <c r="AW1" s="50" t="s">
        <v>17</v>
      </c>
      <c r="AX1" s="50" t="s">
        <v>18</v>
      </c>
      <c r="AY1" s="50" t="s">
        <v>180</v>
      </c>
      <c r="AZ1" s="50" t="s">
        <v>179</v>
      </c>
      <c r="BA1" s="52" t="s">
        <v>166</v>
      </c>
      <c r="BB1" s="52" t="s">
        <v>167</v>
      </c>
      <c r="BC1" s="52" t="s">
        <v>168</v>
      </c>
      <c r="BD1" s="50" t="s">
        <v>56</v>
      </c>
      <c r="BE1" s="50" t="s">
        <v>57</v>
      </c>
      <c r="BF1" s="50" t="s">
        <v>192</v>
      </c>
    </row>
    <row r="2" spans="1:58" ht="12.75" x14ac:dyDescent="0.2">
      <c r="A2" s="36">
        <v>3</v>
      </c>
      <c r="B2" s="36">
        <v>-57</v>
      </c>
      <c r="C2" s="36">
        <v>511.2</v>
      </c>
      <c r="D2" s="36">
        <v>428.7</v>
      </c>
      <c r="E2" s="36">
        <v>405.9</v>
      </c>
      <c r="F2" s="36">
        <v>6.6666666666665248E-3</v>
      </c>
      <c r="G2" s="36">
        <v>462.9</v>
      </c>
      <c r="H2" s="36">
        <v>105.30000000000001</v>
      </c>
      <c r="I2" s="36">
        <v>284.10000000000002</v>
      </c>
      <c r="J2" s="36">
        <v>27.4</v>
      </c>
      <c r="K2" s="36">
        <v>711.5</v>
      </c>
      <c r="L2" s="36">
        <v>216</v>
      </c>
      <c r="M2" s="36">
        <v>277.2</v>
      </c>
      <c r="N2" s="36">
        <v>4.1841004184100397E-3</v>
      </c>
      <c r="O2" s="36">
        <v>249.79999999999998</v>
      </c>
      <c r="P2" s="36">
        <v>434.3</v>
      </c>
      <c r="Q2" s="36">
        <v>342.05</v>
      </c>
      <c r="R2" s="36">
        <v>53.21</v>
      </c>
      <c r="S2" s="36">
        <v>1.7090000000000001</v>
      </c>
      <c r="T2" s="36">
        <v>16.96</v>
      </c>
      <c r="U2" s="36">
        <v>9.77</v>
      </c>
      <c r="V2" s="36">
        <v>0.14000000000000001</v>
      </c>
      <c r="W2" s="36">
        <v>4.08</v>
      </c>
      <c r="X2" s="36">
        <v>6.62</v>
      </c>
      <c r="Y2" s="36">
        <v>3.93</v>
      </c>
      <c r="Z2" s="36">
        <v>0.67</v>
      </c>
      <c r="AA2" s="36">
        <v>0.29499999999999998</v>
      </c>
      <c r="AB2" s="36">
        <v>0.432</v>
      </c>
      <c r="AC2" s="36">
        <v>-7.2718599999999994E-2</v>
      </c>
      <c r="AD2" s="36">
        <v>-0.52395099999999994</v>
      </c>
      <c r="AE2" s="36">
        <v>0.114691</v>
      </c>
      <c r="AF2" s="36">
        <v>0.10052899999999999</v>
      </c>
      <c r="AG2" s="36">
        <v>0.02</v>
      </c>
      <c r="AH2" s="36">
        <v>9</v>
      </c>
      <c r="AI2" s="36">
        <v>157</v>
      </c>
      <c r="AJ2" s="36">
        <v>19</v>
      </c>
      <c r="AK2" s="36">
        <v>28</v>
      </c>
      <c r="AL2" s="36">
        <v>43</v>
      </c>
      <c r="AM2" s="36">
        <v>59</v>
      </c>
      <c r="AN2" s="36">
        <v>2</v>
      </c>
      <c r="AO2" s="36">
        <v>14</v>
      </c>
      <c r="AP2" s="36">
        <v>2</v>
      </c>
      <c r="AQ2" s="36">
        <v>11</v>
      </c>
      <c r="AR2" s="36">
        <v>351</v>
      </c>
      <c r="AS2" s="36">
        <v>3</v>
      </c>
      <c r="AT2" s="36">
        <v>0</v>
      </c>
      <c r="AU2" s="36">
        <v>254</v>
      </c>
      <c r="AV2" s="36">
        <v>30</v>
      </c>
      <c r="AW2" s="36">
        <v>85</v>
      </c>
      <c r="AX2" s="36">
        <v>171</v>
      </c>
      <c r="AY2" s="39">
        <v>31.529639984024676</v>
      </c>
      <c r="AZ2" s="39">
        <v>68.470360015975331</v>
      </c>
      <c r="BA2" s="39">
        <v>2.0031997866808191</v>
      </c>
      <c r="BB2" s="39">
        <v>0.62162522498507689</v>
      </c>
      <c r="BC2" s="39">
        <v>0.84541030597970468</v>
      </c>
      <c r="BD2" s="31">
        <v>0.55179999999999996</v>
      </c>
      <c r="BE2" s="37">
        <v>0.15290000000000001</v>
      </c>
      <c r="BF2" s="36">
        <f>X2/S2</f>
        <v>3.8736102984201288</v>
      </c>
    </row>
    <row r="3" spans="1:58" ht="12.75" x14ac:dyDescent="0.2">
      <c r="A3" s="36">
        <v>5</v>
      </c>
      <c r="B3" s="36">
        <v>290.2</v>
      </c>
      <c r="C3" s="36">
        <v>891.6</v>
      </c>
      <c r="D3" s="36">
        <v>753.4</v>
      </c>
      <c r="E3" s="36">
        <v>738.4</v>
      </c>
      <c r="F3" s="36">
        <v>7.6923076923071246E-3</v>
      </c>
      <c r="G3" s="36">
        <v>448.2</v>
      </c>
      <c r="H3" s="36">
        <v>153.20000000000005</v>
      </c>
      <c r="I3" s="36">
        <v>300.70000000000005</v>
      </c>
      <c r="J3" s="36">
        <v>634.20000000000005</v>
      </c>
      <c r="K3" s="36">
        <v>895.3</v>
      </c>
      <c r="L3" s="36">
        <v>755.9</v>
      </c>
      <c r="M3" s="36">
        <v>757.5</v>
      </c>
      <c r="N3" s="36">
        <v>8.1967213114753495E-3</v>
      </c>
      <c r="O3" s="36">
        <v>123.29999999999995</v>
      </c>
      <c r="P3" s="36">
        <v>137.79999999999995</v>
      </c>
      <c r="Q3" s="36">
        <v>130.54999999999995</v>
      </c>
      <c r="R3" s="36">
        <v>52.63</v>
      </c>
      <c r="S3" s="36">
        <v>1.7509999999999999</v>
      </c>
      <c r="T3" s="36">
        <v>16.68</v>
      </c>
      <c r="U3" s="36">
        <v>10.029999999999999</v>
      </c>
      <c r="V3" s="36">
        <v>0.152</v>
      </c>
      <c r="W3" s="36">
        <v>4.4800000000000004</v>
      </c>
      <c r="X3" s="36">
        <v>6.98</v>
      </c>
      <c r="Y3" s="36">
        <v>4.22</v>
      </c>
      <c r="Z3" s="36">
        <v>0.61</v>
      </c>
      <c r="AA3" s="36">
        <v>0.32200000000000001</v>
      </c>
      <c r="AB3" s="36">
        <v>0.52</v>
      </c>
      <c r="AC3" s="36">
        <v>-0.13345299999999999</v>
      </c>
      <c r="AD3" s="36">
        <v>-0.60113899999999998</v>
      </c>
      <c r="AE3" s="36">
        <v>0.24206800000000001</v>
      </c>
      <c r="AF3" s="36">
        <v>5.1054599999999999E-2</v>
      </c>
      <c r="AG3" s="36">
        <v>0.03</v>
      </c>
      <c r="AH3" s="36">
        <v>8</v>
      </c>
      <c r="AI3" s="36">
        <v>153</v>
      </c>
      <c r="AJ3" s="36">
        <v>14</v>
      </c>
      <c r="AK3" s="36">
        <v>26</v>
      </c>
      <c r="AL3" s="36">
        <v>41</v>
      </c>
      <c r="AM3" s="36">
        <v>60</v>
      </c>
      <c r="AN3" s="36">
        <v>1</v>
      </c>
      <c r="AO3" s="36">
        <v>11</v>
      </c>
      <c r="AP3" s="36">
        <v>2</v>
      </c>
      <c r="AQ3" s="36">
        <v>9</v>
      </c>
      <c r="AR3" s="36">
        <v>348</v>
      </c>
      <c r="AS3" s="36">
        <v>0</v>
      </c>
      <c r="AT3" s="36">
        <v>1</v>
      </c>
      <c r="AU3" s="36">
        <v>290</v>
      </c>
      <c r="AV3" s="36">
        <v>30</v>
      </c>
      <c r="AW3" s="36">
        <v>79</v>
      </c>
      <c r="AX3" s="36">
        <v>178</v>
      </c>
      <c r="AY3" s="39">
        <v>53.104279686558129</v>
      </c>
      <c r="AZ3" s="39">
        <v>46.895720313441871</v>
      </c>
      <c r="BA3" s="39">
        <v>9.8874715040986558</v>
      </c>
      <c r="BB3" s="39">
        <v>2.6968036086724312</v>
      </c>
      <c r="BC3" s="39">
        <v>3.6676529077945066</v>
      </c>
      <c r="BD3" s="58">
        <f>AVERAGE(BD2,BD4)</f>
        <v>1.3838000000000001</v>
      </c>
      <c r="BE3" s="58">
        <f>AVERAGE(BE2,BE4)</f>
        <v>0.37855</v>
      </c>
      <c r="BF3" s="36">
        <f t="shared" ref="BF3:BF66" si="0">X3/S3</f>
        <v>3.9862935465448319</v>
      </c>
    </row>
    <row r="4" spans="1:58" ht="12.75" x14ac:dyDescent="0.2">
      <c r="A4" s="36">
        <v>7</v>
      </c>
      <c r="B4" s="36">
        <v>752</v>
      </c>
      <c r="C4" s="36">
        <v>1084.9000000000001</v>
      </c>
      <c r="D4" s="36">
        <v>999.5</v>
      </c>
      <c r="E4" s="36">
        <v>991.9</v>
      </c>
      <c r="F4" s="36">
        <v>8.3333333333328406E-3</v>
      </c>
      <c r="G4" s="36">
        <v>239.89999999999998</v>
      </c>
      <c r="H4" s="36">
        <v>93.000000000000114</v>
      </c>
      <c r="I4" s="36">
        <v>166.45000000000005</v>
      </c>
      <c r="J4" s="36">
        <v>912.9</v>
      </c>
      <c r="K4" s="36">
        <v>1088.3</v>
      </c>
      <c r="L4" s="36">
        <v>1001.6</v>
      </c>
      <c r="M4" s="36">
        <v>1002.1</v>
      </c>
      <c r="N4" s="36">
        <v>8.130081300813009E-3</v>
      </c>
      <c r="O4" s="36">
        <v>89.200000000000045</v>
      </c>
      <c r="P4" s="36">
        <v>86.199999999999932</v>
      </c>
      <c r="Q4" s="36">
        <v>87.699999999999989</v>
      </c>
      <c r="R4" s="36">
        <v>50.32</v>
      </c>
      <c r="S4" s="36">
        <v>1.3109999999999999</v>
      </c>
      <c r="T4" s="36">
        <v>17.57</v>
      </c>
      <c r="U4" s="36">
        <v>9</v>
      </c>
      <c r="V4" s="36">
        <v>9.4E-2</v>
      </c>
      <c r="W4" s="36">
        <v>3.73</v>
      </c>
      <c r="X4" s="36">
        <v>3.59</v>
      </c>
      <c r="Y4" s="36">
        <v>2.7</v>
      </c>
      <c r="Z4" s="36">
        <v>0.89</v>
      </c>
      <c r="AA4" s="36">
        <v>0.24399999999999999</v>
      </c>
      <c r="AB4" s="36">
        <v>1.202</v>
      </c>
      <c r="AC4" s="36">
        <v>1.05921</v>
      </c>
      <c r="AD4" s="36">
        <v>-0.29616900000000002</v>
      </c>
      <c r="AE4" s="36">
        <v>5.5468200000000002E-2</v>
      </c>
      <c r="AF4" s="36">
        <v>-2.91611E-3</v>
      </c>
      <c r="AG4" s="36">
        <v>-0.03</v>
      </c>
      <c r="AH4" s="36">
        <v>10</v>
      </c>
      <c r="AI4" s="36">
        <v>242</v>
      </c>
      <c r="AJ4" s="36">
        <v>25</v>
      </c>
      <c r="AK4" s="36">
        <v>26</v>
      </c>
      <c r="AL4" s="36">
        <v>71</v>
      </c>
      <c r="AM4" s="36">
        <v>103</v>
      </c>
      <c r="AN4" s="36">
        <v>0</v>
      </c>
      <c r="AO4" s="36">
        <v>19</v>
      </c>
      <c r="AP4" s="36">
        <v>3</v>
      </c>
      <c r="AQ4" s="36">
        <v>20</v>
      </c>
      <c r="AR4" s="36">
        <v>307</v>
      </c>
      <c r="AS4" s="36">
        <v>-3</v>
      </c>
      <c r="AT4" s="36">
        <v>-2</v>
      </c>
      <c r="AU4" s="36">
        <v>259</v>
      </c>
      <c r="AV4" s="36">
        <v>28</v>
      </c>
      <c r="AW4" s="36">
        <v>89</v>
      </c>
      <c r="AX4" s="36">
        <v>130</v>
      </c>
      <c r="AY4" s="39">
        <v>43.126326123444372</v>
      </c>
      <c r="AZ4" s="39">
        <v>56.873673876555628</v>
      </c>
      <c r="BA4" s="39">
        <v>6.5176234756946148</v>
      </c>
      <c r="BB4" s="39">
        <v>2.2272955064313216</v>
      </c>
      <c r="BC4" s="39">
        <v>3.0291218887465976</v>
      </c>
      <c r="BD4" s="31">
        <v>2.2158000000000002</v>
      </c>
      <c r="BE4" s="37">
        <v>0.60419999999999996</v>
      </c>
      <c r="BF4" s="36">
        <f t="shared" si="0"/>
        <v>2.7383676582761249</v>
      </c>
    </row>
    <row r="5" spans="1:58" ht="12.75" x14ac:dyDescent="0.2">
      <c r="A5" s="36">
        <v>9</v>
      </c>
      <c r="B5" s="36">
        <v>1153.3</v>
      </c>
      <c r="C5" s="36">
        <v>1314.6</v>
      </c>
      <c r="D5" s="36">
        <v>1245.4000000000001</v>
      </c>
      <c r="E5" s="36">
        <v>1245.4000000000001</v>
      </c>
      <c r="F5" s="36">
        <v>9.090909090909649E-3</v>
      </c>
      <c r="G5" s="36">
        <v>92.100000000000136</v>
      </c>
      <c r="H5" s="36">
        <v>69.199999999999818</v>
      </c>
      <c r="I5" s="36">
        <v>80.649999999999977</v>
      </c>
      <c r="J5" s="36">
        <v>1144.5999999999999</v>
      </c>
      <c r="K5" s="36">
        <v>1338.6</v>
      </c>
      <c r="L5" s="36">
        <v>1245.5999999999999</v>
      </c>
      <c r="M5" s="36">
        <v>1247</v>
      </c>
      <c r="N5" s="36">
        <v>8.1967213114753495E-3</v>
      </c>
      <c r="O5" s="36">
        <v>102.40000000000009</v>
      </c>
      <c r="P5" s="36">
        <v>91.599999999999909</v>
      </c>
      <c r="Q5" s="36">
        <v>97</v>
      </c>
      <c r="R5" s="36">
        <v>51.18</v>
      </c>
      <c r="S5" s="36">
        <v>1.171</v>
      </c>
      <c r="T5" s="36">
        <v>18.77</v>
      </c>
      <c r="U5" s="36">
        <v>9.39</v>
      </c>
      <c r="V5" s="36">
        <v>8.6999999999999994E-2</v>
      </c>
      <c r="W5" s="36">
        <v>4.12</v>
      </c>
      <c r="X5" s="36">
        <v>2.75</v>
      </c>
      <c r="Y5" s="36">
        <v>2.5</v>
      </c>
      <c r="Z5" s="36">
        <v>1.06</v>
      </c>
      <c r="AA5" s="36">
        <v>0.23899999999999999</v>
      </c>
      <c r="AB5" s="36">
        <v>0.83599999999999997</v>
      </c>
      <c r="AC5" s="36">
        <v>1.18459</v>
      </c>
      <c r="AD5" s="36">
        <v>-0.28476200000000002</v>
      </c>
      <c r="AE5" s="36">
        <v>-0.36516199999999999</v>
      </c>
      <c r="AF5" s="36">
        <v>-8.5769700000000004E-2</v>
      </c>
      <c r="AG5" s="36">
        <v>-0.02</v>
      </c>
      <c r="AH5" s="36">
        <v>16</v>
      </c>
      <c r="AI5" s="36">
        <v>267</v>
      </c>
      <c r="AJ5" s="36">
        <v>18</v>
      </c>
      <c r="AK5" s="36">
        <v>29</v>
      </c>
      <c r="AL5" s="36">
        <v>79</v>
      </c>
      <c r="AM5" s="36">
        <v>116</v>
      </c>
      <c r="AN5" s="36">
        <v>2</v>
      </c>
      <c r="AO5" s="36">
        <v>24</v>
      </c>
      <c r="AP5" s="36">
        <v>4</v>
      </c>
      <c r="AQ5" s="36">
        <v>24</v>
      </c>
      <c r="AR5" s="36">
        <v>303</v>
      </c>
      <c r="AS5" s="36">
        <v>7</v>
      </c>
      <c r="AT5" s="36">
        <v>1</v>
      </c>
      <c r="AU5" s="36">
        <v>261</v>
      </c>
      <c r="AV5" s="36">
        <v>24</v>
      </c>
      <c r="AW5" s="36">
        <v>90</v>
      </c>
      <c r="AX5" s="36">
        <v>127</v>
      </c>
      <c r="AY5" s="39">
        <v>37.350600450694586</v>
      </c>
      <c r="AZ5" s="39">
        <v>62.649399549305414</v>
      </c>
      <c r="BA5" s="39">
        <v>6.1831261667349269</v>
      </c>
      <c r="BB5" s="39">
        <v>2.2059827892365504</v>
      </c>
      <c r="BC5" s="39">
        <v>3.000136593361709</v>
      </c>
      <c r="BD5" s="31">
        <v>1.2609999999999999</v>
      </c>
      <c r="BE5" s="37">
        <v>0.3543</v>
      </c>
      <c r="BF5" s="36">
        <f t="shared" si="0"/>
        <v>2.3484201537147738</v>
      </c>
    </row>
    <row r="6" spans="1:58" ht="12.75" x14ac:dyDescent="0.2">
      <c r="A6" s="36">
        <v>13</v>
      </c>
      <c r="B6" s="36">
        <v>2080</v>
      </c>
      <c r="C6" s="36">
        <v>2342.6999999999998</v>
      </c>
      <c r="D6" s="36">
        <v>2223.9</v>
      </c>
      <c r="E6" s="36">
        <v>2222.5</v>
      </c>
      <c r="F6" s="36">
        <v>3.4482758620687838E-3</v>
      </c>
      <c r="G6" s="36">
        <v>142.5</v>
      </c>
      <c r="H6" s="36">
        <v>120.19999999999982</v>
      </c>
      <c r="I6" s="36">
        <v>131.34999999999991</v>
      </c>
      <c r="J6" s="36">
        <v>2102.4</v>
      </c>
      <c r="K6" s="36">
        <v>2384.9</v>
      </c>
      <c r="L6" s="36">
        <v>2251.6</v>
      </c>
      <c r="M6" s="36">
        <v>2252</v>
      </c>
      <c r="N6" s="36">
        <v>3.4013605442176644E-3</v>
      </c>
      <c r="O6" s="36">
        <v>149.59999999999991</v>
      </c>
      <c r="P6" s="36">
        <v>132.90000000000009</v>
      </c>
      <c r="Q6" s="36">
        <v>141.25</v>
      </c>
      <c r="R6" s="36">
        <v>52.48</v>
      </c>
      <c r="S6" s="36">
        <v>1.7470000000000001</v>
      </c>
      <c r="T6" s="36">
        <v>18.39</v>
      </c>
      <c r="U6" s="36">
        <v>9.56</v>
      </c>
      <c r="V6" s="36">
        <v>0.123</v>
      </c>
      <c r="W6" s="36">
        <v>4.18</v>
      </c>
      <c r="X6" s="36">
        <v>4.84</v>
      </c>
      <c r="Y6" s="36">
        <v>3.55</v>
      </c>
      <c r="Z6" s="36">
        <v>0.72</v>
      </c>
      <c r="AA6" s="36">
        <v>0.43</v>
      </c>
      <c r="AB6" s="36">
        <v>0.80700000000000005</v>
      </c>
      <c r="AC6" s="36">
        <v>0.49846499999999999</v>
      </c>
      <c r="AD6" s="36">
        <v>-0.58354399999999995</v>
      </c>
      <c r="AE6" s="36">
        <v>3.5685599999999998E-2</v>
      </c>
      <c r="AF6" s="36">
        <v>2.2102699999999999E-2</v>
      </c>
      <c r="AG6" s="36">
        <v>-0.02</v>
      </c>
      <c r="AH6" s="36">
        <v>11</v>
      </c>
      <c r="AI6" s="36">
        <v>226</v>
      </c>
      <c r="AJ6" s="36">
        <v>31</v>
      </c>
      <c r="AK6" s="36">
        <v>28</v>
      </c>
      <c r="AL6" s="36">
        <v>47</v>
      </c>
      <c r="AM6" s="36">
        <v>88</v>
      </c>
      <c r="AN6" s="36">
        <v>2</v>
      </c>
      <c r="AO6" s="36">
        <v>14</v>
      </c>
      <c r="AP6" s="36">
        <v>1</v>
      </c>
      <c r="AQ6" s="36">
        <v>16</v>
      </c>
      <c r="AR6" s="36">
        <v>347</v>
      </c>
      <c r="AS6" s="36">
        <v>3</v>
      </c>
      <c r="AT6" s="36">
        <v>1</v>
      </c>
      <c r="AU6" s="36">
        <v>295</v>
      </c>
      <c r="AV6" s="36">
        <v>30</v>
      </c>
      <c r="AW6" s="36">
        <v>91</v>
      </c>
      <c r="AX6" s="36">
        <v>156</v>
      </c>
      <c r="AY6" s="39">
        <v>36.242141065723047</v>
      </c>
      <c r="AZ6" s="39">
        <v>63.757858934276953</v>
      </c>
      <c r="BA6" s="39">
        <v>3.6534109279017395</v>
      </c>
      <c r="BB6" s="39">
        <v>1.6165535079211142</v>
      </c>
      <c r="BC6" s="39">
        <v>2.1985127707727155</v>
      </c>
      <c r="BD6" s="31">
        <v>0.85660000000000003</v>
      </c>
      <c r="BE6" s="37">
        <v>0.35360000000000003</v>
      </c>
      <c r="BF6" s="36">
        <f t="shared" si="0"/>
        <v>2.7704636519748136</v>
      </c>
    </row>
    <row r="7" spans="1:58" ht="12.75" x14ac:dyDescent="0.2">
      <c r="A7" s="36">
        <v>15</v>
      </c>
      <c r="B7" s="36">
        <v>2559.9</v>
      </c>
      <c r="C7" s="36">
        <v>2978.4</v>
      </c>
      <c r="D7" s="36">
        <v>2790.9</v>
      </c>
      <c r="E7" s="36">
        <v>2789.4</v>
      </c>
      <c r="F7" s="36">
        <v>5.8823529411769744E-3</v>
      </c>
      <c r="G7" s="36">
        <v>229.5</v>
      </c>
      <c r="H7" s="36">
        <v>189</v>
      </c>
      <c r="I7" s="36">
        <v>209.25</v>
      </c>
      <c r="J7" s="36">
        <v>2601.9</v>
      </c>
      <c r="K7" s="36">
        <v>3056.6</v>
      </c>
      <c r="L7" s="36">
        <v>2837.3</v>
      </c>
      <c r="M7" s="36">
        <v>2839.9</v>
      </c>
      <c r="N7" s="36">
        <v>6.7567567567568577E-3</v>
      </c>
      <c r="O7" s="36">
        <v>238</v>
      </c>
      <c r="P7" s="36">
        <v>216.69999999999982</v>
      </c>
      <c r="Q7" s="36">
        <v>227.34999999999991</v>
      </c>
      <c r="R7" s="36">
        <v>52.55</v>
      </c>
      <c r="S7" s="36">
        <v>1.4019999999999999</v>
      </c>
      <c r="T7" s="36">
        <v>18.53</v>
      </c>
      <c r="U7" s="36">
        <v>9.2799999999999994</v>
      </c>
      <c r="V7" s="36">
        <v>0.09</v>
      </c>
      <c r="W7" s="36">
        <v>3.89</v>
      </c>
      <c r="X7" s="36">
        <v>3.74</v>
      </c>
      <c r="Y7" s="36">
        <v>3.07</v>
      </c>
      <c r="Z7" s="36">
        <v>0.75</v>
      </c>
      <c r="AA7" s="36">
        <v>0.28699999999999998</v>
      </c>
      <c r="AB7" s="36">
        <v>1.169</v>
      </c>
      <c r="AC7" s="36">
        <v>0.95996599999999999</v>
      </c>
      <c r="AD7" s="36">
        <v>-0.50173999999999996</v>
      </c>
      <c r="AE7" s="36">
        <v>-1.2191999999999999E-3</v>
      </c>
      <c r="AF7" s="36">
        <v>4.7630699999999998E-2</v>
      </c>
      <c r="AG7" s="36">
        <v>-0.03</v>
      </c>
      <c r="AH7" s="36">
        <v>12</v>
      </c>
      <c r="AI7" s="36">
        <v>244</v>
      </c>
      <c r="AJ7" s="36">
        <v>23</v>
      </c>
      <c r="AK7" s="36">
        <v>30</v>
      </c>
      <c r="AL7" s="36">
        <v>58</v>
      </c>
      <c r="AM7" s="36">
        <v>100</v>
      </c>
      <c r="AN7" s="36">
        <v>0</v>
      </c>
      <c r="AO7" s="36">
        <v>17</v>
      </c>
      <c r="AP7" s="36">
        <v>1</v>
      </c>
      <c r="AQ7" s="36">
        <v>18</v>
      </c>
      <c r="AR7" s="36">
        <v>324</v>
      </c>
      <c r="AS7" s="36">
        <v>5</v>
      </c>
      <c r="AT7" s="36">
        <v>1</v>
      </c>
      <c r="AU7" s="36">
        <v>278</v>
      </c>
      <c r="AV7" s="36">
        <v>28</v>
      </c>
      <c r="AW7" s="36">
        <v>90</v>
      </c>
      <c r="AX7" s="36">
        <v>140</v>
      </c>
      <c r="AY7" s="39">
        <v>35.848620253896399</v>
      </c>
      <c r="AZ7" s="39">
        <v>64.151379746103601</v>
      </c>
      <c r="BA7" s="39">
        <v>4.010557486803215</v>
      </c>
      <c r="BB7" s="39">
        <v>2.4913093858631941</v>
      </c>
      <c r="BC7" s="39">
        <v>3.3881807647739444</v>
      </c>
      <c r="BD7" s="31">
        <v>1.0879000000000001</v>
      </c>
      <c r="BE7" s="37">
        <v>1.0109999999999999</v>
      </c>
      <c r="BF7" s="36">
        <f t="shared" si="0"/>
        <v>2.6676176890156924</v>
      </c>
    </row>
    <row r="8" spans="1:58" ht="12.75" x14ac:dyDescent="0.2">
      <c r="A8" s="36">
        <v>17</v>
      </c>
      <c r="B8" s="36">
        <v>2956.8</v>
      </c>
      <c r="C8" s="36">
        <v>3257.2</v>
      </c>
      <c r="D8" s="36">
        <v>3115</v>
      </c>
      <c r="E8" s="36">
        <v>3114.7</v>
      </c>
      <c r="F8" s="36">
        <v>6.2499999999995563E-3</v>
      </c>
      <c r="G8" s="36">
        <v>157.89999999999964</v>
      </c>
      <c r="H8" s="36">
        <v>142.5</v>
      </c>
      <c r="I8" s="36">
        <v>150.19999999999982</v>
      </c>
      <c r="J8" s="36">
        <v>2973.6</v>
      </c>
      <c r="K8" s="36">
        <v>3284.7</v>
      </c>
      <c r="L8" s="36">
        <v>3134.7</v>
      </c>
      <c r="M8" s="36">
        <v>3134.6</v>
      </c>
      <c r="N8" s="36">
        <v>6.6666666666667616E-3</v>
      </c>
      <c r="O8" s="36">
        <v>161</v>
      </c>
      <c r="P8" s="36">
        <v>150.09999999999991</v>
      </c>
      <c r="Q8" s="36">
        <v>155.54999999999995</v>
      </c>
      <c r="R8" s="36">
        <v>55.07</v>
      </c>
      <c r="S8" s="36">
        <v>1.5840000000000001</v>
      </c>
      <c r="T8" s="36">
        <v>18.420000000000002</v>
      </c>
      <c r="U8" s="36">
        <v>8.81</v>
      </c>
      <c r="V8" s="36">
        <v>0.123</v>
      </c>
      <c r="W8" s="36">
        <v>4.07</v>
      </c>
      <c r="X8" s="36">
        <v>4.43</v>
      </c>
      <c r="Y8" s="36">
        <v>3.44</v>
      </c>
      <c r="Z8" s="36">
        <v>0.76</v>
      </c>
      <c r="AA8" s="36">
        <v>0.33500000000000002</v>
      </c>
      <c r="AB8" s="36">
        <v>0.60899999999999999</v>
      </c>
      <c r="AC8" s="36">
        <v>0.51778999999999997</v>
      </c>
      <c r="AD8" s="36">
        <v>-0.57183899999999999</v>
      </c>
      <c r="AE8" s="36">
        <v>-0.204488</v>
      </c>
      <c r="AF8" s="36">
        <v>0.160301</v>
      </c>
      <c r="AG8" s="36">
        <v>0.12</v>
      </c>
      <c r="AH8" s="36">
        <v>4</v>
      </c>
      <c r="AI8" s="36">
        <v>212</v>
      </c>
      <c r="AJ8" s="36">
        <v>31</v>
      </c>
      <c r="AK8" s="36">
        <v>27</v>
      </c>
      <c r="AL8" s="36">
        <v>53</v>
      </c>
      <c r="AM8" s="36">
        <v>91</v>
      </c>
      <c r="AN8" s="36">
        <v>1</v>
      </c>
      <c r="AO8" s="36">
        <v>18</v>
      </c>
      <c r="AP8" s="36">
        <v>4</v>
      </c>
      <c r="AQ8" s="36">
        <v>14</v>
      </c>
      <c r="AR8" s="36">
        <v>339</v>
      </c>
      <c r="AS8" s="36">
        <v>-3</v>
      </c>
      <c r="AT8" s="36">
        <v>-1</v>
      </c>
      <c r="AU8" s="36">
        <v>290</v>
      </c>
      <c r="AV8" s="36">
        <v>29</v>
      </c>
      <c r="AW8" s="36">
        <v>89</v>
      </c>
      <c r="AX8" s="36">
        <v>164</v>
      </c>
      <c r="AY8" s="39">
        <v>38.716816405258626</v>
      </c>
      <c r="AZ8" s="39">
        <v>61.283183594741374</v>
      </c>
      <c r="BA8" s="39">
        <v>4.0916394718968689</v>
      </c>
      <c r="BB8" s="39">
        <v>1.6084947073732332</v>
      </c>
      <c r="BC8" s="39">
        <v>2.1875528020275974</v>
      </c>
      <c r="BD8" s="58">
        <f>AVERAGE(BD7,BD9)</f>
        <v>1.5654500000000002</v>
      </c>
      <c r="BE8" s="58">
        <f>AVERAGE(BE7,BE9)</f>
        <v>0.94299999999999995</v>
      </c>
      <c r="BF8" s="36">
        <f t="shared" si="0"/>
        <v>2.7967171717171713</v>
      </c>
    </row>
    <row r="9" spans="1:58" ht="12.75" x14ac:dyDescent="0.2">
      <c r="A9" s="36">
        <v>19</v>
      </c>
      <c r="B9" s="36">
        <v>3297</v>
      </c>
      <c r="C9" s="36">
        <v>3595.1</v>
      </c>
      <c r="D9" s="36">
        <v>3436.5</v>
      </c>
      <c r="E9" s="36">
        <v>3439.6</v>
      </c>
      <c r="F9" s="36">
        <v>5.8823529411764462E-3</v>
      </c>
      <c r="G9" s="36">
        <v>142.59999999999991</v>
      </c>
      <c r="H9" s="36">
        <v>155.5</v>
      </c>
      <c r="I9" s="36">
        <v>149.04999999999995</v>
      </c>
      <c r="J9" s="36">
        <v>3303</v>
      </c>
      <c r="K9" s="36">
        <v>3571.4</v>
      </c>
      <c r="L9" s="36">
        <v>3426.1</v>
      </c>
      <c r="M9" s="36">
        <v>3429.8</v>
      </c>
      <c r="N9" s="36">
        <v>6.7567567567569774E-3</v>
      </c>
      <c r="O9" s="36">
        <v>126.80000000000018</v>
      </c>
      <c r="P9" s="36">
        <v>141.59999999999991</v>
      </c>
      <c r="Q9" s="36">
        <v>134.20000000000005</v>
      </c>
      <c r="R9" s="36">
        <v>49.61</v>
      </c>
      <c r="S9" s="36">
        <v>1.585</v>
      </c>
      <c r="T9" s="36">
        <v>17.38</v>
      </c>
      <c r="U9" s="36">
        <v>8.99</v>
      </c>
      <c r="V9" s="36">
        <v>0.108</v>
      </c>
      <c r="W9" s="36">
        <v>3.77</v>
      </c>
      <c r="X9" s="36">
        <v>5.35</v>
      </c>
      <c r="Y9" s="36">
        <v>3.3</v>
      </c>
      <c r="Z9" s="36">
        <v>0.7</v>
      </c>
      <c r="AA9" s="36">
        <v>0.32700000000000001</v>
      </c>
      <c r="AB9" s="36">
        <v>1.5189999999999999</v>
      </c>
      <c r="AC9" s="36">
        <v>0.69262400000000002</v>
      </c>
      <c r="AD9" s="36">
        <v>-0.42515199999999997</v>
      </c>
      <c r="AE9" s="36">
        <v>0.52710599999999996</v>
      </c>
      <c r="AF9" s="36">
        <v>-3.7327300000000001E-3</v>
      </c>
      <c r="AG9" s="36">
        <v>-0.02</v>
      </c>
      <c r="AH9" s="36">
        <v>11</v>
      </c>
      <c r="AI9" s="36">
        <v>225</v>
      </c>
      <c r="AJ9" s="36">
        <v>19</v>
      </c>
      <c r="AK9" s="36">
        <v>25</v>
      </c>
      <c r="AL9" s="36">
        <v>59</v>
      </c>
      <c r="AM9" s="36">
        <v>88</v>
      </c>
      <c r="AN9" s="36">
        <v>2</v>
      </c>
      <c r="AO9" s="36">
        <v>15</v>
      </c>
      <c r="AP9" s="36">
        <v>4</v>
      </c>
      <c r="AQ9" s="36">
        <v>14</v>
      </c>
      <c r="AR9" s="36">
        <v>342</v>
      </c>
      <c r="AS9" s="36">
        <v>1</v>
      </c>
      <c r="AT9" s="36">
        <v>-2</v>
      </c>
      <c r="AU9" s="36">
        <v>252</v>
      </c>
      <c r="AV9" s="36">
        <v>32</v>
      </c>
      <c r="AW9" s="36">
        <v>77</v>
      </c>
      <c r="AX9" s="36">
        <v>170</v>
      </c>
      <c r="AY9" s="39">
        <v>44.016135866111156</v>
      </c>
      <c r="AZ9" s="39">
        <v>55.983864133888844</v>
      </c>
      <c r="BA9" s="39">
        <v>6.2012203774655719</v>
      </c>
      <c r="BB9" s="39">
        <v>2.4029137694526939</v>
      </c>
      <c r="BC9" s="39">
        <v>3.2679627264556639</v>
      </c>
      <c r="BD9" s="31">
        <v>2.0430000000000001</v>
      </c>
      <c r="BE9" s="37">
        <v>0.875</v>
      </c>
      <c r="BF9" s="36">
        <f t="shared" si="0"/>
        <v>3.3753943217665614</v>
      </c>
    </row>
    <row r="10" spans="1:58" ht="12.75" x14ac:dyDescent="0.2">
      <c r="A10" s="36">
        <v>21</v>
      </c>
      <c r="B10" s="36">
        <v>3614.9</v>
      </c>
      <c r="C10" s="36">
        <v>3876.2</v>
      </c>
      <c r="D10" s="36">
        <v>3735.3</v>
      </c>
      <c r="E10" s="36">
        <v>3736.4</v>
      </c>
      <c r="F10" s="36">
        <v>7.1428571428577958E-3</v>
      </c>
      <c r="G10" s="36">
        <v>121.5</v>
      </c>
      <c r="H10" s="36">
        <v>139.79999999999973</v>
      </c>
      <c r="I10" s="36">
        <v>130.64999999999986</v>
      </c>
      <c r="J10" s="36">
        <v>3591.4</v>
      </c>
      <c r="K10" s="36">
        <v>3844.3</v>
      </c>
      <c r="L10" s="36">
        <v>3704.8</v>
      </c>
      <c r="M10" s="36">
        <v>3708.8</v>
      </c>
      <c r="N10" s="36">
        <v>7.4626865671644877E-3</v>
      </c>
      <c r="O10" s="36">
        <v>117.40000000000009</v>
      </c>
      <c r="P10" s="36">
        <v>135.5</v>
      </c>
      <c r="Q10" s="36">
        <v>126.45000000000005</v>
      </c>
      <c r="R10" s="36">
        <v>47.27</v>
      </c>
      <c r="S10" s="36">
        <v>1.2490000000000001</v>
      </c>
      <c r="T10" s="36">
        <v>17.309999999999999</v>
      </c>
      <c r="U10" s="36">
        <v>10.32</v>
      </c>
      <c r="V10" s="36">
        <v>8.3000000000000004E-2</v>
      </c>
      <c r="W10" s="36">
        <v>3.68</v>
      </c>
      <c r="X10" s="36">
        <v>3.43</v>
      </c>
      <c r="Y10" s="36">
        <v>2.4900000000000002</v>
      </c>
      <c r="Z10" s="36">
        <v>0.78</v>
      </c>
      <c r="AA10" s="36">
        <v>0.24</v>
      </c>
      <c r="AB10" s="36">
        <v>3.4969999999999999</v>
      </c>
      <c r="AC10" s="36">
        <v>1.68895</v>
      </c>
      <c r="AD10" s="36">
        <v>-0.339277</v>
      </c>
      <c r="AE10" s="36">
        <v>0.80022700000000002</v>
      </c>
      <c r="AF10" s="36">
        <v>-3.5026399999999999E-2</v>
      </c>
      <c r="AG10" s="36">
        <v>-0.04</v>
      </c>
      <c r="AH10" s="36">
        <v>26</v>
      </c>
      <c r="AI10" s="36">
        <v>254</v>
      </c>
      <c r="AJ10" s="36">
        <v>20</v>
      </c>
      <c r="AK10" s="36">
        <v>24</v>
      </c>
      <c r="AL10" s="36">
        <v>65</v>
      </c>
      <c r="AM10" s="36">
        <v>134</v>
      </c>
      <c r="AN10" s="36">
        <v>2</v>
      </c>
      <c r="AO10" s="36">
        <v>21</v>
      </c>
      <c r="AP10" s="36">
        <v>1</v>
      </c>
      <c r="AQ10" s="36">
        <v>20</v>
      </c>
      <c r="AR10" s="36">
        <v>276</v>
      </c>
      <c r="AS10" s="36">
        <v>1</v>
      </c>
      <c r="AT10" s="36">
        <v>1</v>
      </c>
      <c r="AU10" s="36">
        <v>291</v>
      </c>
      <c r="AV10" s="36">
        <v>28</v>
      </c>
      <c r="AW10" s="36">
        <v>77</v>
      </c>
      <c r="AX10" s="36">
        <v>130</v>
      </c>
      <c r="AY10" s="39">
        <v>40.55594734367655</v>
      </c>
      <c r="AZ10" s="39">
        <v>59.44405265632345</v>
      </c>
      <c r="BA10" s="39">
        <v>6.572417202174953</v>
      </c>
      <c r="BB10" s="39">
        <v>2.7839841819082181</v>
      </c>
      <c r="BC10" s="39">
        <v>3.786218487395177</v>
      </c>
      <c r="BD10" s="58">
        <f>AVERAGE(BD9,BD12)</f>
        <v>2.3497000000000003</v>
      </c>
      <c r="BE10" s="58">
        <f>AVERAGE(BE9,BE12)</f>
        <v>0.88460000000000005</v>
      </c>
      <c r="BF10" s="36">
        <f t="shared" si="0"/>
        <v>2.7461969575660525</v>
      </c>
    </row>
    <row r="11" spans="1:58" ht="12.75" x14ac:dyDescent="0.2">
      <c r="A11" s="36">
        <v>23</v>
      </c>
      <c r="B11" s="36">
        <v>3878.4</v>
      </c>
      <c r="C11" s="36">
        <v>4139.8999999999996</v>
      </c>
      <c r="D11" s="36">
        <v>4002.8</v>
      </c>
      <c r="E11" s="36">
        <v>4005.5</v>
      </c>
      <c r="F11" s="36">
        <v>7.1428571428577958E-3</v>
      </c>
      <c r="G11" s="36">
        <v>127.09999999999991</v>
      </c>
      <c r="H11" s="36">
        <v>134.39999999999964</v>
      </c>
      <c r="I11" s="36">
        <v>130.74999999999977</v>
      </c>
      <c r="J11" s="36">
        <v>3828.3</v>
      </c>
      <c r="K11" s="36">
        <v>4119.8</v>
      </c>
      <c r="L11" s="36">
        <v>3973.6</v>
      </c>
      <c r="M11" s="36">
        <v>3974.3</v>
      </c>
      <c r="N11" s="36">
        <v>7.5187969924814645E-3</v>
      </c>
      <c r="O11" s="36">
        <v>146</v>
      </c>
      <c r="P11" s="36">
        <v>145.5</v>
      </c>
      <c r="Q11" s="36">
        <v>145.75</v>
      </c>
      <c r="R11" s="36">
        <v>48.53</v>
      </c>
      <c r="S11" s="36">
        <v>1.1819999999999999</v>
      </c>
      <c r="T11" s="36">
        <v>18.53</v>
      </c>
      <c r="U11" s="36">
        <v>7.85</v>
      </c>
      <c r="V11" s="36">
        <v>9.2999999999999999E-2</v>
      </c>
      <c r="W11" s="36">
        <v>3.8</v>
      </c>
      <c r="X11" s="36">
        <v>3.05</v>
      </c>
      <c r="Y11" s="36">
        <v>2.4300000000000002</v>
      </c>
      <c r="Z11" s="36">
        <v>0.88</v>
      </c>
      <c r="AA11" s="36">
        <v>0.23799999999999999</v>
      </c>
      <c r="AB11" s="36">
        <v>1.347</v>
      </c>
      <c r="AC11" s="36">
        <v>1.31355</v>
      </c>
      <c r="AD11" s="36">
        <v>-0.20569399999999999</v>
      </c>
      <c r="AE11" s="36">
        <v>2.7559500000000001E-2</v>
      </c>
      <c r="AF11" s="36">
        <v>-0.18029200000000001</v>
      </c>
      <c r="AG11" s="36">
        <v>-0.01</v>
      </c>
      <c r="AH11" s="36">
        <v>14</v>
      </c>
      <c r="AI11" s="36">
        <v>260</v>
      </c>
      <c r="AJ11" s="36">
        <v>41</v>
      </c>
      <c r="AK11" s="36">
        <v>24</v>
      </c>
      <c r="AL11" s="36">
        <v>57</v>
      </c>
      <c r="AM11" s="36">
        <v>143</v>
      </c>
      <c r="AN11" s="36">
        <v>0</v>
      </c>
      <c r="AO11" s="36">
        <v>20</v>
      </c>
      <c r="AP11" s="36">
        <v>4</v>
      </c>
      <c r="AQ11" s="36">
        <v>22</v>
      </c>
      <c r="AR11" s="36">
        <v>276</v>
      </c>
      <c r="AS11" s="36">
        <v>5</v>
      </c>
      <c r="AT11" s="36">
        <v>1</v>
      </c>
      <c r="AU11" s="36">
        <v>273</v>
      </c>
      <c r="AV11" s="36">
        <v>32</v>
      </c>
      <c r="AW11" s="36">
        <v>82</v>
      </c>
      <c r="AX11" s="36">
        <v>128</v>
      </c>
      <c r="AY11" s="39">
        <v>49.099498080897554</v>
      </c>
      <c r="AZ11" s="39">
        <v>50.900501919102446</v>
      </c>
      <c r="BA11" s="39">
        <v>10.532960283881501</v>
      </c>
      <c r="BB11" s="39">
        <v>3.4666302715981616</v>
      </c>
      <c r="BC11" s="39">
        <v>4.7146171693734997</v>
      </c>
      <c r="BD11" s="58">
        <v>2.3497000000000003</v>
      </c>
      <c r="BE11" s="59">
        <v>0.88460000000000005</v>
      </c>
      <c r="BF11" s="36">
        <f t="shared" si="0"/>
        <v>2.5803722504230118</v>
      </c>
    </row>
    <row r="12" spans="1:58" ht="12.75" x14ac:dyDescent="0.2">
      <c r="A12" s="36">
        <v>25</v>
      </c>
      <c r="B12" s="36">
        <v>4078.4</v>
      </c>
      <c r="C12" s="36">
        <v>4490.6000000000004</v>
      </c>
      <c r="D12" s="36">
        <v>4272.8999999999996</v>
      </c>
      <c r="E12" s="36">
        <v>4273.1000000000004</v>
      </c>
      <c r="F12" s="36">
        <v>1.1111111111117339E-2</v>
      </c>
      <c r="G12" s="36">
        <v>194.70000000000027</v>
      </c>
      <c r="H12" s="36">
        <v>217.5</v>
      </c>
      <c r="I12" s="36">
        <v>206.10000000000014</v>
      </c>
      <c r="J12" s="36">
        <v>4001.2</v>
      </c>
      <c r="K12" s="36">
        <v>4466.2</v>
      </c>
      <c r="L12" s="36">
        <v>4242</v>
      </c>
      <c r="M12" s="36">
        <v>4238.6000000000004</v>
      </c>
      <c r="N12" s="36">
        <v>1.5873015873017933E-2</v>
      </c>
      <c r="O12" s="36">
        <v>237.40000000000055</v>
      </c>
      <c r="P12" s="36">
        <v>227.59999999999945</v>
      </c>
      <c r="Q12" s="36">
        <v>232.5</v>
      </c>
      <c r="R12" s="36">
        <v>50.44</v>
      </c>
      <c r="S12" s="36">
        <v>1.2829999999999999</v>
      </c>
      <c r="T12" s="36">
        <v>18.23</v>
      </c>
      <c r="U12" s="36">
        <v>8.2100000000000009</v>
      </c>
      <c r="V12" s="36">
        <v>8.7999999999999995E-2</v>
      </c>
      <c r="W12" s="36">
        <v>3.88</v>
      </c>
      <c r="X12" s="36">
        <v>4.13</v>
      </c>
      <c r="Y12" s="36">
        <v>2.86</v>
      </c>
      <c r="Z12" s="36">
        <v>0.78</v>
      </c>
      <c r="AA12" s="36">
        <v>0.23599999999999999</v>
      </c>
      <c r="AB12" s="36">
        <v>1.631</v>
      </c>
      <c r="AC12" s="36">
        <v>1.06565</v>
      </c>
      <c r="AD12" s="36">
        <v>-0.35610599999999998</v>
      </c>
      <c r="AE12" s="36">
        <v>0.30047099999999999</v>
      </c>
      <c r="AF12" s="43">
        <v>-1.4514600000000001E-2</v>
      </c>
      <c r="AG12" s="36">
        <v>0.08</v>
      </c>
      <c r="AH12" s="36">
        <v>13</v>
      </c>
      <c r="AI12" s="36">
        <v>214</v>
      </c>
      <c r="AJ12" s="36">
        <v>29</v>
      </c>
      <c r="AK12" s="36">
        <v>24</v>
      </c>
      <c r="AL12" s="36">
        <v>60</v>
      </c>
      <c r="AM12" s="36">
        <v>123</v>
      </c>
      <c r="AN12" s="36">
        <v>0</v>
      </c>
      <c r="AO12" s="36">
        <v>19</v>
      </c>
      <c r="AP12" s="36">
        <v>5</v>
      </c>
      <c r="AQ12" s="36">
        <v>18</v>
      </c>
      <c r="AR12" s="36">
        <v>306</v>
      </c>
      <c r="AS12" s="36">
        <v>0</v>
      </c>
      <c r="AT12" s="36">
        <v>0</v>
      </c>
      <c r="AU12" s="36">
        <v>254</v>
      </c>
      <c r="AV12" s="36">
        <v>31</v>
      </c>
      <c r="AW12" s="36">
        <v>80</v>
      </c>
      <c r="AX12" s="36">
        <v>145</v>
      </c>
      <c r="AY12" s="39">
        <v>49.311727449177603</v>
      </c>
      <c r="AZ12" s="39">
        <v>50.688272550822397</v>
      </c>
      <c r="BA12" s="39">
        <v>9.0943443758660649</v>
      </c>
      <c r="BB12" s="39">
        <v>3.1691648822269562</v>
      </c>
      <c r="BC12" s="39">
        <v>4.3100642398286606</v>
      </c>
      <c r="BD12" s="31">
        <v>2.6564000000000001</v>
      </c>
      <c r="BE12" s="37">
        <v>0.89419999999999999</v>
      </c>
      <c r="BF12" s="36">
        <f t="shared" si="0"/>
        <v>3.2190179267342169</v>
      </c>
    </row>
    <row r="13" spans="1:58" ht="12.75" x14ac:dyDescent="0.2">
      <c r="A13" s="36">
        <v>27</v>
      </c>
      <c r="B13" s="36">
        <v>4260.5</v>
      </c>
      <c r="C13" s="36">
        <v>4621.3999999999996</v>
      </c>
      <c r="D13" s="36">
        <v>4436.8999999999996</v>
      </c>
      <c r="E13" s="36">
        <v>4440.2</v>
      </c>
      <c r="F13" s="36">
        <v>1.2499999999999113E-2</v>
      </c>
      <c r="G13" s="36">
        <v>179.69999999999982</v>
      </c>
      <c r="H13" s="36">
        <v>181.19999999999982</v>
      </c>
      <c r="I13" s="36">
        <v>180.44999999999982</v>
      </c>
      <c r="J13" s="36">
        <v>4161.6000000000004</v>
      </c>
      <c r="K13" s="36">
        <v>4534.3999999999996</v>
      </c>
      <c r="L13" s="36">
        <v>4369.5</v>
      </c>
      <c r="M13" s="36">
        <v>4366.8</v>
      </c>
      <c r="N13" s="36">
        <v>1.587301587301564E-2</v>
      </c>
      <c r="O13" s="36">
        <v>205.19999999999982</v>
      </c>
      <c r="P13" s="36">
        <v>167.59999999999945</v>
      </c>
      <c r="Q13" s="36">
        <v>186.39999999999964</v>
      </c>
      <c r="R13" s="36">
        <v>49.11</v>
      </c>
      <c r="S13" s="36">
        <v>1.1539999999999999</v>
      </c>
      <c r="T13" s="36">
        <v>16.18</v>
      </c>
      <c r="U13" s="36">
        <v>8.19</v>
      </c>
      <c r="V13" s="36">
        <v>8.4000000000000005E-2</v>
      </c>
      <c r="W13" s="36">
        <v>3.44</v>
      </c>
      <c r="X13" s="36">
        <v>3.68</v>
      </c>
      <c r="Y13" s="36">
        <v>2.34</v>
      </c>
      <c r="Z13" s="36">
        <v>0.73</v>
      </c>
      <c r="AA13" s="36">
        <v>0.21</v>
      </c>
      <c r="AB13" s="36">
        <v>2.0070000000000001</v>
      </c>
      <c r="AC13" s="36">
        <v>1.3041499999999999</v>
      </c>
      <c r="AD13" s="36">
        <v>-0.15026900000000001</v>
      </c>
      <c r="AE13" s="43">
        <v>0.44181100000000001</v>
      </c>
      <c r="AF13" s="36">
        <v>7.4853699999999995E-2</v>
      </c>
      <c r="AG13" s="36">
        <v>-0.03</v>
      </c>
      <c r="AH13" s="36">
        <v>18</v>
      </c>
      <c r="AI13" s="36">
        <v>190</v>
      </c>
      <c r="AJ13" s="36">
        <v>31</v>
      </c>
      <c r="AK13" s="36">
        <v>23</v>
      </c>
      <c r="AL13" s="36">
        <v>59</v>
      </c>
      <c r="AM13" s="36">
        <v>113</v>
      </c>
      <c r="AN13" s="36">
        <v>1</v>
      </c>
      <c r="AO13" s="36">
        <v>18</v>
      </c>
      <c r="AP13" s="36">
        <v>0</v>
      </c>
      <c r="AQ13" s="36">
        <v>18</v>
      </c>
      <c r="AR13" s="36">
        <v>278</v>
      </c>
      <c r="AS13" s="36">
        <v>-1</v>
      </c>
      <c r="AT13" s="36">
        <v>0</v>
      </c>
      <c r="AU13" s="36">
        <v>216</v>
      </c>
      <c r="AV13" s="36">
        <v>28</v>
      </c>
      <c r="AW13" s="36">
        <v>72</v>
      </c>
      <c r="AX13" s="36">
        <v>132</v>
      </c>
      <c r="AY13" s="39">
        <v>52.500813985523664</v>
      </c>
      <c r="AZ13" s="39">
        <v>47.499186014476336</v>
      </c>
      <c r="BA13" s="39">
        <v>9.8576324808856945</v>
      </c>
      <c r="BB13" s="39">
        <v>3.3166359082520449</v>
      </c>
      <c r="BC13" s="39">
        <v>4.5106248352227816</v>
      </c>
      <c r="BD13" s="31">
        <v>3.3662999999999998</v>
      </c>
      <c r="BE13" s="37">
        <v>1.149</v>
      </c>
      <c r="BF13" s="36">
        <f t="shared" si="0"/>
        <v>3.1889081455805894</v>
      </c>
    </row>
    <row r="14" spans="1:58" ht="12.75" x14ac:dyDescent="0.2">
      <c r="A14" s="36">
        <v>29</v>
      </c>
      <c r="B14" s="36">
        <v>4380.3</v>
      </c>
      <c r="C14" s="36">
        <v>4818.3</v>
      </c>
      <c r="D14" s="36">
        <v>4606.8999999999996</v>
      </c>
      <c r="E14" s="36">
        <v>4607.2</v>
      </c>
      <c r="F14" s="36">
        <v>1.111111111110611E-2</v>
      </c>
      <c r="G14" s="36">
        <v>226.89999999999964</v>
      </c>
      <c r="H14" s="36">
        <v>211.10000000000036</v>
      </c>
      <c r="I14" s="36">
        <v>219</v>
      </c>
      <c r="J14" s="36">
        <v>4223.3999999999996</v>
      </c>
      <c r="K14" s="36">
        <v>4633</v>
      </c>
      <c r="L14" s="36">
        <v>4505.8999999999996</v>
      </c>
      <c r="M14" s="36">
        <v>4495.2</v>
      </c>
      <c r="N14" s="36">
        <v>1.562499999999889E-2</v>
      </c>
      <c r="O14" s="36">
        <v>271.80000000000018</v>
      </c>
      <c r="P14" s="36">
        <v>137.80000000000018</v>
      </c>
      <c r="Q14" s="36">
        <v>204.80000000000018</v>
      </c>
      <c r="R14" s="43">
        <v>49.870000000000005</v>
      </c>
      <c r="S14" s="43">
        <v>1.2170000000000001</v>
      </c>
      <c r="T14" s="43">
        <v>16.365000000000002</v>
      </c>
      <c r="U14" s="43">
        <v>8.0749999999999993</v>
      </c>
      <c r="V14" s="43">
        <v>9.2999999999999999E-2</v>
      </c>
      <c r="W14" s="43">
        <v>3.6349999999999998</v>
      </c>
      <c r="X14" s="43">
        <v>4.1500000000000004</v>
      </c>
      <c r="Y14" s="43">
        <v>2.665</v>
      </c>
      <c r="Z14" s="43">
        <v>0.71499999999999997</v>
      </c>
      <c r="AA14" s="43">
        <v>0.2215</v>
      </c>
      <c r="AB14" s="43">
        <v>1.7385000000000002</v>
      </c>
      <c r="AC14" s="43">
        <v>1.0821099999999999</v>
      </c>
      <c r="AD14" s="43">
        <v>-0.24090300000000001</v>
      </c>
      <c r="AE14" s="36">
        <v>0.41841600000000001</v>
      </c>
      <c r="AF14" s="36">
        <v>7.6257000000000005E-2</v>
      </c>
      <c r="AG14" s="43">
        <v>-0.02</v>
      </c>
      <c r="AH14" s="43">
        <v>18.5</v>
      </c>
      <c r="AI14" s="43">
        <v>189.5</v>
      </c>
      <c r="AJ14" s="43">
        <v>29.5</v>
      </c>
      <c r="AK14" s="43">
        <v>23</v>
      </c>
      <c r="AL14" s="43">
        <v>53</v>
      </c>
      <c r="AM14" s="43">
        <v>109.5</v>
      </c>
      <c r="AN14" s="43">
        <v>1.5</v>
      </c>
      <c r="AO14" s="43">
        <v>19</v>
      </c>
      <c r="AP14" s="43">
        <v>1.5</v>
      </c>
      <c r="AQ14" s="43">
        <v>16.5</v>
      </c>
      <c r="AR14" s="43">
        <v>290</v>
      </c>
      <c r="AS14" s="43">
        <v>0</v>
      </c>
      <c r="AT14" s="43">
        <v>0.5</v>
      </c>
      <c r="AU14" s="43">
        <v>237.5</v>
      </c>
      <c r="AV14" s="43">
        <v>29</v>
      </c>
      <c r="AW14" s="43">
        <v>73</v>
      </c>
      <c r="AX14" s="43">
        <v>141.5</v>
      </c>
      <c r="AY14" s="39">
        <v>56.07572540693554</v>
      </c>
      <c r="AZ14" s="39">
        <v>43.92427459306446</v>
      </c>
      <c r="BA14" s="39">
        <v>11.552404736969422</v>
      </c>
      <c r="BB14" s="39">
        <v>3.4117457504230431</v>
      </c>
      <c r="BC14" s="39">
        <v>4.6399742205753389</v>
      </c>
      <c r="BD14" s="31">
        <v>4.2773000000000003</v>
      </c>
      <c r="BE14" s="37">
        <v>1.0488999999999999</v>
      </c>
      <c r="BF14" s="36">
        <f t="shared" si="0"/>
        <v>3.410024650780608</v>
      </c>
    </row>
    <row r="15" spans="1:58" ht="12.75" x14ac:dyDescent="0.2">
      <c r="A15" s="36">
        <v>31</v>
      </c>
      <c r="B15" s="36">
        <v>4577.3</v>
      </c>
      <c r="C15" s="36">
        <v>4972.5</v>
      </c>
      <c r="D15" s="36">
        <v>4762.7</v>
      </c>
      <c r="E15" s="36">
        <v>4770.7</v>
      </c>
      <c r="F15" s="36">
        <v>1.2499999999999113E-2</v>
      </c>
      <c r="G15" s="36">
        <v>193.39999999999964</v>
      </c>
      <c r="H15" s="36">
        <v>201.80000000000018</v>
      </c>
      <c r="I15" s="36">
        <v>197.59999999999991</v>
      </c>
      <c r="J15" s="36">
        <v>4263.8999999999996</v>
      </c>
      <c r="K15" s="36">
        <v>4719.6000000000004</v>
      </c>
      <c r="L15" s="36">
        <v>4592.8</v>
      </c>
      <c r="M15" s="36">
        <v>4569.6000000000004</v>
      </c>
      <c r="N15" s="36">
        <v>8.3333333333347151E-2</v>
      </c>
      <c r="O15" s="36">
        <v>305.70000000000073</v>
      </c>
      <c r="P15" s="36">
        <v>150</v>
      </c>
      <c r="Q15" s="36">
        <v>227.85000000000036</v>
      </c>
      <c r="R15" s="36">
        <v>50.63</v>
      </c>
      <c r="S15" s="36">
        <v>1.28</v>
      </c>
      <c r="T15" s="36">
        <v>16.55</v>
      </c>
      <c r="U15" s="36">
        <v>7.96</v>
      </c>
      <c r="V15" s="36">
        <v>0.10199999999999999</v>
      </c>
      <c r="W15" s="36">
        <v>3.83</v>
      </c>
      <c r="X15" s="36">
        <v>4.62</v>
      </c>
      <c r="Y15" s="36">
        <v>2.99</v>
      </c>
      <c r="Z15" s="36">
        <v>0.7</v>
      </c>
      <c r="AA15" s="36">
        <v>0.23300000000000001</v>
      </c>
      <c r="AB15" s="36">
        <v>1.47</v>
      </c>
      <c r="AC15" s="36">
        <v>0.86220600000000003</v>
      </c>
      <c r="AD15" s="36">
        <v>-0.32487199999999999</v>
      </c>
      <c r="AE15" s="36">
        <v>0.38291900000000001</v>
      </c>
      <c r="AF15" s="36">
        <v>7.5982400000000005E-2</v>
      </c>
      <c r="AG15" s="36">
        <v>-0.01</v>
      </c>
      <c r="AH15" s="36">
        <v>19</v>
      </c>
      <c r="AI15" s="36">
        <v>189</v>
      </c>
      <c r="AJ15" s="36">
        <v>28</v>
      </c>
      <c r="AK15" s="36">
        <v>23</v>
      </c>
      <c r="AL15" s="36">
        <v>47</v>
      </c>
      <c r="AM15" s="36">
        <v>106</v>
      </c>
      <c r="AN15" s="36">
        <v>2</v>
      </c>
      <c r="AO15" s="36">
        <v>20</v>
      </c>
      <c r="AP15" s="36">
        <v>3</v>
      </c>
      <c r="AQ15" s="36">
        <v>15</v>
      </c>
      <c r="AR15" s="36">
        <v>302</v>
      </c>
      <c r="AS15" s="36">
        <v>1</v>
      </c>
      <c r="AT15" s="36">
        <v>1</v>
      </c>
      <c r="AU15" s="36">
        <v>259</v>
      </c>
      <c r="AV15" s="36">
        <v>30</v>
      </c>
      <c r="AW15" s="36">
        <v>74</v>
      </c>
      <c r="AX15" s="36">
        <v>151</v>
      </c>
      <c r="AY15" s="39">
        <v>47.285616375297948</v>
      </c>
      <c r="AZ15" s="39">
        <v>52.714383624702052</v>
      </c>
      <c r="BA15" s="39">
        <v>7.700069859504648</v>
      </c>
      <c r="BB15" s="39">
        <v>2.6740665993946848</v>
      </c>
      <c r="BC15" s="39">
        <v>3.6367305751767716</v>
      </c>
      <c r="BD15" s="31">
        <v>3.1955</v>
      </c>
      <c r="BE15" s="37">
        <v>0.6764</v>
      </c>
      <c r="BF15" s="36">
        <f t="shared" si="0"/>
        <v>3.609375</v>
      </c>
    </row>
    <row r="16" spans="1:58" ht="12.75" x14ac:dyDescent="0.2">
      <c r="A16" s="36">
        <v>33</v>
      </c>
      <c r="B16" s="36">
        <v>4796.8</v>
      </c>
      <c r="C16" s="36">
        <v>5063.7</v>
      </c>
      <c r="D16" s="36">
        <v>4922.8</v>
      </c>
      <c r="E16" s="36">
        <v>4932.8999999999996</v>
      </c>
      <c r="F16" s="36">
        <v>1.2499999999994672E-2</v>
      </c>
      <c r="G16" s="36">
        <v>136.09999999999945</v>
      </c>
      <c r="H16" s="36">
        <v>130.80000000000018</v>
      </c>
      <c r="I16" s="36">
        <v>133.44999999999982</v>
      </c>
      <c r="J16" s="36">
        <v>4295.8999999999996</v>
      </c>
      <c r="K16" s="36">
        <v>4740</v>
      </c>
      <c r="L16" s="36">
        <v>4613.5</v>
      </c>
      <c r="M16" s="36">
        <v>4592.1000000000004</v>
      </c>
      <c r="N16" s="36">
        <v>0.10000000000000142</v>
      </c>
      <c r="O16" s="36">
        <v>296.20000000000073</v>
      </c>
      <c r="P16" s="36">
        <v>147.89999999999964</v>
      </c>
      <c r="Q16" s="36">
        <v>222.05000000000018</v>
      </c>
      <c r="R16" s="36">
        <v>63.82</v>
      </c>
      <c r="S16" s="36">
        <v>1.7210000000000001</v>
      </c>
      <c r="T16" s="36">
        <v>20.440000000000001</v>
      </c>
      <c r="U16" s="36">
        <v>10.050000000000001</v>
      </c>
      <c r="V16" s="36">
        <v>0.13800000000000001</v>
      </c>
      <c r="W16" s="36">
        <v>4.75</v>
      </c>
      <c r="X16" s="36">
        <v>6.78</v>
      </c>
      <c r="Y16" s="36">
        <v>3.97</v>
      </c>
      <c r="Z16" s="36">
        <v>0.84</v>
      </c>
      <c r="AA16" s="36">
        <v>0.28399999999999997</v>
      </c>
      <c r="AB16" s="36">
        <v>0.68400000000000005</v>
      </c>
      <c r="AC16" s="36">
        <v>1.9396099999999999E-2</v>
      </c>
      <c r="AD16" s="36">
        <v>-0.83552400000000004</v>
      </c>
      <c r="AE16" s="36">
        <v>-0.12820999999999999</v>
      </c>
      <c r="AF16" s="36">
        <v>0.611514</v>
      </c>
      <c r="AG16" s="36">
        <v>-0.01</v>
      </c>
      <c r="AH16" s="36">
        <v>14</v>
      </c>
      <c r="AI16" s="36">
        <v>203</v>
      </c>
      <c r="AJ16" s="36">
        <v>36</v>
      </c>
      <c r="AK16" s="36">
        <v>28</v>
      </c>
      <c r="AL16" s="36">
        <v>68</v>
      </c>
      <c r="AM16" s="36">
        <v>112</v>
      </c>
      <c r="AN16" s="36">
        <v>-1</v>
      </c>
      <c r="AO16" s="36">
        <v>26</v>
      </c>
      <c r="AP16" s="36">
        <v>2</v>
      </c>
      <c r="AQ16" s="36">
        <v>15</v>
      </c>
      <c r="AR16" s="36">
        <v>384</v>
      </c>
      <c r="AS16" s="36">
        <v>6</v>
      </c>
      <c r="AT16" s="36">
        <v>0</v>
      </c>
      <c r="AU16" s="36">
        <v>262</v>
      </c>
      <c r="AV16" s="36">
        <v>36</v>
      </c>
      <c r="AW16" s="36">
        <v>95</v>
      </c>
      <c r="AX16" s="36">
        <v>195</v>
      </c>
      <c r="AY16" s="39">
        <v>38.805313715102521</v>
      </c>
      <c r="AZ16" s="39">
        <v>61.194686284897479</v>
      </c>
      <c r="BA16" s="39">
        <v>4.6454647914930458</v>
      </c>
      <c r="BB16" s="39">
        <v>1.9094755067704945</v>
      </c>
      <c r="BC16" s="39">
        <v>2.5968866892078726</v>
      </c>
      <c r="BD16" s="31">
        <v>1.2686999999999999</v>
      </c>
      <c r="BE16" s="37">
        <v>0.27110000000000001</v>
      </c>
      <c r="BF16" s="36">
        <f t="shared" si="0"/>
        <v>3.9395700174317256</v>
      </c>
    </row>
    <row r="17" spans="1:58" ht="12.75" x14ac:dyDescent="0.2">
      <c r="A17" s="36">
        <v>35</v>
      </c>
      <c r="B17" s="36">
        <v>4895.2</v>
      </c>
      <c r="C17" s="36">
        <v>5311.6</v>
      </c>
      <c r="D17" s="36">
        <v>5087.8</v>
      </c>
      <c r="E17" s="36">
        <v>5093.3</v>
      </c>
      <c r="F17" s="36">
        <v>1.2499999999994672E-2</v>
      </c>
      <c r="G17" s="36">
        <v>198.10000000000036</v>
      </c>
      <c r="H17" s="36">
        <v>218.30000000000018</v>
      </c>
      <c r="I17" s="36">
        <v>208.20000000000027</v>
      </c>
      <c r="J17" s="36">
        <v>4321.8999999999996</v>
      </c>
      <c r="K17" s="36">
        <v>4772.8999999999996</v>
      </c>
      <c r="L17" s="36">
        <v>4630.3999999999996</v>
      </c>
      <c r="M17" s="36">
        <v>4614.3999999999996</v>
      </c>
      <c r="N17" s="36">
        <v>0.12499999999997335</v>
      </c>
      <c r="O17" s="36">
        <v>292.5</v>
      </c>
      <c r="P17" s="36">
        <v>158.5</v>
      </c>
      <c r="Q17" s="36">
        <v>225.5</v>
      </c>
      <c r="R17" s="36">
        <v>52.86</v>
      </c>
      <c r="S17" s="36">
        <v>1.52</v>
      </c>
      <c r="T17" s="36">
        <v>17.600000000000001</v>
      </c>
      <c r="U17" s="36">
        <v>8.68</v>
      </c>
      <c r="V17" s="36">
        <v>0.127</v>
      </c>
      <c r="W17" s="36">
        <v>4.1100000000000003</v>
      </c>
      <c r="X17" s="36">
        <v>6.26</v>
      </c>
      <c r="Y17" s="36">
        <v>3.64</v>
      </c>
      <c r="Z17" s="36">
        <v>0.71</v>
      </c>
      <c r="AA17" s="36">
        <v>0.23200000000000001</v>
      </c>
      <c r="AB17" s="36">
        <v>0.27400000000000002</v>
      </c>
      <c r="AC17" s="36">
        <v>-4.0758200000000001E-2</v>
      </c>
      <c r="AD17" s="36">
        <v>-0.39896900000000002</v>
      </c>
      <c r="AE17" s="36">
        <v>-7.3316599999999996E-2</v>
      </c>
      <c r="AF17" s="36">
        <v>2.6360300000000001E-3</v>
      </c>
      <c r="AG17" s="36">
        <v>0.02</v>
      </c>
      <c r="AH17" s="36">
        <v>7</v>
      </c>
      <c r="AI17" s="36">
        <v>165</v>
      </c>
      <c r="AJ17" s="36">
        <v>16</v>
      </c>
      <c r="AK17" s="36">
        <v>25</v>
      </c>
      <c r="AL17" s="36">
        <v>53</v>
      </c>
      <c r="AM17" s="36">
        <v>83</v>
      </c>
      <c r="AN17" s="36">
        <v>1</v>
      </c>
      <c r="AO17" s="36">
        <v>23</v>
      </c>
      <c r="AP17" s="36">
        <v>3</v>
      </c>
      <c r="AQ17" s="36">
        <v>12</v>
      </c>
      <c r="AR17" s="36">
        <v>354</v>
      </c>
      <c r="AS17" s="36">
        <v>3</v>
      </c>
      <c r="AT17" s="36">
        <v>-1</v>
      </c>
      <c r="AU17" s="36">
        <v>218</v>
      </c>
      <c r="AV17" s="36">
        <v>34</v>
      </c>
      <c r="AW17" s="36">
        <v>78</v>
      </c>
      <c r="AX17" s="36">
        <v>182</v>
      </c>
      <c r="AY17" s="39">
        <v>33.840168853205334</v>
      </c>
      <c r="AZ17" s="39">
        <v>66.159831146794659</v>
      </c>
      <c r="BA17" s="39">
        <v>3.2402947542254839</v>
      </c>
      <c r="BB17" s="39">
        <v>1.2961179016901576</v>
      </c>
      <c r="BC17" s="39">
        <v>1.7627203462986145</v>
      </c>
      <c r="BD17" s="31">
        <v>0.63680000000000003</v>
      </c>
      <c r="BE17" s="37">
        <v>0.11550000000000001</v>
      </c>
      <c r="BF17" s="36">
        <f t="shared" si="0"/>
        <v>4.1184210526315788</v>
      </c>
    </row>
    <row r="18" spans="1:58" ht="12.75" x14ac:dyDescent="0.2">
      <c r="A18" s="36">
        <v>37</v>
      </c>
      <c r="B18" s="36">
        <v>5027.8</v>
      </c>
      <c r="C18" s="36">
        <v>5443.1</v>
      </c>
      <c r="D18" s="36">
        <v>5242.3</v>
      </c>
      <c r="E18" s="36">
        <v>5242.6000000000004</v>
      </c>
      <c r="F18" s="36">
        <v>1.2500000000008882E-2</v>
      </c>
      <c r="G18" s="36">
        <v>214.80000000000018</v>
      </c>
      <c r="H18" s="36">
        <v>200.5</v>
      </c>
      <c r="I18" s="36">
        <v>207.65000000000009</v>
      </c>
      <c r="J18" s="36">
        <v>4346.7</v>
      </c>
      <c r="K18" s="36">
        <v>4786.8</v>
      </c>
      <c r="L18" s="36">
        <v>4645.5</v>
      </c>
      <c r="M18" s="36">
        <v>4630.6000000000004</v>
      </c>
      <c r="N18" s="36">
        <v>0.14285714285718201</v>
      </c>
      <c r="O18" s="36">
        <v>283.90000000000055</v>
      </c>
      <c r="P18" s="36">
        <v>156.19999999999982</v>
      </c>
      <c r="Q18" s="36">
        <v>220.05000000000018</v>
      </c>
      <c r="R18" s="36">
        <v>53.07</v>
      </c>
      <c r="S18" s="36">
        <v>1.591</v>
      </c>
      <c r="T18" s="36">
        <v>17.34</v>
      </c>
      <c r="U18" s="36">
        <v>9.08</v>
      </c>
      <c r="V18" s="36">
        <v>0.14299999999999999</v>
      </c>
      <c r="W18" s="36">
        <v>4.29</v>
      </c>
      <c r="X18" s="36">
        <v>6.86</v>
      </c>
      <c r="Y18" s="36">
        <v>3.95</v>
      </c>
      <c r="Z18" s="36">
        <v>0.69</v>
      </c>
      <c r="AA18" s="36">
        <v>0.24</v>
      </c>
      <c r="AB18" s="36">
        <v>9.8000000000000004E-2</v>
      </c>
      <c r="AC18" s="36">
        <v>-0.34755200000000003</v>
      </c>
      <c r="AD18" s="36">
        <v>-0.43145899999999998</v>
      </c>
      <c r="AE18" s="36">
        <v>-0.174315</v>
      </c>
      <c r="AF18" s="36">
        <v>-3.2953299999999998E-2</v>
      </c>
      <c r="AG18" s="36">
        <v>0</v>
      </c>
      <c r="AH18" s="36">
        <v>4</v>
      </c>
      <c r="AI18" s="36">
        <v>158</v>
      </c>
      <c r="AJ18" s="36">
        <v>-5</v>
      </c>
      <c r="AK18" s="36">
        <v>25</v>
      </c>
      <c r="AL18" s="36">
        <v>53</v>
      </c>
      <c r="AM18" s="36">
        <v>70</v>
      </c>
      <c r="AN18" s="36">
        <v>2</v>
      </c>
      <c r="AO18" s="36">
        <v>23</v>
      </c>
      <c r="AP18" s="36">
        <v>2</v>
      </c>
      <c r="AQ18" s="36">
        <v>11</v>
      </c>
      <c r="AR18" s="36">
        <v>373</v>
      </c>
      <c r="AS18" s="36">
        <v>0</v>
      </c>
      <c r="AT18" s="36">
        <v>-1</v>
      </c>
      <c r="AU18" s="36">
        <v>220</v>
      </c>
      <c r="AV18" s="36">
        <v>34</v>
      </c>
      <c r="AW18" s="36">
        <v>79</v>
      </c>
      <c r="AX18" s="36">
        <v>190</v>
      </c>
      <c r="AY18" s="39">
        <v>26.637854214934904</v>
      </c>
      <c r="AZ18" s="39">
        <v>73.362145785065096</v>
      </c>
      <c r="BA18" s="39">
        <v>2.1074495608974333</v>
      </c>
      <c r="BB18" s="39">
        <v>0.90614257776914253</v>
      </c>
      <c r="BC18" s="39">
        <v>1.232353905766034</v>
      </c>
      <c r="BD18" s="31">
        <v>0.29699999999999999</v>
      </c>
      <c r="BE18" s="37">
        <v>3.0099999999999998E-2</v>
      </c>
      <c r="BF18" s="36">
        <f t="shared" si="0"/>
        <v>4.3117536140791959</v>
      </c>
    </row>
    <row r="19" spans="1:58" ht="12.75" x14ac:dyDescent="0.2">
      <c r="A19" s="36">
        <v>39</v>
      </c>
      <c r="B19" s="36">
        <v>5118.8999999999996</v>
      </c>
      <c r="C19" s="36">
        <v>5638.4</v>
      </c>
      <c r="D19" s="36">
        <v>5387.2</v>
      </c>
      <c r="E19" s="36">
        <v>5389.4</v>
      </c>
      <c r="F19" s="36">
        <v>1.4285714285696595E-2</v>
      </c>
      <c r="G19" s="36">
        <v>270.5</v>
      </c>
      <c r="H19" s="36">
        <v>249</v>
      </c>
      <c r="I19" s="36">
        <v>259.75</v>
      </c>
      <c r="J19" s="36">
        <v>4367.3</v>
      </c>
      <c r="K19" s="36">
        <v>4805.8999999999996</v>
      </c>
      <c r="L19" s="36">
        <v>4659.8999999999996</v>
      </c>
      <c r="M19" s="36">
        <v>4646.5</v>
      </c>
      <c r="N19" s="36">
        <v>0.12499999999997335</v>
      </c>
      <c r="O19" s="36">
        <v>279.19999999999982</v>
      </c>
      <c r="P19" s="36">
        <v>159.39999999999964</v>
      </c>
      <c r="Q19" s="36">
        <v>219.29999999999973</v>
      </c>
      <c r="R19" s="36">
        <v>53.27</v>
      </c>
      <c r="S19" s="36">
        <v>1.613</v>
      </c>
      <c r="T19" s="36">
        <v>17</v>
      </c>
      <c r="U19" s="36">
        <v>9.3000000000000007</v>
      </c>
      <c r="V19" s="36">
        <v>0.14799999999999999</v>
      </c>
      <c r="W19" s="36">
        <v>4.3600000000000003</v>
      </c>
      <c r="X19" s="36">
        <v>7.1</v>
      </c>
      <c r="Y19" s="36">
        <v>4.03</v>
      </c>
      <c r="Z19" s="36">
        <v>0.67</v>
      </c>
      <c r="AA19" s="36">
        <v>0.245</v>
      </c>
      <c r="AB19" s="36">
        <v>0.12</v>
      </c>
      <c r="AC19" s="36">
        <v>-0.38557399999999997</v>
      </c>
      <c r="AD19" s="36">
        <v>-0.45388299999999998</v>
      </c>
      <c r="AE19" s="36">
        <v>-0.108516</v>
      </c>
      <c r="AF19" s="36">
        <v>1.92475E-3</v>
      </c>
      <c r="AG19" s="36">
        <v>0.04</v>
      </c>
      <c r="AH19" s="36">
        <v>3</v>
      </c>
      <c r="AI19" s="36">
        <v>130</v>
      </c>
      <c r="AJ19" s="36">
        <v>24</v>
      </c>
      <c r="AK19" s="36">
        <v>25</v>
      </c>
      <c r="AL19" s="36">
        <v>49</v>
      </c>
      <c r="AM19" s="36">
        <v>67</v>
      </c>
      <c r="AN19" s="36">
        <v>3</v>
      </c>
      <c r="AO19" s="36">
        <v>21</v>
      </c>
      <c r="AP19" s="36">
        <v>4</v>
      </c>
      <c r="AQ19" s="36">
        <v>11</v>
      </c>
      <c r="AR19" s="36">
        <v>369</v>
      </c>
      <c r="AS19" s="36">
        <v>2</v>
      </c>
      <c r="AT19" s="36">
        <v>0</v>
      </c>
      <c r="AU19" s="36">
        <v>211</v>
      </c>
      <c r="AV19" s="36">
        <v>31</v>
      </c>
      <c r="AW19" s="36">
        <v>78</v>
      </c>
      <c r="AX19" s="36">
        <v>196</v>
      </c>
      <c r="AY19" s="39">
        <v>22.366525195299065</v>
      </c>
      <c r="AZ19" s="39">
        <v>77.633474804700938</v>
      </c>
      <c r="BA19" s="39">
        <v>1.6514317458714183</v>
      </c>
      <c r="BB19" s="39">
        <v>0.82824099792944084</v>
      </c>
      <c r="BC19" s="39">
        <v>1.1264077571840396</v>
      </c>
      <c r="BD19" s="31">
        <v>0.1237</v>
      </c>
      <c r="BE19" s="37">
        <v>2.01E-2</v>
      </c>
      <c r="BF19" s="36">
        <f t="shared" si="0"/>
        <v>4.4017358958462491</v>
      </c>
    </row>
    <row r="20" spans="1:58" ht="12.75" x14ac:dyDescent="0.2">
      <c r="A20" s="36">
        <v>41</v>
      </c>
      <c r="B20" s="36">
        <v>5270.3</v>
      </c>
      <c r="C20" s="36">
        <v>5775.8</v>
      </c>
      <c r="D20" s="36">
        <v>5516.8</v>
      </c>
      <c r="E20" s="36">
        <v>5525.2</v>
      </c>
      <c r="F20" s="36">
        <v>1.9999999999996021E-2</v>
      </c>
      <c r="G20" s="36">
        <v>254.89999999999964</v>
      </c>
      <c r="H20" s="36">
        <v>250.60000000000036</v>
      </c>
      <c r="I20" s="36">
        <v>252.75</v>
      </c>
      <c r="J20" s="36">
        <v>4388.3999999999996</v>
      </c>
      <c r="K20" s="36">
        <v>4822.6000000000004</v>
      </c>
      <c r="L20" s="36">
        <v>4674.8999999999996</v>
      </c>
      <c r="M20" s="36">
        <v>4662.7</v>
      </c>
      <c r="N20" s="36">
        <v>0.11111111111104532</v>
      </c>
      <c r="O20" s="36">
        <v>274.30000000000018</v>
      </c>
      <c r="P20" s="36">
        <v>159.90000000000055</v>
      </c>
      <c r="Q20" s="36">
        <v>217.10000000000036</v>
      </c>
      <c r="R20" s="36">
        <v>53.26</v>
      </c>
      <c r="S20" s="36">
        <v>1.601</v>
      </c>
      <c r="T20" s="36">
        <v>17.02</v>
      </c>
      <c r="U20" s="36">
        <v>9.15</v>
      </c>
      <c r="V20" s="36">
        <v>0.15</v>
      </c>
      <c r="W20" s="36">
        <v>4.37</v>
      </c>
      <c r="X20" s="36">
        <v>7.43</v>
      </c>
      <c r="Y20" s="36">
        <v>4.0599999999999996</v>
      </c>
      <c r="Z20" s="36">
        <v>0.65</v>
      </c>
      <c r="AA20" s="36">
        <v>0.23799999999999999</v>
      </c>
      <c r="AB20" s="36">
        <v>6.3E-2</v>
      </c>
      <c r="AC20" s="36">
        <v>-0.51219800000000004</v>
      </c>
      <c r="AD20" s="36">
        <v>-0.42491600000000002</v>
      </c>
      <c r="AE20" s="36">
        <v>-0.149286</v>
      </c>
      <c r="AF20" s="36">
        <v>-2.3630999999999999E-2</v>
      </c>
      <c r="AG20" s="36">
        <v>0.01</v>
      </c>
      <c r="AH20" s="36">
        <v>5</v>
      </c>
      <c r="AI20" s="36">
        <v>125</v>
      </c>
      <c r="AJ20" s="36">
        <v>12</v>
      </c>
      <c r="AK20" s="36">
        <v>25</v>
      </c>
      <c r="AL20" s="36">
        <v>55</v>
      </c>
      <c r="AM20" s="36">
        <v>65</v>
      </c>
      <c r="AN20" s="36">
        <v>2</v>
      </c>
      <c r="AO20" s="36">
        <v>22</v>
      </c>
      <c r="AP20" s="36">
        <v>1</v>
      </c>
      <c r="AQ20" s="36">
        <v>10</v>
      </c>
      <c r="AR20" s="36">
        <v>375</v>
      </c>
      <c r="AS20" s="36">
        <v>0</v>
      </c>
      <c r="AT20" s="36">
        <v>-1</v>
      </c>
      <c r="AU20" s="36">
        <v>209</v>
      </c>
      <c r="AV20" s="36">
        <v>33</v>
      </c>
      <c r="AW20" s="36">
        <v>78</v>
      </c>
      <c r="AX20" s="36">
        <v>190</v>
      </c>
      <c r="AY20" s="39">
        <v>22.455943007124137</v>
      </c>
      <c r="AZ20" s="39">
        <v>77.544056992875866</v>
      </c>
      <c r="BA20" s="39">
        <v>1.2168979578678154</v>
      </c>
      <c r="BB20" s="39">
        <v>0.54639524200962886</v>
      </c>
      <c r="BC20" s="39">
        <v>0.74309752913309535</v>
      </c>
      <c r="BD20" s="31">
        <v>8.9200000000000002E-2</v>
      </c>
      <c r="BE20" s="37">
        <v>1.7500000000000002E-2</v>
      </c>
      <c r="BF20" s="36">
        <f t="shared" si="0"/>
        <v>4.6408494690818234</v>
      </c>
    </row>
    <row r="21" spans="1:58" ht="12.75" x14ac:dyDescent="0.2">
      <c r="A21" s="36">
        <v>43</v>
      </c>
      <c r="B21" s="36">
        <v>5460.5046323379365</v>
      </c>
      <c r="C21" s="36">
        <v>5825.8073464390181</v>
      </c>
      <c r="D21" s="36">
        <v>5649.1023603836475</v>
      </c>
      <c r="E21" s="36">
        <v>5652.1036732195089</v>
      </c>
      <c r="F21" s="36">
        <v>2.7224074076656093</v>
      </c>
      <c r="G21" s="36">
        <v>191.59904088157236</v>
      </c>
      <c r="H21" s="36">
        <v>173.70367321950926</v>
      </c>
      <c r="I21" s="36">
        <v>182.65135705054081</v>
      </c>
      <c r="J21" s="36">
        <v>4411.7</v>
      </c>
      <c r="K21" s="36">
        <v>4839</v>
      </c>
      <c r="L21" s="36">
        <v>4690.8</v>
      </c>
      <c r="M21" s="36">
        <v>4679.2</v>
      </c>
      <c r="N21" s="36">
        <v>0.12499999999997335</v>
      </c>
      <c r="O21" s="36">
        <v>267.5</v>
      </c>
      <c r="P21" s="36">
        <v>159.80000000000018</v>
      </c>
      <c r="Q21" s="36">
        <v>213.65000000000009</v>
      </c>
      <c r="R21" s="36">
        <v>53.34</v>
      </c>
      <c r="S21" s="36">
        <v>1.6080000000000001</v>
      </c>
      <c r="T21" s="36">
        <v>16.899999999999999</v>
      </c>
      <c r="U21" s="36">
        <v>9.34</v>
      </c>
      <c r="V21" s="36">
        <v>0.153</v>
      </c>
      <c r="W21" s="36">
        <v>4.3899999999999997</v>
      </c>
      <c r="X21" s="36">
        <v>7.3</v>
      </c>
      <c r="Y21" s="36">
        <v>4.08</v>
      </c>
      <c r="Z21" s="36">
        <v>0.67</v>
      </c>
      <c r="AA21" s="36">
        <v>0.24299999999999999</v>
      </c>
      <c r="AB21" s="36">
        <v>7.0999999999999994E-2</v>
      </c>
      <c r="AC21" s="36">
        <v>-0.485122</v>
      </c>
      <c r="AD21" s="36">
        <v>-0.44141000000000002</v>
      </c>
      <c r="AE21" s="36">
        <v>-0.152697</v>
      </c>
      <c r="AF21" s="36">
        <v>-7.8054200000000004E-3</v>
      </c>
      <c r="AG21" s="36">
        <v>0.02</v>
      </c>
      <c r="AH21" s="36">
        <v>4</v>
      </c>
      <c r="AI21" s="36">
        <v>122</v>
      </c>
      <c r="AJ21" s="36">
        <v>27</v>
      </c>
      <c r="AK21" s="36">
        <v>24</v>
      </c>
      <c r="AL21" s="36">
        <v>51</v>
      </c>
      <c r="AM21" s="36">
        <v>65</v>
      </c>
      <c r="AN21" s="36">
        <v>2</v>
      </c>
      <c r="AO21" s="36">
        <v>24</v>
      </c>
      <c r="AP21" s="36">
        <v>3</v>
      </c>
      <c r="AQ21" s="36">
        <v>12</v>
      </c>
      <c r="AR21" s="36">
        <v>373</v>
      </c>
      <c r="AS21" s="36">
        <v>-2</v>
      </c>
      <c r="AT21" s="36">
        <v>-1</v>
      </c>
      <c r="AU21" s="36">
        <v>212</v>
      </c>
      <c r="AV21" s="36">
        <v>31</v>
      </c>
      <c r="AW21" s="36">
        <v>78</v>
      </c>
      <c r="AX21" s="36">
        <v>196</v>
      </c>
      <c r="AY21" s="39">
        <v>21.822610853853323</v>
      </c>
      <c r="AZ21" s="39">
        <v>78.17738914614668</v>
      </c>
      <c r="BA21" s="39">
        <v>1.4639093434454902</v>
      </c>
      <c r="BB21" s="39">
        <v>0.73048488322521055</v>
      </c>
      <c r="BC21" s="39">
        <v>0.99345944118628637</v>
      </c>
      <c r="BD21" s="31">
        <v>0.1056</v>
      </c>
      <c r="BE21" s="37">
        <v>2.06E-2</v>
      </c>
      <c r="BF21" s="36">
        <f t="shared" si="0"/>
        <v>4.5398009950248754</v>
      </c>
    </row>
    <row r="22" spans="1:58" ht="12.75" x14ac:dyDescent="0.2">
      <c r="A22" s="36">
        <v>45</v>
      </c>
      <c r="B22" s="36">
        <v>5461.4310999252421</v>
      </c>
      <c r="C22" s="36">
        <v>5827.2766342426112</v>
      </c>
      <c r="D22" s="36">
        <v>5649.5744371130677</v>
      </c>
      <c r="E22" s="36">
        <v>5652.8383171212145</v>
      </c>
      <c r="F22" s="36">
        <v>2.7224074076656093</v>
      </c>
      <c r="G22" s="36">
        <v>191.40721719597241</v>
      </c>
      <c r="H22" s="36">
        <v>174.43831712139672</v>
      </c>
      <c r="I22" s="36">
        <v>182.92276715868456</v>
      </c>
      <c r="J22" s="36">
        <v>4433.6000000000004</v>
      </c>
      <c r="K22" s="36">
        <v>4861.1000000000004</v>
      </c>
      <c r="L22" s="36">
        <v>4705.6000000000004</v>
      </c>
      <c r="M22" s="36">
        <v>4695.6000000000004</v>
      </c>
      <c r="N22" s="36">
        <v>0.12500000000011546</v>
      </c>
      <c r="O22" s="36">
        <v>262</v>
      </c>
      <c r="P22" s="36">
        <v>165.5</v>
      </c>
      <c r="Q22" s="36">
        <v>213.75</v>
      </c>
      <c r="R22" s="36">
        <v>53.36</v>
      </c>
      <c r="S22" s="36">
        <v>1.6060000000000001</v>
      </c>
      <c r="T22" s="36">
        <v>16.91</v>
      </c>
      <c r="U22" s="36">
        <v>9.26</v>
      </c>
      <c r="V22" s="36">
        <v>0.156</v>
      </c>
      <c r="W22" s="36">
        <v>4.3899999999999997</v>
      </c>
      <c r="X22" s="36">
        <v>7.38</v>
      </c>
      <c r="Y22" s="36">
        <v>4.0999999999999996</v>
      </c>
      <c r="Z22" s="36">
        <v>0.68</v>
      </c>
      <c r="AA22" s="36">
        <v>0.24299999999999999</v>
      </c>
      <c r="AB22" s="36">
        <v>8.1000000000000003E-2</v>
      </c>
      <c r="AC22" s="36">
        <v>-0.48488399999999998</v>
      </c>
      <c r="AD22" s="36">
        <v>-0.44367099999999998</v>
      </c>
      <c r="AE22" s="36">
        <v>-0.126614</v>
      </c>
      <c r="AF22" s="36">
        <v>4.7320899999999999E-4</v>
      </c>
      <c r="AG22" s="36">
        <v>0.01</v>
      </c>
      <c r="AH22" s="36">
        <v>4</v>
      </c>
      <c r="AI22" s="36">
        <v>125</v>
      </c>
      <c r="AJ22" s="36">
        <v>5</v>
      </c>
      <c r="AK22" s="36">
        <v>25</v>
      </c>
      <c r="AL22" s="36">
        <v>50</v>
      </c>
      <c r="AM22" s="36">
        <v>64</v>
      </c>
      <c r="AN22" s="36">
        <v>3</v>
      </c>
      <c r="AO22" s="36">
        <v>21</v>
      </c>
      <c r="AP22" s="36">
        <v>2</v>
      </c>
      <c r="AQ22" s="36">
        <v>11</v>
      </c>
      <c r="AR22" s="36">
        <v>373</v>
      </c>
      <c r="AS22" s="36">
        <v>0</v>
      </c>
      <c r="AT22" s="36">
        <v>1</v>
      </c>
      <c r="AU22" s="36">
        <v>211</v>
      </c>
      <c r="AV22" s="36">
        <v>32</v>
      </c>
      <c r="AW22" s="36">
        <v>75</v>
      </c>
      <c r="AX22" s="36">
        <v>196</v>
      </c>
      <c r="AY22" s="39">
        <v>22.539351912885198</v>
      </c>
      <c r="AZ22" s="39">
        <v>77.460648087114805</v>
      </c>
      <c r="BA22" s="39">
        <v>1.3223956294569805</v>
      </c>
      <c r="BB22" s="39">
        <v>0.63651990401141156</v>
      </c>
      <c r="BC22" s="39">
        <v>0.86566706945551974</v>
      </c>
      <c r="BD22" s="31">
        <v>0.1032</v>
      </c>
      <c r="BE22" s="37">
        <v>3.3500000000000002E-2</v>
      </c>
      <c r="BF22" s="36">
        <f t="shared" si="0"/>
        <v>4.5952677459526772</v>
      </c>
    </row>
    <row r="23" spans="1:58" ht="12.75" x14ac:dyDescent="0.2">
      <c r="A23" s="36">
        <v>47</v>
      </c>
      <c r="B23" s="36">
        <v>5462.3575675125476</v>
      </c>
      <c r="C23" s="36">
        <v>5828.7459220462042</v>
      </c>
      <c r="D23" s="36">
        <v>5650.0465138424879</v>
      </c>
      <c r="E23" s="36">
        <v>5653.57296102292</v>
      </c>
      <c r="F23" s="36">
        <v>2.7224074076656093</v>
      </c>
      <c r="G23" s="36">
        <v>191.21539351037245</v>
      </c>
      <c r="H23" s="36">
        <v>175.17296102328419</v>
      </c>
      <c r="I23" s="36">
        <v>183.19417726682832</v>
      </c>
      <c r="J23" s="36">
        <v>4455.3</v>
      </c>
      <c r="K23" s="36">
        <v>4872.1000000000004</v>
      </c>
      <c r="L23" s="36">
        <v>4721</v>
      </c>
      <c r="M23" s="36">
        <v>4711.7</v>
      </c>
      <c r="N23" s="36">
        <v>0.12499999999997335</v>
      </c>
      <c r="O23" s="36">
        <v>256.39999999999964</v>
      </c>
      <c r="P23" s="36">
        <v>160.40000000000055</v>
      </c>
      <c r="Q23" s="36">
        <v>208.40000000000009</v>
      </c>
      <c r="R23" s="36">
        <v>54.31</v>
      </c>
      <c r="S23" s="36">
        <v>1.631</v>
      </c>
      <c r="T23" s="36">
        <v>17.399999999999999</v>
      </c>
      <c r="U23" s="36">
        <v>9.41</v>
      </c>
      <c r="V23" s="36">
        <v>0.16300000000000001</v>
      </c>
      <c r="W23" s="36">
        <v>4.7300000000000004</v>
      </c>
      <c r="X23" s="36">
        <v>7.41</v>
      </c>
      <c r="Y23" s="36">
        <v>4.53</v>
      </c>
      <c r="Z23" s="36">
        <v>0.67</v>
      </c>
      <c r="AA23" s="36">
        <v>0.251</v>
      </c>
      <c r="AB23" s="36">
        <v>9.6000000000000002E-2</v>
      </c>
      <c r="AC23" s="36">
        <v>-0.51</v>
      </c>
      <c r="AD23" s="36">
        <v>-0.60175599999999996</v>
      </c>
      <c r="AE23" s="36">
        <v>-0.13641600000000001</v>
      </c>
      <c r="AF23" s="36">
        <v>-1.4374400000000001E-4</v>
      </c>
      <c r="AG23" s="36">
        <v>0.06</v>
      </c>
      <c r="AH23" s="36">
        <v>5</v>
      </c>
      <c r="AI23" s="36">
        <v>144</v>
      </c>
      <c r="AJ23" s="36">
        <v>5</v>
      </c>
      <c r="AK23" s="36">
        <v>27</v>
      </c>
      <c r="AL23" s="36">
        <v>47</v>
      </c>
      <c r="AM23" s="36">
        <v>72</v>
      </c>
      <c r="AN23" s="36">
        <v>2</v>
      </c>
      <c r="AO23" s="36">
        <v>23</v>
      </c>
      <c r="AP23" s="36">
        <v>1</v>
      </c>
      <c r="AQ23" s="36">
        <v>9</v>
      </c>
      <c r="AR23" s="36">
        <v>374</v>
      </c>
      <c r="AS23" s="36">
        <v>-1</v>
      </c>
      <c r="AT23" s="36">
        <v>0</v>
      </c>
      <c r="AU23" s="36">
        <v>248</v>
      </c>
      <c r="AV23" s="36">
        <v>32</v>
      </c>
      <c r="AW23" s="36">
        <v>77</v>
      </c>
      <c r="AX23" s="36">
        <v>199</v>
      </c>
      <c r="AY23" s="39">
        <v>21.897503824484154</v>
      </c>
      <c r="AZ23" s="39">
        <v>78.102496175515853</v>
      </c>
      <c r="BA23" s="39">
        <v>1.5120209246497502</v>
      </c>
      <c r="BB23" s="39">
        <v>0.78228570746099524</v>
      </c>
      <c r="BC23" s="39">
        <v>1.0639085621469535</v>
      </c>
      <c r="BD23" s="31">
        <v>0.1056</v>
      </c>
      <c r="BE23" s="37">
        <v>4.2200000000000001E-2</v>
      </c>
      <c r="BF23" s="36">
        <f t="shared" si="0"/>
        <v>4.5432250153280194</v>
      </c>
    </row>
    <row r="24" spans="1:58" ht="12.75" x14ac:dyDescent="0.2">
      <c r="A24" s="36">
        <v>49</v>
      </c>
      <c r="B24" s="36">
        <v>5463.2840350998531</v>
      </c>
      <c r="C24" s="36">
        <v>5830.2152098497972</v>
      </c>
      <c r="D24" s="36">
        <v>5650.5185905719081</v>
      </c>
      <c r="E24" s="36">
        <v>5654.3076049246256</v>
      </c>
      <c r="F24" s="36">
        <v>2.7224074076656093</v>
      </c>
      <c r="G24" s="36">
        <v>191.02356982477249</v>
      </c>
      <c r="H24" s="36">
        <v>175.90760492517165</v>
      </c>
      <c r="I24" s="36">
        <v>183.46558737497207</v>
      </c>
      <c r="J24" s="36">
        <v>4476.2</v>
      </c>
      <c r="K24" s="36">
        <v>4887.1000000000004</v>
      </c>
      <c r="L24" s="36">
        <v>4736.3</v>
      </c>
      <c r="M24" s="36">
        <v>4727.8</v>
      </c>
      <c r="N24" s="36">
        <v>0.12499999999997335</v>
      </c>
      <c r="O24" s="36">
        <v>251.60000000000036</v>
      </c>
      <c r="P24" s="36">
        <v>159.30000000000018</v>
      </c>
      <c r="Q24" s="36">
        <v>205.45000000000027</v>
      </c>
      <c r="R24" s="36">
        <v>53.27</v>
      </c>
      <c r="S24" s="36">
        <v>1.627</v>
      </c>
      <c r="T24" s="36">
        <v>16.86</v>
      </c>
      <c r="U24" s="36">
        <v>9.42</v>
      </c>
      <c r="V24" s="36">
        <v>0.161</v>
      </c>
      <c r="W24" s="36">
        <v>4.4400000000000004</v>
      </c>
      <c r="X24" s="36">
        <v>7.28</v>
      </c>
      <c r="Y24" s="36">
        <v>4.13</v>
      </c>
      <c r="Z24" s="36">
        <v>0.69</v>
      </c>
      <c r="AA24" s="36">
        <v>0.248</v>
      </c>
      <c r="AB24" s="36">
        <v>8.5000000000000006E-2</v>
      </c>
      <c r="AC24" s="36">
        <v>-0.46984500000000001</v>
      </c>
      <c r="AD24" s="36">
        <v>-0.46030700000000002</v>
      </c>
      <c r="AE24" s="36">
        <v>-0.13115499999999999</v>
      </c>
      <c r="AF24" s="36">
        <v>-4.0310099999999998E-3</v>
      </c>
      <c r="AG24" s="36">
        <v>0.05</v>
      </c>
      <c r="AH24" s="36">
        <v>5</v>
      </c>
      <c r="AI24" s="36">
        <v>125</v>
      </c>
      <c r="AJ24" s="36">
        <v>8</v>
      </c>
      <c r="AK24" s="36">
        <v>26</v>
      </c>
      <c r="AL24" s="36">
        <v>49</v>
      </c>
      <c r="AM24" s="36">
        <v>67</v>
      </c>
      <c r="AN24" s="36">
        <v>0</v>
      </c>
      <c r="AO24" s="36">
        <v>21</v>
      </c>
      <c r="AP24" s="36">
        <v>1</v>
      </c>
      <c r="AQ24" s="36">
        <v>10</v>
      </c>
      <c r="AR24" s="36">
        <v>371</v>
      </c>
      <c r="AS24" s="36">
        <v>-2</v>
      </c>
      <c r="AT24" s="36">
        <v>0</v>
      </c>
      <c r="AU24" s="36">
        <v>211</v>
      </c>
      <c r="AV24" s="36">
        <v>32</v>
      </c>
      <c r="AW24" s="36">
        <v>78</v>
      </c>
      <c r="AX24" s="36">
        <v>195</v>
      </c>
      <c r="AY24" s="44">
        <v>20.657141453300031</v>
      </c>
      <c r="AZ24" s="39">
        <v>79.342858546699972</v>
      </c>
      <c r="BA24" s="44">
        <v>1.5253508241998133</v>
      </c>
      <c r="BB24" s="44">
        <v>0.80608800261209423</v>
      </c>
      <c r="BC24" s="44">
        <v>1.0962796835524482</v>
      </c>
      <c r="BD24" s="31">
        <v>0.10059999999999999</v>
      </c>
      <c r="BE24" s="37">
        <v>3.2000000000000001E-2</v>
      </c>
      <c r="BF24" s="36">
        <f t="shared" si="0"/>
        <v>4.4744929317762754</v>
      </c>
    </row>
    <row r="25" spans="1:58" ht="12.75" x14ac:dyDescent="0.2">
      <c r="A25" s="36">
        <v>51</v>
      </c>
      <c r="B25" s="36">
        <v>5464.2105026871586</v>
      </c>
      <c r="C25" s="36">
        <v>5831.6844976533903</v>
      </c>
      <c r="D25" s="36">
        <v>5650.9906673013284</v>
      </c>
      <c r="E25" s="36">
        <v>5655.0422488263312</v>
      </c>
      <c r="F25" s="36">
        <v>2.7224074076656093</v>
      </c>
      <c r="G25" s="36">
        <v>190.83174613917254</v>
      </c>
      <c r="H25" s="36">
        <v>176.64224882705912</v>
      </c>
      <c r="I25" s="36">
        <v>183.73699748311583</v>
      </c>
      <c r="J25" s="36">
        <v>4498.5</v>
      </c>
      <c r="K25" s="36">
        <v>4902.8</v>
      </c>
      <c r="L25" s="36">
        <v>4752</v>
      </c>
      <c r="M25" s="36">
        <v>4743.8</v>
      </c>
      <c r="N25" s="36">
        <v>0.12499999999997335</v>
      </c>
      <c r="O25" s="36">
        <v>245.30000000000018</v>
      </c>
      <c r="P25" s="36">
        <v>159</v>
      </c>
      <c r="Q25" s="36">
        <v>202.15000000000009</v>
      </c>
      <c r="R25" s="36">
        <v>53.26</v>
      </c>
      <c r="S25" s="36">
        <v>1.627</v>
      </c>
      <c r="T25" s="36">
        <v>16.88</v>
      </c>
      <c r="U25" s="36">
        <v>9.43</v>
      </c>
      <c r="V25" s="36">
        <v>0.161</v>
      </c>
      <c r="W25" s="36">
        <v>4.4800000000000004</v>
      </c>
      <c r="X25" s="36">
        <v>7.26</v>
      </c>
      <c r="Y25" s="36">
        <v>4.1399999999999997</v>
      </c>
      <c r="Z25" s="36">
        <v>0.69</v>
      </c>
      <c r="AA25" s="36">
        <v>0.247</v>
      </c>
      <c r="AB25" s="36">
        <v>0.107</v>
      </c>
      <c r="AC25" s="36">
        <v>-0.44159799999999999</v>
      </c>
      <c r="AD25" s="36">
        <v>-0.47195900000000002</v>
      </c>
      <c r="AE25" s="36">
        <v>-0.103619</v>
      </c>
      <c r="AF25" s="36">
        <v>-1.09863E-3</v>
      </c>
      <c r="AG25" s="36">
        <v>0.04</v>
      </c>
      <c r="AH25" s="36">
        <v>5</v>
      </c>
      <c r="AI25" s="36">
        <v>129</v>
      </c>
      <c r="AJ25" s="36">
        <v>17</v>
      </c>
      <c r="AK25" s="36">
        <v>24</v>
      </c>
      <c r="AL25" s="36">
        <v>53</v>
      </c>
      <c r="AM25" s="36">
        <v>67</v>
      </c>
      <c r="AN25" s="36">
        <v>3</v>
      </c>
      <c r="AO25" s="36">
        <v>24</v>
      </c>
      <c r="AP25" s="36">
        <v>3</v>
      </c>
      <c r="AQ25" s="36">
        <v>13</v>
      </c>
      <c r="AR25" s="36">
        <v>371</v>
      </c>
      <c r="AS25" s="36">
        <v>3</v>
      </c>
      <c r="AT25" s="36">
        <v>0</v>
      </c>
      <c r="AU25" s="36">
        <v>210</v>
      </c>
      <c r="AV25" s="36">
        <v>31</v>
      </c>
      <c r="AW25" s="36">
        <v>85</v>
      </c>
      <c r="AX25" s="36">
        <v>200</v>
      </c>
      <c r="AY25" s="39">
        <v>19.416779082115909</v>
      </c>
      <c r="AZ25" s="39">
        <v>80.583220917884091</v>
      </c>
      <c r="BA25" s="39">
        <v>1.5386807237498765</v>
      </c>
      <c r="BB25" s="39">
        <v>0.82989029776319323</v>
      </c>
      <c r="BC25" s="39">
        <v>1.1286508049579429</v>
      </c>
      <c r="BD25" s="31">
        <v>0.11550000000000001</v>
      </c>
      <c r="BE25" s="37">
        <v>1.8800000000000001E-2</v>
      </c>
      <c r="BF25" s="36">
        <f t="shared" si="0"/>
        <v>4.4622003687768901</v>
      </c>
    </row>
    <row r="26" spans="1:58" ht="12.75" x14ac:dyDescent="0.2">
      <c r="A26" s="36">
        <v>53</v>
      </c>
      <c r="B26" s="36">
        <v>5465.1369702744641</v>
      </c>
      <c r="C26" s="36">
        <v>5833.1537854569833</v>
      </c>
      <c r="D26" s="36">
        <v>5651.4627440307486</v>
      </c>
      <c r="E26" s="36">
        <v>5655.7768927280367</v>
      </c>
      <c r="F26" s="36">
        <v>2.7224074076656093</v>
      </c>
      <c r="G26" s="36">
        <v>190.63992245357258</v>
      </c>
      <c r="H26" s="36">
        <v>177.37689272894659</v>
      </c>
      <c r="I26" s="36">
        <v>184.00840759125958</v>
      </c>
      <c r="J26" s="36">
        <v>4517.7</v>
      </c>
      <c r="K26" s="36">
        <v>4918.2</v>
      </c>
      <c r="L26" s="36">
        <v>4767.8999999999996</v>
      </c>
      <c r="M26" s="36">
        <v>4759.8</v>
      </c>
      <c r="N26" s="36">
        <v>0.12499999999997335</v>
      </c>
      <c r="O26" s="36">
        <v>242.10000000000036</v>
      </c>
      <c r="P26" s="36">
        <v>158.39999999999964</v>
      </c>
      <c r="Q26" s="36">
        <v>200.25</v>
      </c>
      <c r="R26" s="36">
        <v>53.47</v>
      </c>
      <c r="S26" s="36">
        <v>1.6259999999999999</v>
      </c>
      <c r="T26" s="36">
        <v>16.87</v>
      </c>
      <c r="U26" s="36">
        <v>9.43</v>
      </c>
      <c r="V26" s="36">
        <v>0.16200000000000001</v>
      </c>
      <c r="W26" s="36">
        <v>4.5</v>
      </c>
      <c r="X26" s="36">
        <v>7.28</v>
      </c>
      <c r="Y26" s="36">
        <v>4.1100000000000003</v>
      </c>
      <c r="Z26" s="36">
        <v>0.7</v>
      </c>
      <c r="AA26" s="36">
        <v>0.251</v>
      </c>
      <c r="AB26" s="36">
        <v>0.09</v>
      </c>
      <c r="AC26" s="36">
        <v>-0.464231</v>
      </c>
      <c r="AD26" s="36">
        <v>-0.46108300000000002</v>
      </c>
      <c r="AE26" s="36">
        <v>-0.13333800000000001</v>
      </c>
      <c r="AF26" s="36">
        <v>9.6065400000000002E-3</v>
      </c>
      <c r="AG26" s="36">
        <v>0.02</v>
      </c>
      <c r="AH26" s="36">
        <v>3</v>
      </c>
      <c r="AI26" s="36">
        <v>129</v>
      </c>
      <c r="AJ26" s="36">
        <v>31</v>
      </c>
      <c r="AK26" s="36">
        <v>24</v>
      </c>
      <c r="AL26" s="36">
        <v>53</v>
      </c>
      <c r="AM26" s="36">
        <v>65</v>
      </c>
      <c r="AN26" s="36">
        <v>2</v>
      </c>
      <c r="AO26" s="36">
        <v>25</v>
      </c>
      <c r="AP26" s="36">
        <v>4</v>
      </c>
      <c r="AQ26" s="36">
        <v>11</v>
      </c>
      <c r="AR26" s="36">
        <v>370</v>
      </c>
      <c r="AS26" s="36">
        <v>0</v>
      </c>
      <c r="AT26" s="36">
        <v>0</v>
      </c>
      <c r="AU26" s="36">
        <v>209</v>
      </c>
      <c r="AV26" s="36">
        <v>33</v>
      </c>
      <c r="AW26" s="36">
        <v>80</v>
      </c>
      <c r="AX26" s="36">
        <v>199</v>
      </c>
      <c r="AY26" s="39">
        <v>21.763320303595687</v>
      </c>
      <c r="AZ26" s="39">
        <v>78.236679696404309</v>
      </c>
      <c r="BA26" s="39">
        <v>1.5506803785516075</v>
      </c>
      <c r="BB26" s="39">
        <v>0.90968932436955985</v>
      </c>
      <c r="BC26" s="39">
        <v>1.2371774811426015</v>
      </c>
      <c r="BD26" s="31">
        <v>0.1099</v>
      </c>
      <c r="BE26" s="37">
        <v>3.1300000000000001E-2</v>
      </c>
      <c r="BF26" s="36">
        <f t="shared" si="0"/>
        <v>4.4772447724477251</v>
      </c>
    </row>
    <row r="27" spans="1:58" ht="12.75" x14ac:dyDescent="0.2">
      <c r="A27" s="36">
        <v>55</v>
      </c>
      <c r="B27" s="36">
        <v>5466.0634378617697</v>
      </c>
      <c r="C27" s="36">
        <v>5834.6230732605763</v>
      </c>
      <c r="D27" s="36">
        <v>5651.9348207601688</v>
      </c>
      <c r="E27" s="36">
        <v>5656.5115366297423</v>
      </c>
      <c r="F27" s="36">
        <v>2.7224074076656093</v>
      </c>
      <c r="G27" s="36">
        <v>190.44809876797262</v>
      </c>
      <c r="H27" s="36">
        <v>178.11153663083405</v>
      </c>
      <c r="I27" s="36">
        <v>184.27981769940334</v>
      </c>
      <c r="J27" s="36">
        <v>4535.5</v>
      </c>
      <c r="K27" s="36">
        <v>4938</v>
      </c>
      <c r="L27" s="36">
        <v>4783.3999999999996</v>
      </c>
      <c r="M27" s="36">
        <v>4776</v>
      </c>
      <c r="N27" s="36">
        <v>0.12499999999997335</v>
      </c>
      <c r="O27" s="36">
        <v>240.5</v>
      </c>
      <c r="P27" s="36">
        <v>162</v>
      </c>
      <c r="Q27" s="36">
        <v>201.25</v>
      </c>
      <c r="R27" s="36">
        <v>53.05</v>
      </c>
      <c r="S27" s="36">
        <v>1.6339999999999999</v>
      </c>
      <c r="T27" s="36">
        <v>16.7</v>
      </c>
      <c r="U27" s="36">
        <v>9.58</v>
      </c>
      <c r="V27" s="36">
        <v>0.16300000000000001</v>
      </c>
      <c r="W27" s="36">
        <v>4.54</v>
      </c>
      <c r="X27" s="36">
        <v>7.17</v>
      </c>
      <c r="Y27" s="36">
        <v>4.03</v>
      </c>
      <c r="Z27" s="36">
        <v>0.71</v>
      </c>
      <c r="AA27" s="36">
        <v>0.254</v>
      </c>
      <c r="AB27" s="36">
        <v>8.8999999999999996E-2</v>
      </c>
      <c r="AC27" s="36">
        <v>-0.44466600000000001</v>
      </c>
      <c r="AD27" s="36">
        <v>-0.436143</v>
      </c>
      <c r="AE27" s="36">
        <v>-0.13873199999999999</v>
      </c>
      <c r="AF27" s="36">
        <v>-8.19136E-3</v>
      </c>
      <c r="AG27" s="36">
        <v>0.02</v>
      </c>
      <c r="AH27" s="36">
        <v>5</v>
      </c>
      <c r="AI27" s="36">
        <v>129</v>
      </c>
      <c r="AJ27" s="36">
        <v>20</v>
      </c>
      <c r="AK27" s="36">
        <v>26</v>
      </c>
      <c r="AL27" s="36">
        <v>50</v>
      </c>
      <c r="AM27" s="36">
        <v>68</v>
      </c>
      <c r="AN27" s="36">
        <v>0</v>
      </c>
      <c r="AO27" s="36">
        <v>23</v>
      </c>
      <c r="AP27" s="36">
        <v>1</v>
      </c>
      <c r="AQ27" s="36">
        <v>11</v>
      </c>
      <c r="AR27" s="36">
        <v>356</v>
      </c>
      <c r="AS27" s="36">
        <v>4</v>
      </c>
      <c r="AT27" s="36">
        <v>0</v>
      </c>
      <c r="AU27" s="36">
        <v>206</v>
      </c>
      <c r="AV27" s="36">
        <v>34</v>
      </c>
      <c r="AW27" s="36">
        <v>80</v>
      </c>
      <c r="AX27" s="36">
        <v>197</v>
      </c>
      <c r="AY27" s="39">
        <v>24.148140173332582</v>
      </c>
      <c r="AZ27" s="39">
        <v>75.851859826667422</v>
      </c>
      <c r="BA27" s="39">
        <v>1.6048744385980807</v>
      </c>
      <c r="BB27" s="39">
        <v>0.99050052211648587</v>
      </c>
      <c r="BC27" s="39">
        <v>1.3470807100784208</v>
      </c>
      <c r="BD27" s="31">
        <v>0.1164</v>
      </c>
      <c r="BE27" s="37">
        <v>2.9899999999999999E-2</v>
      </c>
      <c r="BF27" s="36">
        <f t="shared" si="0"/>
        <v>4.3880048959608322</v>
      </c>
    </row>
    <row r="28" spans="1:58" ht="12.75" x14ac:dyDescent="0.2">
      <c r="A28" s="36">
        <v>59</v>
      </c>
      <c r="B28" s="36">
        <v>5467.9163730363807</v>
      </c>
      <c r="C28" s="36">
        <v>5837.5616488677624</v>
      </c>
      <c r="D28" s="36">
        <v>5652.8789742190093</v>
      </c>
      <c r="E28" s="36">
        <v>5657.9808244331534</v>
      </c>
      <c r="F28" s="36">
        <v>2.7224074076656093</v>
      </c>
      <c r="G28" s="36">
        <v>190.06445139677271</v>
      </c>
      <c r="H28" s="36">
        <v>179.58082443460899</v>
      </c>
      <c r="I28" s="36">
        <v>184.82263791569085</v>
      </c>
      <c r="J28" s="36">
        <v>4579.8</v>
      </c>
      <c r="K28" s="36">
        <v>4966.8</v>
      </c>
      <c r="L28" s="36">
        <v>4816.1000000000004</v>
      </c>
      <c r="M28" s="36">
        <v>4809</v>
      </c>
      <c r="N28" s="36">
        <v>0.12499999999997335</v>
      </c>
      <c r="O28" s="36">
        <v>229.19999999999982</v>
      </c>
      <c r="P28" s="36">
        <v>157.80000000000018</v>
      </c>
      <c r="Q28" s="36">
        <v>193.5</v>
      </c>
      <c r="R28" s="36">
        <v>53.07</v>
      </c>
      <c r="S28" s="36">
        <v>1.6020000000000001</v>
      </c>
      <c r="T28" s="36">
        <v>16.739999999999998</v>
      </c>
      <c r="U28" s="36">
        <v>9.26</v>
      </c>
      <c r="V28" s="36">
        <v>0.16200000000000001</v>
      </c>
      <c r="W28" s="36">
        <v>4.46</v>
      </c>
      <c r="X28" s="36">
        <v>7.5</v>
      </c>
      <c r="Y28" s="36">
        <v>4.1900000000000004</v>
      </c>
      <c r="Z28" s="36">
        <v>0.7</v>
      </c>
      <c r="AA28" s="36">
        <v>0.247</v>
      </c>
      <c r="AB28" s="36">
        <v>8.1000000000000003E-2</v>
      </c>
      <c r="AC28" s="36">
        <v>-0.51298600000000005</v>
      </c>
      <c r="AD28" s="36">
        <v>-0.45028499999999999</v>
      </c>
      <c r="AE28" s="36">
        <v>-9.8944900000000002E-2</v>
      </c>
      <c r="AF28" s="36">
        <v>-1.12368E-2</v>
      </c>
      <c r="AG28" s="36">
        <v>0.05</v>
      </c>
      <c r="AH28" s="36">
        <v>5</v>
      </c>
      <c r="AI28" s="36">
        <v>119</v>
      </c>
      <c r="AJ28" s="36">
        <v>19</v>
      </c>
      <c r="AK28" s="36">
        <v>25</v>
      </c>
      <c r="AL28" s="36">
        <v>49</v>
      </c>
      <c r="AM28" s="36">
        <v>63</v>
      </c>
      <c r="AN28" s="36">
        <v>3</v>
      </c>
      <c r="AO28" s="36">
        <v>24</v>
      </c>
      <c r="AP28" s="36">
        <v>1</v>
      </c>
      <c r="AQ28" s="36">
        <v>13</v>
      </c>
      <c r="AR28" s="36">
        <v>372</v>
      </c>
      <c r="AS28" s="36">
        <v>0</v>
      </c>
      <c r="AT28" s="36">
        <v>-1</v>
      </c>
      <c r="AU28" s="36">
        <v>207</v>
      </c>
      <c r="AV28" s="36">
        <v>34</v>
      </c>
      <c r="AW28" s="36">
        <v>80</v>
      </c>
      <c r="AX28" s="36">
        <v>200</v>
      </c>
      <c r="AY28" s="39">
        <v>22.444853639090269</v>
      </c>
      <c r="AZ28" s="39">
        <v>77.555146360909731</v>
      </c>
      <c r="BA28" s="39">
        <v>1.3927474329633278</v>
      </c>
      <c r="BB28" s="39">
        <v>0.88851901259350452</v>
      </c>
      <c r="BC28" s="39">
        <v>1.2083858571271662</v>
      </c>
      <c r="BD28" s="31">
        <v>0.16200000000000001</v>
      </c>
      <c r="BE28" s="37">
        <v>3.0200000000000001E-2</v>
      </c>
      <c r="BF28" s="36">
        <f t="shared" si="0"/>
        <v>4.6816479400749058</v>
      </c>
    </row>
    <row r="29" spans="1:58" ht="12.75" x14ac:dyDescent="0.2">
      <c r="A29" s="36">
        <v>61</v>
      </c>
      <c r="B29" s="36">
        <v>5468.8428406236862</v>
      </c>
      <c r="C29" s="36">
        <v>5839.0309366713554</v>
      </c>
      <c r="D29" s="36">
        <v>5653.3510509484295</v>
      </c>
      <c r="E29" s="36">
        <v>5658.715468334859</v>
      </c>
      <c r="F29" s="36">
        <v>2.7224074076656093</v>
      </c>
      <c r="G29" s="36">
        <v>189.87262771117275</v>
      </c>
      <c r="H29" s="36">
        <v>180.31546833649645</v>
      </c>
      <c r="I29" s="36">
        <v>185.0940480238346</v>
      </c>
      <c r="J29" s="36">
        <v>4605.8</v>
      </c>
      <c r="K29" s="36">
        <v>4982.7</v>
      </c>
      <c r="L29" s="36">
        <v>4832.1000000000004</v>
      </c>
      <c r="M29" s="36">
        <v>4825.2</v>
      </c>
      <c r="N29" s="36">
        <v>0.12499999999997335</v>
      </c>
      <c r="O29" s="36">
        <v>219.39999999999964</v>
      </c>
      <c r="P29" s="36">
        <v>157.5</v>
      </c>
      <c r="Q29" s="36">
        <v>188.44999999999982</v>
      </c>
      <c r="R29" s="36">
        <v>52.81</v>
      </c>
      <c r="S29" s="36">
        <v>1.627</v>
      </c>
      <c r="T29" s="36">
        <v>16.63</v>
      </c>
      <c r="U29" s="36">
        <v>9.5299999999999994</v>
      </c>
      <c r="V29" s="36">
        <v>0.16600000000000001</v>
      </c>
      <c r="W29" s="36">
        <v>4.54</v>
      </c>
      <c r="X29" s="36">
        <v>7.33</v>
      </c>
      <c r="Y29" s="36">
        <v>4</v>
      </c>
      <c r="Z29" s="36">
        <v>0.71</v>
      </c>
      <c r="AA29" s="36">
        <v>0.255</v>
      </c>
      <c r="AB29" s="36">
        <v>8.4000000000000005E-2</v>
      </c>
      <c r="AC29" s="36">
        <v>-0.47483199999999998</v>
      </c>
      <c r="AD29" s="36">
        <v>-0.409771</v>
      </c>
      <c r="AE29" s="36">
        <v>-0.118344</v>
      </c>
      <c r="AF29" s="36">
        <v>-1.7841800000000001E-2</v>
      </c>
      <c r="AG29" s="36">
        <v>0.01</v>
      </c>
      <c r="AH29" s="36">
        <v>6</v>
      </c>
      <c r="AI29" s="36">
        <v>120</v>
      </c>
      <c r="AJ29" s="36">
        <v>34</v>
      </c>
      <c r="AK29" s="36">
        <v>25</v>
      </c>
      <c r="AL29" s="36">
        <v>49</v>
      </c>
      <c r="AM29" s="36">
        <v>66</v>
      </c>
      <c r="AN29" s="36">
        <v>2</v>
      </c>
      <c r="AO29" s="36">
        <v>22</v>
      </c>
      <c r="AP29" s="36">
        <v>1</v>
      </c>
      <c r="AQ29" s="36">
        <v>13</v>
      </c>
      <c r="AR29" s="36">
        <v>366</v>
      </c>
      <c r="AS29" s="36">
        <v>2</v>
      </c>
      <c r="AT29" s="36">
        <v>1</v>
      </c>
      <c r="AU29" s="36">
        <v>210</v>
      </c>
      <c r="AV29" s="36">
        <v>32</v>
      </c>
      <c r="AW29" s="36">
        <v>80</v>
      </c>
      <c r="AX29" s="36">
        <v>195</v>
      </c>
      <c r="AY29" s="39">
        <v>22.133451065961442</v>
      </c>
      <c r="AZ29" s="39">
        <v>77.866548934038562</v>
      </c>
      <c r="BA29" s="39">
        <v>1.7598569434751712</v>
      </c>
      <c r="BB29" s="39">
        <v>0.80578332170275868</v>
      </c>
      <c r="BC29" s="39">
        <v>1.0958653175157518</v>
      </c>
      <c r="BD29" s="31">
        <v>0.16309999999999999</v>
      </c>
      <c r="BE29" s="37">
        <v>4.1799999999999997E-2</v>
      </c>
      <c r="BF29" s="36">
        <f t="shared" si="0"/>
        <v>4.5052243392747391</v>
      </c>
    </row>
    <row r="30" spans="1:58" ht="12.75" x14ac:dyDescent="0.2">
      <c r="A30" s="36">
        <v>63</v>
      </c>
      <c r="B30" s="36">
        <v>5469.7693082109918</v>
      </c>
      <c r="C30" s="36">
        <v>5840.5002244749485</v>
      </c>
      <c r="D30" s="36">
        <v>5653.8231276778497</v>
      </c>
      <c r="E30" s="36">
        <v>5659.4501122365646</v>
      </c>
      <c r="F30" s="36">
        <v>2.7224074076656093</v>
      </c>
      <c r="G30" s="36">
        <v>189.6808040255728</v>
      </c>
      <c r="H30" s="36">
        <v>181.05011223838392</v>
      </c>
      <c r="I30" s="36">
        <v>185.36545813197836</v>
      </c>
      <c r="J30" s="36">
        <v>4627.3999999999996</v>
      </c>
      <c r="K30" s="36">
        <v>4995</v>
      </c>
      <c r="L30" s="36">
        <v>4848</v>
      </c>
      <c r="M30" s="36">
        <v>4841.5</v>
      </c>
      <c r="N30" s="36">
        <v>0.12499999999997335</v>
      </c>
      <c r="O30" s="36">
        <v>214.10000000000036</v>
      </c>
      <c r="P30" s="36">
        <v>153.5</v>
      </c>
      <c r="Q30" s="36">
        <v>183.80000000000018</v>
      </c>
      <c r="R30" s="36">
        <v>53.16</v>
      </c>
      <c r="S30" s="36">
        <v>1.6060000000000001</v>
      </c>
      <c r="T30" s="36">
        <v>16.850000000000001</v>
      </c>
      <c r="U30" s="36">
        <v>9.3000000000000007</v>
      </c>
      <c r="V30" s="36">
        <v>0.16300000000000001</v>
      </c>
      <c r="W30" s="36">
        <v>4.47</v>
      </c>
      <c r="X30" s="36">
        <v>7.54</v>
      </c>
      <c r="Y30" s="36">
        <v>4.07</v>
      </c>
      <c r="Z30" s="36">
        <v>0.7</v>
      </c>
      <c r="AA30" s="36">
        <v>0.25</v>
      </c>
      <c r="AB30" s="36">
        <v>8.6999999999999994E-2</v>
      </c>
      <c r="AC30" s="36">
        <v>-0.50314899999999996</v>
      </c>
      <c r="AD30" s="36">
        <v>-0.42369699999999999</v>
      </c>
      <c r="AE30" s="36">
        <v>-9.6104599999999998E-2</v>
      </c>
      <c r="AF30" s="36">
        <v>-3.3269300000000001E-3</v>
      </c>
      <c r="AG30" s="36">
        <v>0.01</v>
      </c>
      <c r="AH30" s="36">
        <v>5</v>
      </c>
      <c r="AI30" s="36">
        <v>126</v>
      </c>
      <c r="AJ30" s="36">
        <v>15</v>
      </c>
      <c r="AK30" s="36">
        <v>25</v>
      </c>
      <c r="AL30" s="36">
        <v>52</v>
      </c>
      <c r="AM30" s="36">
        <v>63</v>
      </c>
      <c r="AN30" s="36">
        <v>2</v>
      </c>
      <c r="AO30" s="36">
        <v>23</v>
      </c>
      <c r="AP30" s="36">
        <v>1</v>
      </c>
      <c r="AQ30" s="36">
        <v>12</v>
      </c>
      <c r="AR30" s="36">
        <v>367</v>
      </c>
      <c r="AS30" s="36">
        <v>-1</v>
      </c>
      <c r="AT30" s="36">
        <v>0</v>
      </c>
      <c r="AU30" s="36">
        <v>213</v>
      </c>
      <c r="AV30" s="36">
        <v>33</v>
      </c>
      <c r="AW30" s="36">
        <v>79</v>
      </c>
      <c r="AX30" s="36">
        <v>195</v>
      </c>
      <c r="AY30" s="39">
        <v>23.522837258607133</v>
      </c>
      <c r="AZ30" s="39">
        <v>76.477162741392874</v>
      </c>
      <c r="BA30" s="39">
        <v>1.1329908245823468</v>
      </c>
      <c r="BB30" s="39">
        <v>0.68853298781126926</v>
      </c>
      <c r="BC30" s="39">
        <v>0.93640486342332629</v>
      </c>
      <c r="BD30" s="31">
        <v>0.1956</v>
      </c>
      <c r="BE30" s="37">
        <v>2.5600000000000001E-2</v>
      </c>
      <c r="BF30" s="36">
        <f t="shared" si="0"/>
        <v>4.6948941469489416</v>
      </c>
    </row>
    <row r="31" spans="1:58" ht="12.75" x14ac:dyDescent="0.2">
      <c r="A31" s="36">
        <v>65</v>
      </c>
      <c r="B31" s="36">
        <v>5470.6957757982973</v>
      </c>
      <c r="C31" s="36">
        <v>5841.9695122785415</v>
      </c>
      <c r="D31" s="36">
        <v>5654.2952044072699</v>
      </c>
      <c r="E31" s="36">
        <v>5660.1847561382701</v>
      </c>
      <c r="F31" s="36">
        <v>2.7224074076675437</v>
      </c>
      <c r="G31" s="36">
        <v>189.48898033997284</v>
      </c>
      <c r="H31" s="36">
        <v>181.78475614027138</v>
      </c>
      <c r="I31" s="36">
        <v>185.63686824012211</v>
      </c>
      <c r="J31" s="36">
        <v>4647.8999999999996</v>
      </c>
      <c r="K31" s="36">
        <v>5010.8</v>
      </c>
      <c r="L31" s="36">
        <v>4863.8</v>
      </c>
      <c r="M31" s="36">
        <v>4857.7</v>
      </c>
      <c r="N31" s="36">
        <v>0.16666666666655613</v>
      </c>
      <c r="O31" s="36">
        <v>209.80000000000018</v>
      </c>
      <c r="P31" s="36">
        <v>153.10000000000036</v>
      </c>
      <c r="Q31" s="36">
        <v>181.45000000000027</v>
      </c>
      <c r="R31" s="36">
        <v>52.95</v>
      </c>
      <c r="S31" s="36">
        <v>1.6</v>
      </c>
      <c r="T31" s="36">
        <v>16.77</v>
      </c>
      <c r="U31" s="36">
        <v>9.26</v>
      </c>
      <c r="V31" s="36">
        <v>0.16400000000000001</v>
      </c>
      <c r="W31" s="36">
        <v>4.4800000000000004</v>
      </c>
      <c r="X31" s="36">
        <v>7.65</v>
      </c>
      <c r="Y31" s="36">
        <v>4.01</v>
      </c>
      <c r="Z31" s="36">
        <v>0.69</v>
      </c>
      <c r="AA31" s="36">
        <v>0.248</v>
      </c>
      <c r="AB31" s="36">
        <v>8.7999999999999995E-2</v>
      </c>
      <c r="AC31" s="36">
        <v>-0.51632400000000001</v>
      </c>
      <c r="AD31" s="36">
        <v>-0.39613199999999998</v>
      </c>
      <c r="AE31" s="36">
        <v>-7.4967699999999998E-2</v>
      </c>
      <c r="AF31" s="36">
        <v>-1.06999E-2</v>
      </c>
      <c r="AG31" s="36">
        <v>0.04</v>
      </c>
      <c r="AH31" s="36">
        <v>4</v>
      </c>
      <c r="AI31" s="36">
        <v>135</v>
      </c>
      <c r="AJ31" s="36">
        <v>-5</v>
      </c>
      <c r="AK31" s="36">
        <v>25</v>
      </c>
      <c r="AL31" s="36">
        <v>53</v>
      </c>
      <c r="AM31" s="36">
        <v>66</v>
      </c>
      <c r="AN31" s="36">
        <v>3</v>
      </c>
      <c r="AO31" s="36">
        <v>24</v>
      </c>
      <c r="AP31" s="36">
        <v>3</v>
      </c>
      <c r="AQ31" s="36">
        <v>12</v>
      </c>
      <c r="AR31" s="36">
        <v>368</v>
      </c>
      <c r="AS31" s="36">
        <v>-1</v>
      </c>
      <c r="AT31" s="36">
        <v>-1</v>
      </c>
      <c r="AU31" s="36">
        <v>205</v>
      </c>
      <c r="AV31" s="36">
        <v>34</v>
      </c>
      <c r="AW31" s="36">
        <v>79</v>
      </c>
      <c r="AX31" s="36">
        <v>193</v>
      </c>
      <c r="AY31" s="39">
        <v>22.669468979461527</v>
      </c>
      <c r="AZ31" s="39">
        <v>77.330531020538473</v>
      </c>
      <c r="BA31" s="39">
        <v>1.6152337702549868</v>
      </c>
      <c r="BB31" s="39">
        <v>0.95641105033191653</v>
      </c>
      <c r="BC31" s="39">
        <v>1.3007190284514065</v>
      </c>
      <c r="BD31" s="31">
        <v>0.2072</v>
      </c>
      <c r="BE31" s="37">
        <v>2.3E-2</v>
      </c>
      <c r="BF31" s="36">
        <f t="shared" si="0"/>
        <v>4.78125</v>
      </c>
    </row>
    <row r="32" spans="1:58" ht="12.75" x14ac:dyDescent="0.2">
      <c r="A32" s="36">
        <v>67</v>
      </c>
      <c r="B32" s="36">
        <v>5471.6222433856028</v>
      </c>
      <c r="C32" s="36">
        <v>5843.4388000821345</v>
      </c>
      <c r="D32" s="36">
        <v>5654.7672811366901</v>
      </c>
      <c r="E32" s="36">
        <v>5660.9194000399757</v>
      </c>
      <c r="F32" s="36">
        <v>2.7224074076675437</v>
      </c>
      <c r="G32" s="36">
        <v>189.29715665437288</v>
      </c>
      <c r="H32" s="36">
        <v>182.51940004215885</v>
      </c>
      <c r="I32" s="36">
        <v>185.90827834826587</v>
      </c>
      <c r="J32" s="36">
        <v>4663.5</v>
      </c>
      <c r="K32" s="36">
        <v>5020.7</v>
      </c>
      <c r="L32" s="36">
        <v>4876.5</v>
      </c>
      <c r="M32" s="36">
        <v>4870.5</v>
      </c>
      <c r="N32" s="36">
        <v>0.16666666666655613</v>
      </c>
      <c r="O32" s="36">
        <v>207</v>
      </c>
      <c r="P32" s="36">
        <v>150.19999999999982</v>
      </c>
      <c r="Q32" s="36">
        <v>178.59999999999991</v>
      </c>
      <c r="R32" s="36">
        <v>52.24</v>
      </c>
      <c r="S32" s="36">
        <v>1.6579999999999999</v>
      </c>
      <c r="T32" s="36">
        <v>16.59</v>
      </c>
      <c r="U32" s="36">
        <v>10.11</v>
      </c>
      <c r="V32" s="36">
        <v>0.18</v>
      </c>
      <c r="W32" s="36">
        <v>5.31</v>
      </c>
      <c r="X32" s="36">
        <v>6.84</v>
      </c>
      <c r="Y32" s="36">
        <v>4.03</v>
      </c>
      <c r="Z32" s="36">
        <v>0.73</v>
      </c>
      <c r="AA32" s="36">
        <v>0.27400000000000002</v>
      </c>
      <c r="AB32" s="36">
        <v>0.11700000000000001</v>
      </c>
      <c r="AC32" s="36">
        <v>-0.379608</v>
      </c>
      <c r="AD32" s="36">
        <v>-0.46754099999999998</v>
      </c>
      <c r="AE32" s="36">
        <v>-0.149839</v>
      </c>
      <c r="AF32" s="36">
        <v>-9.8712999999999995E-2</v>
      </c>
      <c r="AG32" s="36">
        <v>0.04</v>
      </c>
      <c r="AH32" s="36">
        <v>6</v>
      </c>
      <c r="AI32" s="36">
        <v>135</v>
      </c>
      <c r="AJ32" s="36">
        <v>5</v>
      </c>
      <c r="AK32" s="36">
        <v>30</v>
      </c>
      <c r="AL32" s="36">
        <v>47</v>
      </c>
      <c r="AM32" s="36">
        <v>76</v>
      </c>
      <c r="AN32" s="36">
        <v>-1</v>
      </c>
      <c r="AO32" s="36">
        <v>27</v>
      </c>
      <c r="AP32" s="36">
        <v>2</v>
      </c>
      <c r="AQ32" s="36">
        <v>12</v>
      </c>
      <c r="AR32" s="36">
        <v>331</v>
      </c>
      <c r="AS32" s="36">
        <v>6</v>
      </c>
      <c r="AT32" s="36">
        <v>0</v>
      </c>
      <c r="AU32" s="36">
        <v>257</v>
      </c>
      <c r="AV32" s="36">
        <v>33</v>
      </c>
      <c r="AW32" s="36">
        <v>85</v>
      </c>
      <c r="AX32" s="36">
        <v>210</v>
      </c>
      <c r="AY32" s="39">
        <v>24.632952691680227</v>
      </c>
      <c r="AZ32" s="39">
        <v>75.367047308319769</v>
      </c>
      <c r="BA32" s="39">
        <v>2.0975056689342844</v>
      </c>
      <c r="BB32" s="39">
        <v>1.0915275200989591</v>
      </c>
      <c r="BC32" s="39">
        <v>1.4844774273345847</v>
      </c>
      <c r="BD32" s="31">
        <v>0.20880000000000001</v>
      </c>
      <c r="BE32" s="37">
        <v>1.9900000000000001E-2</v>
      </c>
      <c r="BF32" s="36">
        <f t="shared" si="0"/>
        <v>4.1254523522316049</v>
      </c>
    </row>
    <row r="33" spans="1:58" ht="12.75" x14ac:dyDescent="0.2">
      <c r="A33" s="36">
        <v>69</v>
      </c>
      <c r="B33" s="36">
        <v>5472.5487109729083</v>
      </c>
      <c r="C33" s="36">
        <v>5844.9080878857276</v>
      </c>
      <c r="D33" s="36">
        <v>5655.2393578661104</v>
      </c>
      <c r="E33" s="36">
        <v>5661.6540439416813</v>
      </c>
      <c r="F33" s="36">
        <v>2.7224074076675437</v>
      </c>
      <c r="G33" s="36">
        <v>189.10533296877293</v>
      </c>
      <c r="H33" s="36">
        <v>183.25404394404632</v>
      </c>
      <c r="I33" s="36">
        <v>186.17968845640962</v>
      </c>
      <c r="J33" s="36">
        <v>4675.1000000000004</v>
      </c>
      <c r="K33" s="36">
        <v>5034.3</v>
      </c>
      <c r="L33" s="36">
        <v>4889</v>
      </c>
      <c r="M33" s="36">
        <v>4883.3</v>
      </c>
      <c r="N33" s="36">
        <v>0.14285714285717185</v>
      </c>
      <c r="O33" s="36">
        <v>208.19999999999982</v>
      </c>
      <c r="P33" s="36">
        <v>151</v>
      </c>
      <c r="Q33" s="36">
        <v>179.59999999999991</v>
      </c>
      <c r="R33" s="36">
        <v>52.62</v>
      </c>
      <c r="S33" s="36">
        <v>1.5980000000000001</v>
      </c>
      <c r="T33" s="36">
        <v>16.579999999999998</v>
      </c>
      <c r="U33" s="36">
        <v>9.2799999999999994</v>
      </c>
      <c r="V33" s="36">
        <v>0.16800000000000001</v>
      </c>
      <c r="W33" s="36">
        <v>4.53</v>
      </c>
      <c r="X33" s="36">
        <v>7.73</v>
      </c>
      <c r="Y33" s="36">
        <v>3.95</v>
      </c>
      <c r="Z33" s="36">
        <v>0.71</v>
      </c>
      <c r="AA33" s="36">
        <v>0.252</v>
      </c>
      <c r="AB33" s="36">
        <v>8.8999999999999996E-2</v>
      </c>
      <c r="AC33" s="36">
        <v>-0.52579500000000001</v>
      </c>
      <c r="AD33" s="36">
        <v>-0.36402000000000001</v>
      </c>
      <c r="AE33" s="36">
        <v>-5.4923E-2</v>
      </c>
      <c r="AF33" s="36">
        <v>-1.63728E-2</v>
      </c>
      <c r="AG33" s="36">
        <v>0.02</v>
      </c>
      <c r="AH33" s="36">
        <v>6</v>
      </c>
      <c r="AI33" s="36">
        <v>125</v>
      </c>
      <c r="AJ33" s="36">
        <v>24</v>
      </c>
      <c r="AK33" s="36">
        <v>25</v>
      </c>
      <c r="AL33" s="36">
        <v>51</v>
      </c>
      <c r="AM33" s="36">
        <v>69</v>
      </c>
      <c r="AN33" s="36">
        <v>2</v>
      </c>
      <c r="AO33" s="36">
        <v>24</v>
      </c>
      <c r="AP33" s="36">
        <v>2</v>
      </c>
      <c r="AQ33" s="36">
        <v>14</v>
      </c>
      <c r="AR33" s="36">
        <v>364</v>
      </c>
      <c r="AS33" s="36">
        <v>1</v>
      </c>
      <c r="AT33" s="36">
        <v>0</v>
      </c>
      <c r="AU33" s="36">
        <v>205</v>
      </c>
      <c r="AV33" s="36">
        <v>32</v>
      </c>
      <c r="AW33" s="36">
        <v>78</v>
      </c>
      <c r="AX33" s="36">
        <v>202</v>
      </c>
      <c r="AY33" s="39">
        <v>21.338002656683948</v>
      </c>
      <c r="AZ33" s="39">
        <v>78.661997343316045</v>
      </c>
      <c r="BA33" s="39">
        <v>1.6204414423634479</v>
      </c>
      <c r="BB33" s="39">
        <v>1.0848429024665822</v>
      </c>
      <c r="BC33" s="39">
        <v>1.4753863473545519</v>
      </c>
      <c r="BD33" s="31">
        <v>0.2651</v>
      </c>
      <c r="BE33" s="37">
        <v>2.5100000000000001E-2</v>
      </c>
      <c r="BF33" s="36">
        <f t="shared" si="0"/>
        <v>4.8372966207759696</v>
      </c>
    </row>
    <row r="34" spans="1:58" ht="12.75" x14ac:dyDescent="0.2">
      <c r="A34" s="36">
        <v>71</v>
      </c>
      <c r="B34" s="36">
        <v>5473.4751785602139</v>
      </c>
      <c r="C34" s="36">
        <v>5846.3773756893206</v>
      </c>
      <c r="D34" s="36">
        <v>5655.7114345955306</v>
      </c>
      <c r="E34" s="36">
        <v>5662.3886878433868</v>
      </c>
      <c r="F34" s="36">
        <v>2.7224074076675437</v>
      </c>
      <c r="G34" s="36">
        <v>188.91350928317297</v>
      </c>
      <c r="H34" s="36">
        <v>183.98868784593378</v>
      </c>
      <c r="I34" s="36">
        <v>186.45109856455338</v>
      </c>
      <c r="J34" s="36">
        <v>4689.3</v>
      </c>
      <c r="K34" s="36">
        <v>5045.8999999999996</v>
      </c>
      <c r="L34" s="36">
        <v>4901.7</v>
      </c>
      <c r="M34" s="36">
        <v>4895.7</v>
      </c>
      <c r="N34" s="36">
        <v>0.16666666666655613</v>
      </c>
      <c r="O34" s="36">
        <v>206.39999999999964</v>
      </c>
      <c r="P34" s="36">
        <v>150.19999999999982</v>
      </c>
      <c r="Q34" s="36">
        <v>178.29999999999973</v>
      </c>
      <c r="R34" s="36">
        <v>52.5</v>
      </c>
      <c r="S34" s="36">
        <v>1.597</v>
      </c>
      <c r="T34" s="36">
        <v>16.59</v>
      </c>
      <c r="U34" s="36">
        <v>9.1999999999999993</v>
      </c>
      <c r="V34" s="36">
        <v>0.16800000000000001</v>
      </c>
      <c r="W34" s="36">
        <v>4.5199999999999996</v>
      </c>
      <c r="X34" s="36">
        <v>7.77</v>
      </c>
      <c r="Y34" s="36">
        <v>4.0199999999999996</v>
      </c>
      <c r="Z34" s="36">
        <v>0.72</v>
      </c>
      <c r="AA34" s="36">
        <v>0.252</v>
      </c>
      <c r="AB34" s="36">
        <v>9.0999999999999998E-2</v>
      </c>
      <c r="AC34" s="36">
        <v>-0.53177600000000003</v>
      </c>
      <c r="AD34" s="36">
        <v>-0.37632599999999999</v>
      </c>
      <c r="AE34" s="36">
        <v>-4.09418E-2</v>
      </c>
      <c r="AF34" s="36">
        <v>-2.3721300000000001E-2</v>
      </c>
      <c r="AG34" s="36">
        <v>0.08</v>
      </c>
      <c r="AH34" s="36">
        <v>5</v>
      </c>
      <c r="AI34" s="36">
        <v>119</v>
      </c>
      <c r="AJ34" s="36">
        <v>16</v>
      </c>
      <c r="AK34" s="36">
        <v>25</v>
      </c>
      <c r="AL34" s="36">
        <v>52</v>
      </c>
      <c r="AM34" s="36">
        <v>66</v>
      </c>
      <c r="AN34" s="36">
        <v>2</v>
      </c>
      <c r="AO34" s="36">
        <v>23</v>
      </c>
      <c r="AP34" s="36">
        <v>1</v>
      </c>
      <c r="AQ34" s="36">
        <v>12</v>
      </c>
      <c r="AR34" s="36">
        <v>361</v>
      </c>
      <c r="AS34" s="36">
        <v>0</v>
      </c>
      <c r="AT34" s="36">
        <v>0</v>
      </c>
      <c r="AU34" s="36">
        <v>209</v>
      </c>
      <c r="AV34" s="36">
        <v>33</v>
      </c>
      <c r="AW34" s="36">
        <v>77</v>
      </c>
      <c r="AX34" s="36">
        <v>199</v>
      </c>
      <c r="AY34" s="39">
        <v>23.012238781117279</v>
      </c>
      <c r="AZ34" s="39">
        <v>76.987761218882724</v>
      </c>
      <c r="BA34" s="39">
        <v>1.7905421063202123</v>
      </c>
      <c r="BB34" s="39">
        <v>1.1509524324491105</v>
      </c>
      <c r="BC34" s="39">
        <v>1.5652953081307903</v>
      </c>
      <c r="BD34" s="31">
        <v>0.27510000000000001</v>
      </c>
      <c r="BE34" s="37">
        <v>3.0099999999999998E-2</v>
      </c>
      <c r="BF34" s="36">
        <f t="shared" si="0"/>
        <v>4.8653725735754536</v>
      </c>
    </row>
    <row r="35" spans="1:58" ht="12.75" x14ac:dyDescent="0.2">
      <c r="A35" s="36">
        <v>73</v>
      </c>
      <c r="B35" s="36">
        <v>5474.4016461475194</v>
      </c>
      <c r="C35" s="36">
        <v>5847.8466634929136</v>
      </c>
      <c r="D35" s="36">
        <v>5656.1835113249508</v>
      </c>
      <c r="E35" s="36">
        <v>5663.1233317450924</v>
      </c>
      <c r="F35" s="36">
        <v>2.7224074076675437</v>
      </c>
      <c r="G35" s="36">
        <v>188.72168559757301</v>
      </c>
      <c r="H35" s="36">
        <v>184.72333174782125</v>
      </c>
      <c r="I35" s="36">
        <v>186.72250867269713</v>
      </c>
      <c r="J35" s="36">
        <v>4705.8999999999996</v>
      </c>
      <c r="K35" s="36">
        <v>5057.8999999999996</v>
      </c>
      <c r="L35" s="36">
        <v>4913.6000000000004</v>
      </c>
      <c r="M35" s="36">
        <v>4907.3999999999996</v>
      </c>
      <c r="N35" s="36">
        <v>0.19999999999998863</v>
      </c>
      <c r="O35" s="36">
        <v>201.5</v>
      </c>
      <c r="P35" s="36">
        <v>150.5</v>
      </c>
      <c r="Q35" s="36">
        <v>176</v>
      </c>
      <c r="R35" s="36">
        <v>52.49</v>
      </c>
      <c r="S35" s="36">
        <v>1.601</v>
      </c>
      <c r="T35" s="36">
        <v>16.55</v>
      </c>
      <c r="U35" s="36">
        <v>9.2899999999999991</v>
      </c>
      <c r="V35" s="36">
        <v>0.16900000000000001</v>
      </c>
      <c r="W35" s="36">
        <v>4.54</v>
      </c>
      <c r="X35" s="36">
        <v>7.7</v>
      </c>
      <c r="Y35" s="36">
        <v>3.9</v>
      </c>
      <c r="Z35" s="36">
        <v>0.72</v>
      </c>
      <c r="AA35" s="36">
        <v>0.255</v>
      </c>
      <c r="AB35" s="36">
        <v>9.2999999999999999E-2</v>
      </c>
      <c r="AC35" s="36">
        <v>-0.512262</v>
      </c>
      <c r="AD35" s="36">
        <v>-0.34941899999999998</v>
      </c>
      <c r="AE35" s="36">
        <v>-5.1418499999999999E-2</v>
      </c>
      <c r="AF35" s="36">
        <v>-1.8304000000000001E-2</v>
      </c>
      <c r="AG35" s="36">
        <v>0.02</v>
      </c>
      <c r="AH35" s="36">
        <v>6</v>
      </c>
      <c r="AI35" s="36">
        <v>117</v>
      </c>
      <c r="AJ35" s="36">
        <v>23</v>
      </c>
      <c r="AK35" s="36">
        <v>25</v>
      </c>
      <c r="AL35" s="36">
        <v>53</v>
      </c>
      <c r="AM35" s="36">
        <v>64</v>
      </c>
      <c r="AN35" s="36">
        <v>2</v>
      </c>
      <c r="AO35" s="36">
        <v>26</v>
      </c>
      <c r="AP35" s="36">
        <v>1</v>
      </c>
      <c r="AQ35" s="36">
        <v>13</v>
      </c>
      <c r="AR35" s="36">
        <v>361</v>
      </c>
      <c r="AS35" s="36">
        <v>-4</v>
      </c>
      <c r="AT35" s="36">
        <v>-2</v>
      </c>
      <c r="AU35" s="36">
        <v>208</v>
      </c>
      <c r="AV35" s="36">
        <v>33</v>
      </c>
      <c r="AW35" s="36">
        <v>79</v>
      </c>
      <c r="AX35" s="36">
        <v>201</v>
      </c>
      <c r="AY35" s="39">
        <v>22.277523532347715</v>
      </c>
      <c r="AZ35" s="39">
        <v>77.722476467652285</v>
      </c>
      <c r="BA35" s="39">
        <v>1.7574008918154023</v>
      </c>
      <c r="BB35" s="39">
        <v>1.1939110536264932</v>
      </c>
      <c r="BC35" s="39">
        <v>1.6237190329320308</v>
      </c>
      <c r="BD35" s="31">
        <v>0.26900000000000002</v>
      </c>
      <c r="BE35" s="37">
        <v>3.4200000000000001E-2</v>
      </c>
      <c r="BF35" s="36">
        <f t="shared" si="0"/>
        <v>4.8094940662086199</v>
      </c>
    </row>
    <row r="36" spans="1:58" ht="12.75" x14ac:dyDescent="0.2">
      <c r="A36" s="36">
        <v>75</v>
      </c>
      <c r="B36" s="36">
        <v>5475.3281137348249</v>
      </c>
      <c r="C36" s="36">
        <v>5849.3159512965067</v>
      </c>
      <c r="D36" s="36">
        <v>5656.655588054371</v>
      </c>
      <c r="E36" s="36">
        <v>5663.857975646798</v>
      </c>
      <c r="F36" s="36">
        <v>2.7224074076675437</v>
      </c>
      <c r="G36" s="36">
        <v>188.52986191197306</v>
      </c>
      <c r="H36" s="36">
        <v>185.45797564970871</v>
      </c>
      <c r="I36" s="36">
        <v>186.99391878084089</v>
      </c>
      <c r="J36" s="36">
        <v>4719.7</v>
      </c>
      <c r="K36" s="36">
        <v>5071.3</v>
      </c>
      <c r="L36" s="36">
        <v>4925</v>
      </c>
      <c r="M36" s="36">
        <v>4919.2</v>
      </c>
      <c r="N36" s="36">
        <v>0.16666666666655613</v>
      </c>
      <c r="O36" s="36">
        <v>199.5</v>
      </c>
      <c r="P36" s="36">
        <v>152.10000000000036</v>
      </c>
      <c r="Q36" s="36">
        <v>175.80000000000018</v>
      </c>
      <c r="R36" s="36">
        <v>52.57</v>
      </c>
      <c r="S36" s="36">
        <v>1.589</v>
      </c>
      <c r="T36" s="36">
        <v>16.649999999999999</v>
      </c>
      <c r="U36" s="36">
        <v>9.17</v>
      </c>
      <c r="V36" s="36">
        <v>0.16700000000000001</v>
      </c>
      <c r="W36" s="36">
        <v>4.5</v>
      </c>
      <c r="X36" s="36">
        <v>7.73</v>
      </c>
      <c r="Y36" s="36">
        <v>3.98</v>
      </c>
      <c r="Z36" s="36">
        <v>0.71</v>
      </c>
      <c r="AA36" s="36">
        <v>0.25</v>
      </c>
      <c r="AB36" s="36">
        <v>0.10100000000000001</v>
      </c>
      <c r="AC36" s="36">
        <v>-0.50915500000000002</v>
      </c>
      <c r="AD36" s="36">
        <v>-0.37270399999999998</v>
      </c>
      <c r="AE36" s="36">
        <v>-3.5128399999999997E-2</v>
      </c>
      <c r="AF36" s="36">
        <v>-1.8803500000000001E-2</v>
      </c>
      <c r="AG36" s="36">
        <v>0.01</v>
      </c>
      <c r="AH36" s="36">
        <v>4</v>
      </c>
      <c r="AI36" s="36">
        <v>131</v>
      </c>
      <c r="AJ36" s="36">
        <v>26</v>
      </c>
      <c r="AK36" s="36">
        <v>26</v>
      </c>
      <c r="AL36" s="36">
        <v>53</v>
      </c>
      <c r="AM36" s="36">
        <v>65</v>
      </c>
      <c r="AN36" s="36">
        <v>1</v>
      </c>
      <c r="AO36" s="36">
        <v>23</v>
      </c>
      <c r="AP36" s="36">
        <v>3</v>
      </c>
      <c r="AQ36" s="36">
        <v>12</v>
      </c>
      <c r="AR36" s="36">
        <v>363</v>
      </c>
      <c r="AS36" s="36">
        <v>3</v>
      </c>
      <c r="AT36" s="36">
        <v>-1</v>
      </c>
      <c r="AU36" s="36">
        <v>210</v>
      </c>
      <c r="AV36" s="36">
        <v>33</v>
      </c>
      <c r="AW36" s="36">
        <v>78</v>
      </c>
      <c r="AX36" s="36">
        <v>197</v>
      </c>
      <c r="AY36" s="39">
        <v>23.037772602779864</v>
      </c>
      <c r="AZ36" s="39">
        <v>76.962227397220133</v>
      </c>
      <c r="BA36" s="39">
        <v>1.6299538512774245</v>
      </c>
      <c r="BB36" s="39">
        <v>1.147533184261897</v>
      </c>
      <c r="BC36" s="39">
        <v>1.5606451305961799</v>
      </c>
      <c r="BD36" s="31">
        <v>0.26119999999999999</v>
      </c>
      <c r="BE36" s="37">
        <v>3.1E-2</v>
      </c>
      <c r="BF36" s="36">
        <f t="shared" si="0"/>
        <v>4.86469477658905</v>
      </c>
    </row>
    <row r="37" spans="1:58" ht="12.75" x14ac:dyDescent="0.2">
      <c r="A37" s="36">
        <v>77</v>
      </c>
      <c r="B37" s="36">
        <v>5476.2545813221304</v>
      </c>
      <c r="C37" s="36">
        <v>5850.7852391000997</v>
      </c>
      <c r="D37" s="36">
        <v>5657.1276647837913</v>
      </c>
      <c r="E37" s="36">
        <v>5664.5926195485035</v>
      </c>
      <c r="F37" s="36">
        <v>2.7224074076675437</v>
      </c>
      <c r="G37" s="36">
        <v>188.3380382263731</v>
      </c>
      <c r="H37" s="36">
        <v>186.19261955159618</v>
      </c>
      <c r="I37" s="36">
        <v>187.26532888898464</v>
      </c>
      <c r="J37" s="36">
        <v>4735.5</v>
      </c>
      <c r="K37" s="36">
        <v>5080.1000000000004</v>
      </c>
      <c r="L37" s="36">
        <v>4936.6000000000004</v>
      </c>
      <c r="M37" s="36">
        <v>4931.3</v>
      </c>
      <c r="N37" s="36">
        <v>0.14285714285717185</v>
      </c>
      <c r="O37" s="36">
        <v>195.80000000000018</v>
      </c>
      <c r="P37" s="36">
        <v>148.80000000000018</v>
      </c>
      <c r="Q37" s="36">
        <v>172.30000000000018</v>
      </c>
      <c r="R37" s="36">
        <v>52.85</v>
      </c>
      <c r="S37" s="36">
        <v>1.571</v>
      </c>
      <c r="T37" s="36">
        <v>16.79</v>
      </c>
      <c r="U37" s="36">
        <v>9.07</v>
      </c>
      <c r="V37" s="36">
        <v>0.16400000000000001</v>
      </c>
      <c r="W37" s="36">
        <v>4.41</v>
      </c>
      <c r="X37" s="36">
        <v>7.74</v>
      </c>
      <c r="Y37" s="36">
        <v>4.03</v>
      </c>
      <c r="Z37" s="36">
        <v>0.7</v>
      </c>
      <c r="AA37" s="36">
        <v>0.24099999999999999</v>
      </c>
      <c r="AB37" s="36">
        <v>8.6999999999999994E-2</v>
      </c>
      <c r="AC37" s="36">
        <v>-0.52558199999999999</v>
      </c>
      <c r="AD37" s="36">
        <v>-0.38551400000000002</v>
      </c>
      <c r="AE37" s="36">
        <v>-5.9229400000000001E-2</v>
      </c>
      <c r="AF37" s="36">
        <v>-1.31974E-2</v>
      </c>
      <c r="AG37" s="36">
        <v>0.01</v>
      </c>
      <c r="AH37" s="36">
        <v>4</v>
      </c>
      <c r="AI37" s="36">
        <v>116</v>
      </c>
      <c r="AJ37" s="36">
        <v>28</v>
      </c>
      <c r="AK37" s="36">
        <v>26</v>
      </c>
      <c r="AL37" s="36">
        <v>51</v>
      </c>
      <c r="AM37" s="36">
        <v>66</v>
      </c>
      <c r="AN37" s="36">
        <v>3</v>
      </c>
      <c r="AO37" s="36">
        <v>24</v>
      </c>
      <c r="AP37" s="36">
        <v>2</v>
      </c>
      <c r="AQ37" s="36">
        <v>12</v>
      </c>
      <c r="AR37" s="36">
        <v>370</v>
      </c>
      <c r="AS37" s="36">
        <v>5</v>
      </c>
      <c r="AT37" s="36">
        <v>0</v>
      </c>
      <c r="AU37" s="36">
        <v>224</v>
      </c>
      <c r="AV37" s="36">
        <v>33</v>
      </c>
      <c r="AW37" s="36">
        <v>76</v>
      </c>
      <c r="AX37" s="36">
        <v>196</v>
      </c>
      <c r="AY37" s="39">
        <v>23.334719698793837</v>
      </c>
      <c r="AZ37" s="39">
        <v>76.665280301206167</v>
      </c>
      <c r="BA37" s="39">
        <v>1.5546926305571194</v>
      </c>
      <c r="BB37" s="39">
        <v>0.93224452502636868</v>
      </c>
      <c r="BC37" s="39">
        <v>1.2678525540358614</v>
      </c>
      <c r="BD37" s="31">
        <v>0.24329999999999999</v>
      </c>
      <c r="BE37" s="37">
        <v>1.6400000000000001E-2</v>
      </c>
      <c r="BF37" s="36">
        <f t="shared" si="0"/>
        <v>4.9267982176957359</v>
      </c>
    </row>
    <row r="38" spans="1:58" ht="12.75" x14ac:dyDescent="0.2">
      <c r="A38" s="36">
        <v>79</v>
      </c>
      <c r="B38" s="36">
        <v>5477.181048909436</v>
      </c>
      <c r="C38" s="36">
        <v>5852.2545269036927</v>
      </c>
      <c r="D38" s="36">
        <v>5657.5997415132115</v>
      </c>
      <c r="E38" s="36">
        <v>5665.3272634502091</v>
      </c>
      <c r="F38" s="36">
        <v>2.7224074076675437</v>
      </c>
      <c r="G38" s="36">
        <v>188.14621454077314</v>
      </c>
      <c r="H38" s="36">
        <v>186.92726345348365</v>
      </c>
      <c r="I38" s="36">
        <v>187.5367389971284</v>
      </c>
      <c r="J38" s="36">
        <v>4749.8999999999996</v>
      </c>
      <c r="K38" s="36">
        <v>5091.7</v>
      </c>
      <c r="L38" s="36">
        <v>4948</v>
      </c>
      <c r="M38" s="36">
        <v>4943.5</v>
      </c>
      <c r="N38" s="36">
        <v>0.16666666666655613</v>
      </c>
      <c r="O38" s="36">
        <v>193.60000000000036</v>
      </c>
      <c r="P38" s="36">
        <v>148.19999999999982</v>
      </c>
      <c r="Q38" s="36">
        <v>170.90000000000009</v>
      </c>
      <c r="R38" s="36">
        <v>52.84</v>
      </c>
      <c r="S38" s="36">
        <v>1.5720000000000001</v>
      </c>
      <c r="T38" s="36">
        <v>16.77</v>
      </c>
      <c r="U38" s="36">
        <v>9.02</v>
      </c>
      <c r="V38" s="36">
        <v>0.16500000000000001</v>
      </c>
      <c r="W38" s="36">
        <v>4.4000000000000004</v>
      </c>
      <c r="X38" s="36">
        <v>7.73</v>
      </c>
      <c r="Y38" s="36">
        <v>4.0199999999999996</v>
      </c>
      <c r="Z38" s="36">
        <v>0.69</v>
      </c>
      <c r="AA38" s="36">
        <v>0.24099999999999999</v>
      </c>
      <c r="AB38" s="36">
        <v>8.3000000000000004E-2</v>
      </c>
      <c r="AC38" s="36">
        <v>-0.52903900000000004</v>
      </c>
      <c r="AD38" s="36">
        <v>-0.38165900000000003</v>
      </c>
      <c r="AE38" s="36">
        <v>-6.45482E-2</v>
      </c>
      <c r="AF38" s="36">
        <v>-1.49569E-2</v>
      </c>
      <c r="AG38" s="36">
        <v>0.04</v>
      </c>
      <c r="AH38" s="36">
        <v>5</v>
      </c>
      <c r="AI38" s="36">
        <v>128</v>
      </c>
      <c r="AJ38" s="36">
        <v>3</v>
      </c>
      <c r="AK38" s="36">
        <v>24</v>
      </c>
      <c r="AL38" s="36">
        <v>50</v>
      </c>
      <c r="AM38" s="36">
        <v>65</v>
      </c>
      <c r="AN38" s="36">
        <v>0</v>
      </c>
      <c r="AO38" s="36">
        <v>22</v>
      </c>
      <c r="AP38" s="36">
        <v>2</v>
      </c>
      <c r="AQ38" s="36">
        <v>11</v>
      </c>
      <c r="AR38" s="36">
        <v>372</v>
      </c>
      <c r="AS38" s="36">
        <v>-2</v>
      </c>
      <c r="AT38" s="36">
        <v>-3</v>
      </c>
      <c r="AU38" s="36">
        <v>205</v>
      </c>
      <c r="AV38" s="36">
        <v>33</v>
      </c>
      <c r="AW38" s="36">
        <v>77</v>
      </c>
      <c r="AX38" s="36">
        <v>193</v>
      </c>
      <c r="AY38" s="39">
        <v>22.879575596816981</v>
      </c>
      <c r="AZ38" s="39">
        <v>77.120424403183023</v>
      </c>
      <c r="BA38" s="39">
        <v>1.525282264351618</v>
      </c>
      <c r="BB38" s="39">
        <v>0.91902154472666564</v>
      </c>
      <c r="BC38" s="39">
        <v>1.2498693008282653</v>
      </c>
      <c r="BD38" s="31">
        <v>0.23139999999999999</v>
      </c>
      <c r="BE38" s="37">
        <v>5.5899999999999998E-2</v>
      </c>
      <c r="BF38" s="36">
        <f t="shared" si="0"/>
        <v>4.9173027989821882</v>
      </c>
    </row>
    <row r="39" spans="1:58" ht="12.75" x14ac:dyDescent="0.2">
      <c r="A39" s="36">
        <v>81</v>
      </c>
      <c r="B39" s="36">
        <v>5478.1075164967415</v>
      </c>
      <c r="C39" s="36">
        <v>5853.7238147072858</v>
      </c>
      <c r="D39" s="36">
        <v>5658.0718182426317</v>
      </c>
      <c r="E39" s="36">
        <v>5666.0619073519147</v>
      </c>
      <c r="F39" s="36">
        <v>2.7224074076675437</v>
      </c>
      <c r="G39" s="36">
        <v>187.95439085517319</v>
      </c>
      <c r="H39" s="36">
        <v>187.66190735537111</v>
      </c>
      <c r="I39" s="36">
        <v>187.80814910527215</v>
      </c>
      <c r="J39" s="36">
        <v>4765.2</v>
      </c>
      <c r="K39" s="36">
        <v>5102.8999999999996</v>
      </c>
      <c r="L39" s="36">
        <v>4960.1000000000004</v>
      </c>
      <c r="M39" s="36">
        <v>4955.8</v>
      </c>
      <c r="N39" s="36">
        <v>0.16666666666680877</v>
      </c>
      <c r="O39" s="36">
        <v>190.60000000000036</v>
      </c>
      <c r="P39" s="36">
        <v>147.09999999999945</v>
      </c>
      <c r="Q39" s="36">
        <v>168.84999999999991</v>
      </c>
      <c r="R39" s="36">
        <v>52.77</v>
      </c>
      <c r="S39" s="36">
        <v>1.597</v>
      </c>
      <c r="T39" s="36">
        <v>16.649999999999999</v>
      </c>
      <c r="U39" s="36">
        <v>9.15</v>
      </c>
      <c r="V39" s="36">
        <v>0.16500000000000001</v>
      </c>
      <c r="W39" s="36">
        <v>4.45</v>
      </c>
      <c r="X39" s="36">
        <v>7.61</v>
      </c>
      <c r="Y39" s="36">
        <v>4.0199999999999996</v>
      </c>
      <c r="Z39" s="36">
        <v>0.71</v>
      </c>
      <c r="AA39" s="36">
        <v>0.247</v>
      </c>
      <c r="AB39" s="36">
        <v>8.5000000000000006E-2</v>
      </c>
      <c r="AC39" s="36">
        <v>-0.51191900000000001</v>
      </c>
      <c r="AD39" s="36">
        <v>-0.388461</v>
      </c>
      <c r="AE39" s="36">
        <v>-7.4965799999999999E-2</v>
      </c>
      <c r="AF39" s="36">
        <v>-1.1847399999999999E-2</v>
      </c>
      <c r="AG39" s="36">
        <v>0.02</v>
      </c>
      <c r="AH39" s="36">
        <v>5</v>
      </c>
      <c r="AI39" s="36">
        <v>128</v>
      </c>
      <c r="AJ39" s="36">
        <v>24</v>
      </c>
      <c r="AK39" s="36">
        <v>23</v>
      </c>
      <c r="AL39" s="36">
        <v>52</v>
      </c>
      <c r="AM39" s="36">
        <v>68</v>
      </c>
      <c r="AN39" s="36">
        <v>1</v>
      </c>
      <c r="AO39" s="36">
        <v>24</v>
      </c>
      <c r="AP39" s="36">
        <v>3</v>
      </c>
      <c r="AQ39" s="36">
        <v>12</v>
      </c>
      <c r="AR39" s="36">
        <v>364</v>
      </c>
      <c r="AS39" s="36">
        <v>1</v>
      </c>
      <c r="AT39" s="36">
        <v>0</v>
      </c>
      <c r="AU39" s="36">
        <v>207</v>
      </c>
      <c r="AV39" s="36">
        <v>31</v>
      </c>
      <c r="AW39" s="36">
        <v>78</v>
      </c>
      <c r="AX39" s="36">
        <v>192</v>
      </c>
      <c r="AY39" s="39">
        <v>21.662554764392347</v>
      </c>
      <c r="AZ39" s="39">
        <v>78.337445235607646</v>
      </c>
      <c r="BA39" s="39">
        <v>1.621760961176399</v>
      </c>
      <c r="BB39" s="39">
        <v>1.0042141127947595</v>
      </c>
      <c r="BC39" s="39">
        <v>1.3657311934008729</v>
      </c>
      <c r="BD39" s="31">
        <v>0.2147</v>
      </c>
      <c r="BE39" s="37">
        <v>1.83E-2</v>
      </c>
      <c r="BF39" s="36">
        <f t="shared" si="0"/>
        <v>4.7651847213525365</v>
      </c>
    </row>
    <row r="40" spans="1:58" ht="12.75" x14ac:dyDescent="0.2">
      <c r="A40" s="36">
        <v>83</v>
      </c>
      <c r="B40" s="36">
        <v>5479.033984084047</v>
      </c>
      <c r="C40" s="36">
        <v>5855.1931025108788</v>
      </c>
      <c r="D40" s="36">
        <v>5658.5438949720519</v>
      </c>
      <c r="E40" s="36">
        <v>5666.7965512536202</v>
      </c>
      <c r="F40" s="36">
        <v>2.7224074076675437</v>
      </c>
      <c r="G40" s="36">
        <v>187.76256716957323</v>
      </c>
      <c r="H40" s="36">
        <v>188.39655125725858</v>
      </c>
      <c r="I40" s="36">
        <v>188.07955921341591</v>
      </c>
      <c r="J40" s="36">
        <v>4782.3999999999996</v>
      </c>
      <c r="K40" s="36">
        <v>5114.1000000000004</v>
      </c>
      <c r="L40" s="36">
        <v>4972.5</v>
      </c>
      <c r="M40" s="36">
        <v>4968.2</v>
      </c>
      <c r="N40" s="36">
        <v>0.14285714285717185</v>
      </c>
      <c r="O40" s="36">
        <v>185.80000000000018</v>
      </c>
      <c r="P40" s="36">
        <v>145.90000000000055</v>
      </c>
      <c r="Q40" s="36">
        <v>165.85000000000036</v>
      </c>
      <c r="R40" s="36">
        <v>52.88</v>
      </c>
      <c r="S40" s="36">
        <v>1.631</v>
      </c>
      <c r="T40" s="36">
        <v>16.850000000000001</v>
      </c>
      <c r="U40" s="36">
        <v>9.52</v>
      </c>
      <c r="V40" s="36">
        <v>0.17299999999999999</v>
      </c>
      <c r="W40" s="36">
        <v>4.97</v>
      </c>
      <c r="X40" s="36">
        <v>7.26</v>
      </c>
      <c r="Y40" s="36">
        <v>4.26</v>
      </c>
      <c r="Z40" s="36">
        <v>0.72</v>
      </c>
      <c r="AA40" s="36">
        <v>0.26400000000000001</v>
      </c>
      <c r="AB40" s="36">
        <v>0.11600000000000001</v>
      </c>
      <c r="AC40" s="36">
        <v>-0.45070100000000002</v>
      </c>
      <c r="AD40" s="36">
        <v>-0.505942</v>
      </c>
      <c r="AE40" s="36">
        <v>-9.6581899999999998E-2</v>
      </c>
      <c r="AF40" s="36">
        <v>-5.30027E-2</v>
      </c>
      <c r="AG40" s="36">
        <v>0.04</v>
      </c>
      <c r="AH40" s="36">
        <v>7</v>
      </c>
      <c r="AI40" s="36">
        <v>137</v>
      </c>
      <c r="AJ40" s="36">
        <v>8</v>
      </c>
      <c r="AK40" s="36">
        <v>28</v>
      </c>
      <c r="AL40" s="36">
        <v>46</v>
      </c>
      <c r="AM40" s="36">
        <v>72</v>
      </c>
      <c r="AN40" s="36">
        <v>0</v>
      </c>
      <c r="AO40" s="36">
        <v>27</v>
      </c>
      <c r="AP40" s="36">
        <v>0</v>
      </c>
      <c r="AQ40" s="36">
        <v>11</v>
      </c>
      <c r="AR40" s="36">
        <v>343</v>
      </c>
      <c r="AS40" s="36">
        <v>-2</v>
      </c>
      <c r="AT40" s="36">
        <v>-1</v>
      </c>
      <c r="AU40" s="36">
        <v>250</v>
      </c>
      <c r="AV40" s="36">
        <v>34</v>
      </c>
      <c r="AW40" s="36">
        <v>81</v>
      </c>
      <c r="AX40" s="36">
        <v>200</v>
      </c>
      <c r="AY40" s="39">
        <v>21.516520159996265</v>
      </c>
      <c r="AZ40" s="39">
        <v>78.483479840003739</v>
      </c>
      <c r="BA40" s="39">
        <v>1.5618610681693303</v>
      </c>
      <c r="BB40" s="39">
        <v>0.9963596469356043</v>
      </c>
      <c r="BC40" s="39">
        <v>1.3550491198324219</v>
      </c>
      <c r="BD40" s="31">
        <v>0.2467</v>
      </c>
      <c r="BE40" s="37">
        <v>2.7E-2</v>
      </c>
      <c r="BF40" s="36">
        <f t="shared" si="0"/>
        <v>4.4512568976088289</v>
      </c>
    </row>
    <row r="41" spans="1:58" ht="12.75" x14ac:dyDescent="0.2">
      <c r="A41" s="36">
        <v>85</v>
      </c>
      <c r="B41" s="36">
        <v>5479.9604516713525</v>
      </c>
      <c r="C41" s="36">
        <v>5856.6623903144718</v>
      </c>
      <c r="D41" s="36">
        <v>5659.0159717014722</v>
      </c>
      <c r="E41" s="36">
        <v>5667.5311951553258</v>
      </c>
      <c r="F41" s="36">
        <v>2.7224074076675437</v>
      </c>
      <c r="G41" s="36">
        <v>187.57074348397327</v>
      </c>
      <c r="H41" s="36">
        <v>189.13119515914605</v>
      </c>
      <c r="I41" s="36">
        <v>188.35096932155966</v>
      </c>
      <c r="J41" s="36">
        <v>4795.2</v>
      </c>
      <c r="K41" s="36">
        <v>5126.7</v>
      </c>
      <c r="L41" s="36">
        <v>4984.5</v>
      </c>
      <c r="M41" s="36">
        <v>4980.7</v>
      </c>
      <c r="N41" s="36">
        <v>0.16666666666655613</v>
      </c>
      <c r="O41" s="36">
        <v>185.5</v>
      </c>
      <c r="P41" s="36">
        <v>146</v>
      </c>
      <c r="Q41" s="36">
        <v>165.75</v>
      </c>
      <c r="R41" s="36">
        <v>51.85</v>
      </c>
      <c r="S41" s="36">
        <v>1.6379999999999999</v>
      </c>
      <c r="T41" s="36">
        <v>16.38</v>
      </c>
      <c r="U41" s="36">
        <v>9.68</v>
      </c>
      <c r="V41" s="36">
        <v>0.17299999999999999</v>
      </c>
      <c r="W41" s="36">
        <v>4.83</v>
      </c>
      <c r="X41" s="36">
        <v>7.17</v>
      </c>
      <c r="Y41" s="36">
        <v>3.8</v>
      </c>
      <c r="Z41" s="36">
        <v>0.75</v>
      </c>
      <c r="AA41" s="36">
        <v>0.26300000000000001</v>
      </c>
      <c r="AB41" s="36">
        <v>9.0999999999999998E-2</v>
      </c>
      <c r="AC41" s="36">
        <v>-0.43134499999999998</v>
      </c>
      <c r="AD41" s="36">
        <v>-0.34545999999999999</v>
      </c>
      <c r="AE41" s="36">
        <v>-0.117553</v>
      </c>
      <c r="AF41" s="36">
        <v>-7.0533700000000005E-2</v>
      </c>
      <c r="AG41" s="36">
        <v>0.01</v>
      </c>
      <c r="AH41" s="36">
        <v>6</v>
      </c>
      <c r="AI41" s="36">
        <v>128</v>
      </c>
      <c r="AJ41" s="36">
        <v>35</v>
      </c>
      <c r="AK41" s="36">
        <v>24</v>
      </c>
      <c r="AL41" s="36">
        <v>51</v>
      </c>
      <c r="AM41" s="36">
        <v>72</v>
      </c>
      <c r="AN41" s="36">
        <v>2</v>
      </c>
      <c r="AO41" s="36">
        <v>25</v>
      </c>
      <c r="AP41" s="36">
        <v>1</v>
      </c>
      <c r="AQ41" s="36">
        <v>14</v>
      </c>
      <c r="AR41" s="36">
        <v>349</v>
      </c>
      <c r="AS41" s="36">
        <v>3</v>
      </c>
      <c r="AT41" s="36">
        <v>0</v>
      </c>
      <c r="AU41" s="36">
        <v>225</v>
      </c>
      <c r="AV41" s="36">
        <v>35</v>
      </c>
      <c r="AW41" s="36">
        <v>82</v>
      </c>
      <c r="AX41" s="36">
        <v>206</v>
      </c>
      <c r="AY41" s="39">
        <v>23.821888824773978</v>
      </c>
      <c r="AZ41" s="39">
        <v>76.178111175226022</v>
      </c>
      <c r="BA41" s="39">
        <v>2.045196313596763</v>
      </c>
      <c r="BB41" s="39">
        <v>1.2293271051634833</v>
      </c>
      <c r="BC41" s="39">
        <v>1.6718848630223375</v>
      </c>
      <c r="BD41" s="31">
        <v>0.2419</v>
      </c>
      <c r="BE41" s="37">
        <v>6.3200000000000006E-2</v>
      </c>
      <c r="BF41" s="36">
        <f t="shared" si="0"/>
        <v>4.3772893772893777</v>
      </c>
    </row>
    <row r="42" spans="1:58" ht="12.75" x14ac:dyDescent="0.2">
      <c r="A42" s="36">
        <v>87</v>
      </c>
      <c r="B42" s="36">
        <v>5480.8869192586581</v>
      </c>
      <c r="C42" s="36">
        <v>5858.1316781180649</v>
      </c>
      <c r="D42" s="36">
        <v>5659.4880484308924</v>
      </c>
      <c r="E42" s="36">
        <v>5668.2658390570314</v>
      </c>
      <c r="F42" s="36">
        <v>2.7224074076675437</v>
      </c>
      <c r="G42" s="36">
        <v>187.37891979837332</v>
      </c>
      <c r="H42" s="36">
        <v>189.86583906103351</v>
      </c>
      <c r="I42" s="36">
        <v>188.62237942970341</v>
      </c>
      <c r="J42" s="36">
        <v>4810.7</v>
      </c>
      <c r="K42" s="36">
        <v>5138</v>
      </c>
      <c r="L42" s="36">
        <v>4996.7</v>
      </c>
      <c r="M42" s="36">
        <v>4993.1000000000004</v>
      </c>
      <c r="N42" s="36">
        <v>0.16666666666680877</v>
      </c>
      <c r="O42" s="36">
        <v>182.40000000000055</v>
      </c>
      <c r="P42" s="36">
        <v>144.89999999999964</v>
      </c>
      <c r="Q42" s="36">
        <v>163.65000000000009</v>
      </c>
      <c r="R42" s="36">
        <v>52.36</v>
      </c>
      <c r="S42" s="36">
        <v>1.623</v>
      </c>
      <c r="T42" s="36">
        <v>16.52</v>
      </c>
      <c r="U42" s="36">
        <v>9.39</v>
      </c>
      <c r="V42" s="36">
        <v>0.17199999999999999</v>
      </c>
      <c r="W42" s="36">
        <v>4.57</v>
      </c>
      <c r="X42" s="36">
        <v>7.7</v>
      </c>
      <c r="Y42" s="36">
        <v>3.99</v>
      </c>
      <c r="Z42" s="36">
        <v>0.73</v>
      </c>
      <c r="AA42" s="36">
        <v>0.25800000000000001</v>
      </c>
      <c r="AB42" s="36">
        <v>0.11600000000000001</v>
      </c>
      <c r="AC42" s="36">
        <v>-0.49497799999999997</v>
      </c>
      <c r="AD42" s="36">
        <v>-0.38089699999999999</v>
      </c>
      <c r="AE42" s="36">
        <v>-1.37862E-2</v>
      </c>
      <c r="AF42" s="36">
        <v>-1.9193200000000001E-2</v>
      </c>
      <c r="AG42" s="36">
        <v>0.11</v>
      </c>
      <c r="AH42" s="36">
        <v>6</v>
      </c>
      <c r="AI42" s="36">
        <v>117</v>
      </c>
      <c r="AJ42" s="36">
        <v>14</v>
      </c>
      <c r="AK42" s="36">
        <v>24</v>
      </c>
      <c r="AL42" s="36">
        <v>47</v>
      </c>
      <c r="AM42" s="36">
        <v>66</v>
      </c>
      <c r="AN42" s="36">
        <v>1</v>
      </c>
      <c r="AO42" s="36">
        <v>25</v>
      </c>
      <c r="AP42" s="36">
        <v>1</v>
      </c>
      <c r="AQ42" s="36">
        <v>10</v>
      </c>
      <c r="AR42" s="36">
        <v>349</v>
      </c>
      <c r="AS42" s="36">
        <v>4</v>
      </c>
      <c r="AT42" s="36">
        <v>0</v>
      </c>
      <c r="AU42" s="36">
        <v>212</v>
      </c>
      <c r="AV42" s="36">
        <v>33</v>
      </c>
      <c r="AW42" s="36">
        <v>80</v>
      </c>
      <c r="AX42" s="36">
        <v>200</v>
      </c>
      <c r="AY42" s="39">
        <v>22.695462486798025</v>
      </c>
      <c r="AZ42" s="39">
        <v>77.304537513201979</v>
      </c>
      <c r="BA42" s="39">
        <v>1.6496846191169523</v>
      </c>
      <c r="BB42" s="39">
        <v>1.3087668224418367</v>
      </c>
      <c r="BC42" s="39">
        <v>1.779922878520898</v>
      </c>
      <c r="BD42" s="31">
        <v>0.2752</v>
      </c>
      <c r="BE42" s="37">
        <v>2.93E-2</v>
      </c>
      <c r="BF42" s="36">
        <f t="shared" si="0"/>
        <v>4.7443006777572396</v>
      </c>
    </row>
    <row r="43" spans="1:58" ht="12.75" x14ac:dyDescent="0.2">
      <c r="A43" s="36">
        <v>89</v>
      </c>
      <c r="B43" s="36">
        <v>5481.8133868459636</v>
      </c>
      <c r="C43" s="36">
        <v>5859.6009659216579</v>
      </c>
      <c r="D43" s="36">
        <v>5659.9601251603126</v>
      </c>
      <c r="E43" s="36">
        <v>5669.0004829587369</v>
      </c>
      <c r="F43" s="36">
        <v>2.7224074076675437</v>
      </c>
      <c r="G43" s="36">
        <v>187.18709611277336</v>
      </c>
      <c r="H43" s="36">
        <v>190.60048296292098</v>
      </c>
      <c r="I43" s="36">
        <v>188.89378953784717</v>
      </c>
      <c r="J43" s="36">
        <v>4825.5</v>
      </c>
      <c r="K43" s="36">
        <v>5151.8</v>
      </c>
      <c r="L43" s="36">
        <v>5009</v>
      </c>
      <c r="M43" s="36">
        <v>5005.3999999999996</v>
      </c>
      <c r="N43" s="36">
        <v>0.16666666666655613</v>
      </c>
      <c r="O43" s="36">
        <v>179.89999999999964</v>
      </c>
      <c r="P43" s="36">
        <v>146.40000000000055</v>
      </c>
      <c r="Q43" s="36">
        <v>163.15000000000009</v>
      </c>
      <c r="R43" s="36">
        <v>52.64</v>
      </c>
      <c r="S43" s="36">
        <v>1.6040000000000001</v>
      </c>
      <c r="T43" s="36">
        <v>16.579999999999998</v>
      </c>
      <c r="U43" s="36">
        <v>9.23</v>
      </c>
      <c r="V43" s="36">
        <v>0.17</v>
      </c>
      <c r="W43" s="36">
        <v>4.49</v>
      </c>
      <c r="X43" s="36">
        <v>7.88</v>
      </c>
      <c r="Y43" s="36">
        <v>3.99</v>
      </c>
      <c r="Z43" s="36">
        <v>0.71</v>
      </c>
      <c r="AA43" s="36">
        <v>0.25</v>
      </c>
      <c r="AB43" s="36">
        <v>9.5000000000000001E-2</v>
      </c>
      <c r="AC43" s="36">
        <v>-0.54464599999999996</v>
      </c>
      <c r="AD43" s="36">
        <v>-0.36831000000000003</v>
      </c>
      <c r="AE43" s="36">
        <v>-2.4869100000000002E-2</v>
      </c>
      <c r="AF43" s="36">
        <v>-8.1045500000000003E-3</v>
      </c>
      <c r="AG43" s="36">
        <v>0.02</v>
      </c>
      <c r="AH43" s="36">
        <v>5</v>
      </c>
      <c r="AI43" s="36">
        <v>125</v>
      </c>
      <c r="AJ43" s="36">
        <v>15</v>
      </c>
      <c r="AK43" s="36">
        <v>26</v>
      </c>
      <c r="AL43" s="36">
        <v>53</v>
      </c>
      <c r="AM43" s="36">
        <v>65</v>
      </c>
      <c r="AN43" s="36">
        <v>0</v>
      </c>
      <c r="AO43" s="36">
        <v>25</v>
      </c>
      <c r="AP43" s="36">
        <v>3</v>
      </c>
      <c r="AQ43" s="36">
        <v>12</v>
      </c>
      <c r="AR43" s="36">
        <v>363</v>
      </c>
      <c r="AS43" s="36">
        <v>1</v>
      </c>
      <c r="AT43" s="36">
        <v>0</v>
      </c>
      <c r="AU43" s="36">
        <v>205</v>
      </c>
      <c r="AV43" s="36">
        <v>32</v>
      </c>
      <c r="AW43" s="36">
        <v>79</v>
      </c>
      <c r="AX43" s="36">
        <v>195</v>
      </c>
      <c r="AY43" s="39">
        <v>22.468697480520046</v>
      </c>
      <c r="AZ43" s="39">
        <v>77.531302519479951</v>
      </c>
      <c r="BA43" s="39">
        <v>1.4920331062440622</v>
      </c>
      <c r="BB43" s="39">
        <v>1.1692284593585327</v>
      </c>
      <c r="BC43" s="39">
        <v>1.5901507047276047</v>
      </c>
      <c r="BD43" s="31">
        <v>0.28239999999999998</v>
      </c>
      <c r="BE43" s="37">
        <v>3.5099999999999999E-2</v>
      </c>
      <c r="BF43" s="36">
        <f t="shared" si="0"/>
        <v>4.9127182044887778</v>
      </c>
    </row>
    <row r="44" spans="1:58" ht="12.75" x14ac:dyDescent="0.2">
      <c r="A44" s="36">
        <v>91</v>
      </c>
      <c r="B44" s="36">
        <v>5482.7398544332691</v>
      </c>
      <c r="C44" s="36">
        <v>5861.070253725251</v>
      </c>
      <c r="D44" s="36">
        <v>5660.4322018897328</v>
      </c>
      <c r="E44" s="36">
        <v>5669.7351268604425</v>
      </c>
      <c r="F44" s="36">
        <v>2.7224074076675437</v>
      </c>
      <c r="G44" s="36">
        <v>186.9952724271734</v>
      </c>
      <c r="H44" s="36">
        <v>191.33512686480844</v>
      </c>
      <c r="I44" s="36">
        <v>189.16519964599092</v>
      </c>
      <c r="J44" s="36">
        <v>4839.6000000000004</v>
      </c>
      <c r="K44" s="36">
        <v>5163.3</v>
      </c>
      <c r="L44" s="36">
        <v>5021.3</v>
      </c>
      <c r="M44" s="36">
        <v>5017.7</v>
      </c>
      <c r="N44" s="36">
        <v>0.16666666666655613</v>
      </c>
      <c r="O44" s="36">
        <v>178.09999999999945</v>
      </c>
      <c r="P44" s="36">
        <v>145.60000000000036</v>
      </c>
      <c r="Q44" s="36">
        <v>161.84999999999991</v>
      </c>
      <c r="R44" s="36">
        <v>52.76</v>
      </c>
      <c r="S44" s="36">
        <v>1.575</v>
      </c>
      <c r="T44" s="36">
        <v>16.68</v>
      </c>
      <c r="U44" s="36">
        <v>8.94</v>
      </c>
      <c r="V44" s="36">
        <v>0.16600000000000001</v>
      </c>
      <c r="W44" s="36">
        <v>4.38</v>
      </c>
      <c r="X44" s="36">
        <v>8.1300000000000008</v>
      </c>
      <c r="Y44" s="36">
        <v>4.08</v>
      </c>
      <c r="Z44" s="36">
        <v>0.69</v>
      </c>
      <c r="AA44" s="36">
        <v>0.24299999999999999</v>
      </c>
      <c r="AB44" s="36">
        <v>9.2999999999999999E-2</v>
      </c>
      <c r="AC44" s="36">
        <v>-0.58507500000000001</v>
      </c>
      <c r="AD44" s="36">
        <v>-0.37550899999999998</v>
      </c>
      <c r="AE44" s="36">
        <v>7.1716499999999999E-3</v>
      </c>
      <c r="AF44" s="36">
        <v>-3.9921799999999997E-3</v>
      </c>
      <c r="AG44" s="36">
        <v>0.02</v>
      </c>
      <c r="AH44" s="36">
        <v>5</v>
      </c>
      <c r="AI44" s="36">
        <v>117</v>
      </c>
      <c r="AJ44" s="36">
        <v>29</v>
      </c>
      <c r="AK44" s="36">
        <v>24</v>
      </c>
      <c r="AL44" s="36">
        <v>53</v>
      </c>
      <c r="AM44" s="36">
        <v>63</v>
      </c>
      <c r="AN44" s="36">
        <v>2</v>
      </c>
      <c r="AO44" s="36">
        <v>25</v>
      </c>
      <c r="AP44" s="36">
        <v>2</v>
      </c>
      <c r="AQ44" s="36">
        <v>11</v>
      </c>
      <c r="AR44" s="36">
        <v>367</v>
      </c>
      <c r="AS44" s="36">
        <v>3</v>
      </c>
      <c r="AT44" s="36">
        <v>0</v>
      </c>
      <c r="AU44" s="36">
        <v>205</v>
      </c>
      <c r="AV44" s="36">
        <v>33</v>
      </c>
      <c r="AW44" s="36">
        <v>77</v>
      </c>
      <c r="AX44" s="36">
        <v>192</v>
      </c>
      <c r="AY44" s="39">
        <v>23.05975343408247</v>
      </c>
      <c r="AZ44" s="39">
        <v>76.940246565917533</v>
      </c>
      <c r="BA44" s="39">
        <v>1.6428727397501655</v>
      </c>
      <c r="BB44" s="39">
        <v>1.1510507106984895</v>
      </c>
      <c r="BC44" s="39">
        <v>1.5654289665499459</v>
      </c>
      <c r="BD44" s="31">
        <v>0.30080000000000001</v>
      </c>
      <c r="BE44" s="37">
        <v>3.2199999999999999E-2</v>
      </c>
      <c r="BF44" s="36">
        <f t="shared" si="0"/>
        <v>5.1619047619047622</v>
      </c>
    </row>
    <row r="45" spans="1:58" ht="12.75" x14ac:dyDescent="0.2">
      <c r="A45" s="36">
        <v>93</v>
      </c>
      <c r="B45" s="36">
        <v>5483.6663220205746</v>
      </c>
      <c r="C45" s="36">
        <v>5862.539541528844</v>
      </c>
      <c r="D45" s="36">
        <v>5660.904278619153</v>
      </c>
      <c r="E45" s="36">
        <v>5670.4697707621481</v>
      </c>
      <c r="F45" s="36">
        <v>2.7224074076675437</v>
      </c>
      <c r="G45" s="36">
        <v>186.80344874157345</v>
      </c>
      <c r="H45" s="36">
        <v>192.06977076669591</v>
      </c>
      <c r="I45" s="36">
        <v>189.43660975413468</v>
      </c>
      <c r="J45" s="36">
        <v>4855.7</v>
      </c>
      <c r="K45" s="36">
        <v>5174.8999999999996</v>
      </c>
      <c r="L45" s="36">
        <v>5033.7</v>
      </c>
      <c r="M45" s="36">
        <v>5030.2</v>
      </c>
      <c r="N45" s="36">
        <v>0.16666666666655613</v>
      </c>
      <c r="O45" s="36">
        <v>174.5</v>
      </c>
      <c r="P45" s="36">
        <v>144.69999999999982</v>
      </c>
      <c r="Q45" s="36">
        <v>159.59999999999991</v>
      </c>
      <c r="R45" s="36">
        <v>51.98</v>
      </c>
      <c r="S45" s="36">
        <v>1.635</v>
      </c>
      <c r="T45" s="36">
        <v>16.440000000000001</v>
      </c>
      <c r="U45" s="36">
        <v>9.57</v>
      </c>
      <c r="V45" s="36">
        <v>0.17299999999999999</v>
      </c>
      <c r="W45" s="36">
        <v>4.68</v>
      </c>
      <c r="X45" s="36">
        <v>7.16</v>
      </c>
      <c r="Y45" s="36">
        <v>3.84</v>
      </c>
      <c r="Z45" s="36">
        <v>0.77</v>
      </c>
      <c r="AA45" s="36">
        <v>0.25700000000000001</v>
      </c>
      <c r="AB45" s="36">
        <v>0.11700000000000001</v>
      </c>
      <c r="AC45" s="36">
        <v>-0.395486</v>
      </c>
      <c r="AD45" s="36">
        <v>-0.36106899999999997</v>
      </c>
      <c r="AE45" s="36">
        <v>-8.1361900000000001E-2</v>
      </c>
      <c r="AF45" s="36">
        <v>-4.3450099999999998E-2</v>
      </c>
      <c r="AG45" s="36">
        <v>0.04</v>
      </c>
      <c r="AH45" s="36">
        <v>7</v>
      </c>
      <c r="AI45" s="36">
        <v>128</v>
      </c>
      <c r="AJ45" s="36">
        <v>14</v>
      </c>
      <c r="AK45" s="36">
        <v>26</v>
      </c>
      <c r="AL45" s="36">
        <v>50</v>
      </c>
      <c r="AM45" s="36">
        <v>71</v>
      </c>
      <c r="AN45" s="36">
        <v>1</v>
      </c>
      <c r="AO45" s="36">
        <v>28</v>
      </c>
      <c r="AP45" s="36">
        <v>1</v>
      </c>
      <c r="AQ45" s="36">
        <v>12</v>
      </c>
      <c r="AR45" s="36">
        <v>342</v>
      </c>
      <c r="AS45" s="36">
        <v>3</v>
      </c>
      <c r="AT45" s="36">
        <v>-1</v>
      </c>
      <c r="AU45" s="36">
        <v>213</v>
      </c>
      <c r="AV45" s="36">
        <v>33</v>
      </c>
      <c r="AW45" s="36">
        <v>84</v>
      </c>
      <c r="AX45" s="36">
        <v>202</v>
      </c>
      <c r="AY45" s="39">
        <v>27.608354870143607</v>
      </c>
      <c r="AZ45" s="39">
        <v>72.391645129856386</v>
      </c>
      <c r="BA45" s="39">
        <v>2.3035595144733598</v>
      </c>
      <c r="BB45" s="39">
        <v>1.4877155197640386</v>
      </c>
      <c r="BC45" s="39">
        <v>2.0232931068790925</v>
      </c>
      <c r="BD45" s="31">
        <v>0.31719999999999998</v>
      </c>
      <c r="BE45" s="37">
        <v>4.1200000000000001E-2</v>
      </c>
      <c r="BF45" s="36">
        <f t="shared" si="0"/>
        <v>4.379204892966361</v>
      </c>
    </row>
    <row r="46" spans="1:58" ht="12.75" x14ac:dyDescent="0.2">
      <c r="A46" s="36">
        <v>95</v>
      </c>
      <c r="B46" s="36">
        <v>5484.5927896078801</v>
      </c>
      <c r="C46" s="36">
        <v>5864.008829332437</v>
      </c>
      <c r="D46" s="36">
        <v>5661.3763553485733</v>
      </c>
      <c r="E46" s="36">
        <v>5671.2044146638536</v>
      </c>
      <c r="F46" s="36">
        <v>2.7224074076675437</v>
      </c>
      <c r="G46" s="36">
        <v>186.61162505597349</v>
      </c>
      <c r="H46" s="36">
        <v>192.80441466858338</v>
      </c>
      <c r="I46" s="36">
        <v>189.70801986227843</v>
      </c>
      <c r="J46" s="36">
        <v>4869</v>
      </c>
      <c r="K46" s="36">
        <v>5187.3</v>
      </c>
      <c r="L46" s="36">
        <v>5045.3</v>
      </c>
      <c r="M46" s="36">
        <v>5042.3999999999996</v>
      </c>
      <c r="N46" s="36">
        <v>0.16666666666655613</v>
      </c>
      <c r="O46" s="36">
        <v>173.39999999999964</v>
      </c>
      <c r="P46" s="36">
        <v>144.90000000000055</v>
      </c>
      <c r="Q46" s="36">
        <v>159.15000000000009</v>
      </c>
      <c r="R46" s="36">
        <v>51.99</v>
      </c>
      <c r="S46" s="36">
        <v>1.629</v>
      </c>
      <c r="T46" s="36">
        <v>16.48</v>
      </c>
      <c r="U46" s="36">
        <v>9.59</v>
      </c>
      <c r="V46" s="36">
        <v>0.17399999999999999</v>
      </c>
      <c r="W46" s="36">
        <v>4.6900000000000004</v>
      </c>
      <c r="X46" s="36">
        <v>7.1</v>
      </c>
      <c r="Y46" s="36">
        <v>3.84</v>
      </c>
      <c r="Z46" s="36">
        <v>0.77</v>
      </c>
      <c r="AA46" s="36">
        <v>0.25900000000000001</v>
      </c>
      <c r="AB46" s="36">
        <v>0.122</v>
      </c>
      <c r="AC46" s="36">
        <v>-0.379469</v>
      </c>
      <c r="AD46" s="36">
        <v>-0.36662400000000001</v>
      </c>
      <c r="AE46" s="36">
        <v>-8.43164E-2</v>
      </c>
      <c r="AF46" s="36">
        <v>-4.5503099999999998E-2</v>
      </c>
      <c r="AG46" s="36">
        <v>0.02</v>
      </c>
      <c r="AH46" s="36">
        <v>7</v>
      </c>
      <c r="AI46" s="36">
        <v>130</v>
      </c>
      <c r="AJ46" s="36">
        <v>8</v>
      </c>
      <c r="AK46" s="36">
        <v>25</v>
      </c>
      <c r="AL46" s="36">
        <v>52</v>
      </c>
      <c r="AM46" s="36">
        <v>76</v>
      </c>
      <c r="AN46" s="36">
        <v>1</v>
      </c>
      <c r="AO46" s="36">
        <v>27</v>
      </c>
      <c r="AP46" s="36">
        <v>2</v>
      </c>
      <c r="AQ46" s="36">
        <v>14</v>
      </c>
      <c r="AR46" s="36">
        <v>344</v>
      </c>
      <c r="AS46" s="36">
        <v>-1</v>
      </c>
      <c r="AT46" s="36">
        <v>0</v>
      </c>
      <c r="AU46" s="36">
        <v>211</v>
      </c>
      <c r="AV46" s="36">
        <v>34</v>
      </c>
      <c r="AW46" s="36">
        <v>82</v>
      </c>
      <c r="AX46" s="36">
        <v>200</v>
      </c>
      <c r="AY46" s="39">
        <v>25.982894251473397</v>
      </c>
      <c r="AZ46" s="39">
        <v>74.017105748526603</v>
      </c>
      <c r="BA46" s="39">
        <v>2.3133714259222891</v>
      </c>
      <c r="BB46" s="39">
        <v>1.4730937286308696</v>
      </c>
      <c r="BC46" s="39">
        <v>2.003407470937983</v>
      </c>
      <c r="BD46" s="31">
        <v>0.33529999999999999</v>
      </c>
      <c r="BE46" s="37">
        <v>5.1299999999999998E-2</v>
      </c>
      <c r="BF46" s="36">
        <f t="shared" si="0"/>
        <v>4.3585021485573971</v>
      </c>
    </row>
    <row r="47" spans="1:58" ht="12.75" x14ac:dyDescent="0.2">
      <c r="A47" s="36">
        <v>97</v>
      </c>
      <c r="B47" s="36">
        <v>5485.5192571951857</v>
      </c>
      <c r="C47" s="36">
        <v>5865.4781171360301</v>
      </c>
      <c r="D47" s="36">
        <v>5661.8484320779935</v>
      </c>
      <c r="E47" s="36">
        <v>5671.9390585655592</v>
      </c>
      <c r="F47" s="36">
        <v>2.7224074076675437</v>
      </c>
      <c r="G47" s="36">
        <v>186.41980137037353</v>
      </c>
      <c r="H47" s="36">
        <v>193.53905857047084</v>
      </c>
      <c r="I47" s="36">
        <v>189.97942997042219</v>
      </c>
      <c r="J47" s="36">
        <v>4886.8</v>
      </c>
      <c r="K47" s="36">
        <v>5195.8999999999996</v>
      </c>
      <c r="L47" s="36">
        <v>5057.3999999999996</v>
      </c>
      <c r="M47" s="36">
        <v>5054.7</v>
      </c>
      <c r="N47" s="36">
        <v>0.16666666666655613</v>
      </c>
      <c r="O47" s="36">
        <v>167.89999999999964</v>
      </c>
      <c r="P47" s="36">
        <v>141.19999999999982</v>
      </c>
      <c r="Q47" s="36">
        <v>154.54999999999973</v>
      </c>
      <c r="R47" s="36">
        <v>51.88</v>
      </c>
      <c r="S47" s="36">
        <v>1.621</v>
      </c>
      <c r="T47" s="36">
        <v>16.46</v>
      </c>
      <c r="U47" s="36">
        <v>9.48</v>
      </c>
      <c r="V47" s="36">
        <v>0.17299999999999999</v>
      </c>
      <c r="W47" s="36">
        <v>4.67</v>
      </c>
      <c r="X47" s="36">
        <v>7.12</v>
      </c>
      <c r="Y47" s="36">
        <v>3.82</v>
      </c>
      <c r="Z47" s="36">
        <v>0.77</v>
      </c>
      <c r="AA47" s="36">
        <v>0.255</v>
      </c>
      <c r="AB47" s="36">
        <v>0.11700000000000001</v>
      </c>
      <c r="AC47" s="36">
        <v>-0.384108</v>
      </c>
      <c r="AD47" s="36">
        <v>-0.35270600000000002</v>
      </c>
      <c r="AE47" s="36">
        <v>-8.4112900000000004E-2</v>
      </c>
      <c r="AF47" s="36">
        <v>-5.1422500000000003E-2</v>
      </c>
      <c r="AG47" s="36">
        <v>0.03</v>
      </c>
      <c r="AH47" s="36">
        <v>7</v>
      </c>
      <c r="AI47" s="36">
        <v>142</v>
      </c>
      <c r="AJ47" s="36">
        <v>36</v>
      </c>
      <c r="AK47" s="36">
        <v>26</v>
      </c>
      <c r="AL47" s="36">
        <v>49</v>
      </c>
      <c r="AM47" s="36">
        <v>74</v>
      </c>
      <c r="AN47" s="36">
        <v>2</v>
      </c>
      <c r="AO47" s="36">
        <v>26</v>
      </c>
      <c r="AP47" s="36">
        <v>2</v>
      </c>
      <c r="AQ47" s="36">
        <v>13</v>
      </c>
      <c r="AR47" s="36">
        <v>349</v>
      </c>
      <c r="AS47" s="36">
        <v>0</v>
      </c>
      <c r="AT47" s="36">
        <v>0</v>
      </c>
      <c r="AU47" s="36">
        <v>207</v>
      </c>
      <c r="AV47" s="36">
        <v>33</v>
      </c>
      <c r="AW47" s="36">
        <v>82</v>
      </c>
      <c r="AX47" s="36">
        <v>204</v>
      </c>
      <c r="AY47" s="39">
        <v>25.107595935014249</v>
      </c>
      <c r="AZ47" s="39">
        <v>74.892404064985755</v>
      </c>
      <c r="BA47" s="39">
        <v>2.2445203315631961</v>
      </c>
      <c r="BB47" s="39">
        <v>1.4141079836927208</v>
      </c>
      <c r="BC47" s="39">
        <v>1.9231868578221005</v>
      </c>
      <c r="BD47" s="31">
        <v>0.34420000000000001</v>
      </c>
      <c r="BE47" s="37">
        <v>3.2300000000000002E-2</v>
      </c>
      <c r="BF47" s="36">
        <f t="shared" si="0"/>
        <v>4.3923504009870449</v>
      </c>
    </row>
    <row r="48" spans="1:58" ht="12.75" x14ac:dyDescent="0.2">
      <c r="A48" s="36">
        <v>99</v>
      </c>
      <c r="B48" s="36">
        <v>5486.4457247824912</v>
      </c>
      <c r="C48" s="36">
        <v>5866.9474049396231</v>
      </c>
      <c r="D48" s="36">
        <v>5662.3205088074137</v>
      </c>
      <c r="E48" s="36">
        <v>5672.6737024672648</v>
      </c>
      <c r="F48" s="36">
        <v>2.7224074076675437</v>
      </c>
      <c r="G48" s="36">
        <v>186.22797768477358</v>
      </c>
      <c r="H48" s="36">
        <v>194.27370247235831</v>
      </c>
      <c r="I48" s="36">
        <v>190.25084007856594</v>
      </c>
      <c r="J48" s="36">
        <v>4899.3999999999996</v>
      </c>
      <c r="K48" s="36">
        <v>5206.6000000000004</v>
      </c>
      <c r="L48" s="36">
        <v>5069</v>
      </c>
      <c r="M48" s="36">
        <v>5066.6000000000004</v>
      </c>
      <c r="N48" s="36">
        <v>0.14285714285717185</v>
      </c>
      <c r="O48" s="36">
        <v>167.20000000000073</v>
      </c>
      <c r="P48" s="36">
        <v>140</v>
      </c>
      <c r="Q48" s="36">
        <v>153.60000000000036</v>
      </c>
      <c r="R48" s="36">
        <v>52.12</v>
      </c>
      <c r="S48" s="36">
        <v>1.589</v>
      </c>
      <c r="T48" s="36">
        <v>16.579999999999998</v>
      </c>
      <c r="U48" s="36">
        <v>9.3000000000000007</v>
      </c>
      <c r="V48" s="36">
        <v>0.16700000000000001</v>
      </c>
      <c r="W48" s="36">
        <v>4.5199999999999996</v>
      </c>
      <c r="X48" s="36">
        <v>7.2</v>
      </c>
      <c r="Y48" s="36">
        <v>3.83</v>
      </c>
      <c r="Z48" s="36">
        <v>0.75</v>
      </c>
      <c r="AA48" s="36">
        <v>0.25</v>
      </c>
      <c r="AB48" s="36">
        <v>0.125</v>
      </c>
      <c r="AC48" s="36">
        <v>-0.38188899999999998</v>
      </c>
      <c r="AD48" s="36">
        <v>-0.35352299999999998</v>
      </c>
      <c r="AE48" s="36">
        <v>-6.52113E-2</v>
      </c>
      <c r="AF48" s="36">
        <v>-3.3987499999999997E-2</v>
      </c>
      <c r="AG48" s="36">
        <v>0.01</v>
      </c>
      <c r="AH48" s="36">
        <v>6</v>
      </c>
      <c r="AI48" s="36">
        <v>126</v>
      </c>
      <c r="AJ48" s="36">
        <v>-2</v>
      </c>
      <c r="AK48" s="36">
        <v>25</v>
      </c>
      <c r="AL48" s="36">
        <v>52</v>
      </c>
      <c r="AM48" s="36">
        <v>73</v>
      </c>
      <c r="AN48" s="36">
        <v>1</v>
      </c>
      <c r="AO48" s="36">
        <v>23</v>
      </c>
      <c r="AP48" s="36">
        <v>2</v>
      </c>
      <c r="AQ48" s="36">
        <v>13</v>
      </c>
      <c r="AR48" s="36">
        <v>350</v>
      </c>
      <c r="AS48" s="36">
        <v>2</v>
      </c>
      <c r="AT48" s="36">
        <v>-2</v>
      </c>
      <c r="AU48" s="36">
        <v>216</v>
      </c>
      <c r="AV48" s="36">
        <v>33</v>
      </c>
      <c r="AW48" s="36">
        <v>86</v>
      </c>
      <c r="AX48" s="36">
        <v>196</v>
      </c>
      <c r="AY48" s="39">
        <v>25.619496211345442</v>
      </c>
      <c r="AZ48" s="39">
        <v>74.380503788654551</v>
      </c>
      <c r="BA48" s="39">
        <v>2.3163665964375002</v>
      </c>
      <c r="BB48" s="39">
        <v>1.4927695843708468</v>
      </c>
      <c r="BC48" s="39">
        <v>2.0301666347443517</v>
      </c>
      <c r="BD48" s="31">
        <v>0.44390000000000002</v>
      </c>
      <c r="BE48" s="37">
        <v>4.3099999999999999E-2</v>
      </c>
      <c r="BF48" s="36">
        <f t="shared" si="0"/>
        <v>4.5311516677155446</v>
      </c>
    </row>
    <row r="49" spans="1:58" ht="12.75" x14ac:dyDescent="0.2">
      <c r="A49" s="36">
        <v>101</v>
      </c>
      <c r="B49" s="36">
        <v>5487.3721923697967</v>
      </c>
      <c r="C49" s="36">
        <v>5868.4166927432161</v>
      </c>
      <c r="D49" s="36">
        <v>5662.7925855368339</v>
      </c>
      <c r="E49" s="36">
        <v>5673.4083463689703</v>
      </c>
      <c r="F49" s="36">
        <v>2.7224074076675437</v>
      </c>
      <c r="G49" s="36">
        <v>186.03615399917362</v>
      </c>
      <c r="H49" s="36">
        <v>195.00834637424578</v>
      </c>
      <c r="I49" s="36">
        <v>190.5222501867097</v>
      </c>
      <c r="J49" s="36">
        <v>4916.1000000000004</v>
      </c>
      <c r="K49" s="36">
        <v>5218.1000000000004</v>
      </c>
      <c r="L49" s="36">
        <v>5080.8999999999996</v>
      </c>
      <c r="M49" s="36">
        <v>5078.8</v>
      </c>
      <c r="N49" s="36">
        <v>0.14285714285717185</v>
      </c>
      <c r="O49" s="36">
        <v>162.69999999999982</v>
      </c>
      <c r="P49" s="36">
        <v>139.30000000000018</v>
      </c>
      <c r="Q49" s="36">
        <v>151</v>
      </c>
      <c r="R49" s="36">
        <v>51.34</v>
      </c>
      <c r="S49" s="36">
        <v>1.5609999999999999</v>
      </c>
      <c r="T49" s="36">
        <v>16.37</v>
      </c>
      <c r="U49" s="36">
        <v>9.1999999999999993</v>
      </c>
      <c r="V49" s="36">
        <v>0.16800000000000001</v>
      </c>
      <c r="W49" s="36">
        <v>4.51</v>
      </c>
      <c r="X49" s="36">
        <v>7.03</v>
      </c>
      <c r="Y49" s="36">
        <v>4.18</v>
      </c>
      <c r="Z49" s="36">
        <v>0.8</v>
      </c>
      <c r="AA49" s="36">
        <v>0.246</v>
      </c>
      <c r="AB49" s="36">
        <v>0.13100000000000001</v>
      </c>
      <c r="AC49" s="36">
        <v>-0.36320599999999997</v>
      </c>
      <c r="AD49" s="36">
        <v>-0.42721500000000001</v>
      </c>
      <c r="AE49" s="36">
        <v>-3.8801099999999998E-2</v>
      </c>
      <c r="AF49" s="36">
        <v>-8.3463399999999993E-2</v>
      </c>
      <c r="AG49" s="36">
        <v>0.23</v>
      </c>
      <c r="AH49" s="36">
        <v>5</v>
      </c>
      <c r="AI49" s="36">
        <v>148</v>
      </c>
      <c r="AJ49" s="36">
        <v>14</v>
      </c>
      <c r="AK49" s="36">
        <v>25</v>
      </c>
      <c r="AL49" s="36">
        <v>52</v>
      </c>
      <c r="AM49" s="36">
        <v>71</v>
      </c>
      <c r="AN49" s="36">
        <v>1</v>
      </c>
      <c r="AO49" s="36">
        <v>23</v>
      </c>
      <c r="AP49" s="36">
        <v>4</v>
      </c>
      <c r="AQ49" s="36">
        <v>14</v>
      </c>
      <c r="AR49" s="36">
        <v>344</v>
      </c>
      <c r="AS49" s="36">
        <v>3</v>
      </c>
      <c r="AT49" s="36">
        <v>-1</v>
      </c>
      <c r="AU49" s="36">
        <v>216</v>
      </c>
      <c r="AV49" s="36">
        <v>33</v>
      </c>
      <c r="AW49" s="36">
        <v>81</v>
      </c>
      <c r="AX49" s="36">
        <v>192</v>
      </c>
      <c r="AY49" s="39">
        <v>25.487921549868474</v>
      </c>
      <c r="AZ49" s="39">
        <v>74.512078450131526</v>
      </c>
      <c r="BA49" s="39">
        <v>2.564719854911897</v>
      </c>
      <c r="BB49" s="39">
        <v>1.4139663280209982</v>
      </c>
      <c r="BC49" s="39">
        <v>1.9229942061085576</v>
      </c>
      <c r="BD49" s="31">
        <v>0.38529999999999998</v>
      </c>
      <c r="BE49" s="37">
        <v>5.6000000000000001E-2</v>
      </c>
      <c r="BF49" s="36">
        <f t="shared" si="0"/>
        <v>4.5035233824471499</v>
      </c>
    </row>
    <row r="50" spans="1:58" ht="12.75" x14ac:dyDescent="0.2">
      <c r="A50" s="36">
        <v>103</v>
      </c>
      <c r="B50" s="36">
        <v>5488.2986599571022</v>
      </c>
      <c r="C50" s="36">
        <v>5869.8859805468092</v>
      </c>
      <c r="D50" s="36">
        <v>5663.2646622662542</v>
      </c>
      <c r="E50" s="36">
        <v>5674.1429902706759</v>
      </c>
      <c r="F50" s="36">
        <v>2.7224074076675437</v>
      </c>
      <c r="G50" s="36">
        <v>185.84433031357366</v>
      </c>
      <c r="H50" s="36">
        <v>195.74299027613324</v>
      </c>
      <c r="I50" s="36">
        <v>190.79366029485345</v>
      </c>
      <c r="J50" s="36">
        <v>4931.3</v>
      </c>
      <c r="K50" s="36">
        <v>5227.3999999999996</v>
      </c>
      <c r="L50" s="36">
        <v>5092.7</v>
      </c>
      <c r="M50" s="36">
        <v>5091.1000000000004</v>
      </c>
      <c r="N50" s="36">
        <v>0.16666666666680877</v>
      </c>
      <c r="O50" s="36">
        <v>159.80000000000018</v>
      </c>
      <c r="P50" s="36">
        <v>136.29999999999927</v>
      </c>
      <c r="Q50" s="36">
        <v>148.04999999999973</v>
      </c>
      <c r="R50" s="36">
        <v>51.59</v>
      </c>
      <c r="S50" s="36">
        <v>1.55</v>
      </c>
      <c r="T50" s="36">
        <v>16.48</v>
      </c>
      <c r="U50" s="36">
        <v>9.1</v>
      </c>
      <c r="V50" s="36">
        <v>0.16600000000000001</v>
      </c>
      <c r="W50" s="36">
        <v>4.45</v>
      </c>
      <c r="X50" s="36">
        <v>7.14</v>
      </c>
      <c r="Y50" s="36">
        <v>3.86</v>
      </c>
      <c r="Z50" s="36">
        <v>0.75</v>
      </c>
      <c r="AA50" s="36">
        <v>0.24199999999999999</v>
      </c>
      <c r="AB50" s="36">
        <v>0.127</v>
      </c>
      <c r="AC50" s="36">
        <v>-0.36351600000000001</v>
      </c>
      <c r="AD50" s="36">
        <v>-0.34295700000000001</v>
      </c>
      <c r="AE50" s="36">
        <v>-4.7202800000000003E-2</v>
      </c>
      <c r="AF50" s="36">
        <v>-6.3824800000000001E-2</v>
      </c>
      <c r="AG50" s="36">
        <v>0.05</v>
      </c>
      <c r="AH50" s="36">
        <v>6</v>
      </c>
      <c r="AI50" s="36">
        <v>133</v>
      </c>
      <c r="AJ50" s="36">
        <v>27</v>
      </c>
      <c r="AK50" s="36">
        <v>24</v>
      </c>
      <c r="AL50" s="36">
        <v>49</v>
      </c>
      <c r="AM50" s="36">
        <v>70</v>
      </c>
      <c r="AN50" s="36">
        <v>2</v>
      </c>
      <c r="AO50" s="36">
        <v>23</v>
      </c>
      <c r="AP50" s="36">
        <v>2</v>
      </c>
      <c r="AQ50" s="36">
        <v>13</v>
      </c>
      <c r="AR50" s="36">
        <v>345</v>
      </c>
      <c r="AS50" s="36">
        <v>2</v>
      </c>
      <c r="AT50" s="36">
        <v>-1</v>
      </c>
      <c r="AU50" s="36">
        <v>208</v>
      </c>
      <c r="AV50" s="36">
        <v>31</v>
      </c>
      <c r="AW50" s="36">
        <v>77</v>
      </c>
      <c r="AX50" s="36">
        <v>188</v>
      </c>
      <c r="AY50" s="39">
        <v>26.592332028052436</v>
      </c>
      <c r="AZ50" s="39">
        <v>73.407667971947561</v>
      </c>
      <c r="BA50" s="39">
        <v>2.1684096320183732</v>
      </c>
      <c r="BB50" s="39">
        <v>1.3772942346523989</v>
      </c>
      <c r="BC50" s="39">
        <v>1.8731201591272626</v>
      </c>
      <c r="BD50" s="31">
        <v>0.36399999999999999</v>
      </c>
      <c r="BE50" s="37">
        <v>4.5400000000000003E-2</v>
      </c>
      <c r="BF50" s="36">
        <f t="shared" si="0"/>
        <v>4.6064516129032258</v>
      </c>
    </row>
    <row r="51" spans="1:58" ht="12.75" x14ac:dyDescent="0.2">
      <c r="A51" s="36">
        <v>105</v>
      </c>
      <c r="B51" s="36">
        <v>5489.2251275444078</v>
      </c>
      <c r="C51" s="36">
        <v>5871.3552683504022</v>
      </c>
      <c r="D51" s="36">
        <v>5663.7367389956744</v>
      </c>
      <c r="E51" s="36">
        <v>5674.8776341723815</v>
      </c>
      <c r="F51" s="36">
        <v>2.7224074076675437</v>
      </c>
      <c r="G51" s="36">
        <v>185.65250662797371</v>
      </c>
      <c r="H51" s="36">
        <v>196.47763417802071</v>
      </c>
      <c r="I51" s="36">
        <v>191.06507040299721</v>
      </c>
      <c r="J51" s="36">
        <v>4943.2</v>
      </c>
      <c r="K51" s="36">
        <v>5239.3999999999996</v>
      </c>
      <c r="L51" s="36">
        <v>5104.6000000000004</v>
      </c>
      <c r="M51" s="36">
        <v>5103.3</v>
      </c>
      <c r="N51" s="36">
        <v>0.16666666666680877</v>
      </c>
      <c r="O51" s="36">
        <v>160.10000000000036</v>
      </c>
      <c r="P51" s="36">
        <v>136.09999999999945</v>
      </c>
      <c r="Q51" s="36">
        <v>148.09999999999991</v>
      </c>
      <c r="R51" s="36">
        <v>52.28</v>
      </c>
      <c r="S51" s="36">
        <v>1.5640000000000001</v>
      </c>
      <c r="T51" s="36">
        <v>16.670000000000002</v>
      </c>
      <c r="U51" s="36">
        <v>9.11</v>
      </c>
      <c r="V51" s="36">
        <v>0.16500000000000001</v>
      </c>
      <c r="W51" s="36">
        <v>4.49</v>
      </c>
      <c r="X51" s="36">
        <v>7.4</v>
      </c>
      <c r="Y51" s="36">
        <v>4.3899999999999997</v>
      </c>
      <c r="Z51" s="36">
        <v>0.76</v>
      </c>
      <c r="AA51" s="36">
        <v>0.24299999999999999</v>
      </c>
      <c r="AB51" s="36">
        <v>0.125</v>
      </c>
      <c r="AC51" s="36">
        <v>-0.44704700000000003</v>
      </c>
      <c r="AD51" s="36">
        <v>-0.48945300000000003</v>
      </c>
      <c r="AE51" s="36">
        <v>-2.22492E-2</v>
      </c>
      <c r="AF51" s="36">
        <v>-4.7163799999999999E-2</v>
      </c>
      <c r="AG51" s="36">
        <v>0.22</v>
      </c>
      <c r="AH51" s="36">
        <v>6</v>
      </c>
      <c r="AI51" s="36">
        <v>138</v>
      </c>
      <c r="AJ51" s="36">
        <v>18</v>
      </c>
      <c r="AK51" s="36">
        <v>23</v>
      </c>
      <c r="AL51" s="36">
        <v>54</v>
      </c>
      <c r="AM51" s="36">
        <v>72</v>
      </c>
      <c r="AN51" s="36">
        <v>2</v>
      </c>
      <c r="AO51" s="36">
        <v>24</v>
      </c>
      <c r="AP51" s="36">
        <v>0</v>
      </c>
      <c r="AQ51" s="36">
        <v>12</v>
      </c>
      <c r="AR51" s="36">
        <v>350</v>
      </c>
      <c r="AS51" s="36">
        <v>-2</v>
      </c>
      <c r="AT51" s="36">
        <v>-2</v>
      </c>
      <c r="AU51" s="36">
        <v>211</v>
      </c>
      <c r="AV51" s="36">
        <v>32</v>
      </c>
      <c r="AW51" s="36">
        <v>79</v>
      </c>
      <c r="AX51" s="36">
        <v>194</v>
      </c>
      <c r="AY51" s="39">
        <v>24.109196144802407</v>
      </c>
      <c r="AZ51" s="39">
        <v>75.890803855197589</v>
      </c>
      <c r="BA51" s="39">
        <v>2.0922354062749862</v>
      </c>
      <c r="BB51" s="39">
        <v>1.3499940416404752</v>
      </c>
      <c r="BC51" s="39">
        <v>1.8359918966310464</v>
      </c>
      <c r="BD51" s="31">
        <v>0.32669999999999999</v>
      </c>
      <c r="BE51" s="37">
        <v>4.2200000000000001E-2</v>
      </c>
      <c r="BF51" s="36">
        <f t="shared" si="0"/>
        <v>4.7314578005115093</v>
      </c>
    </row>
    <row r="52" spans="1:58" ht="12.75" x14ac:dyDescent="0.2">
      <c r="A52" s="36">
        <v>107</v>
      </c>
      <c r="B52" s="36">
        <v>5490.1515951317133</v>
      </c>
      <c r="C52" s="36">
        <v>5872.8245561539952</v>
      </c>
      <c r="D52" s="36">
        <v>5664.2088157250946</v>
      </c>
      <c r="E52" s="36">
        <v>5675.612278074087</v>
      </c>
      <c r="F52" s="36">
        <v>2.7224074076675437</v>
      </c>
      <c r="G52" s="36">
        <v>185.46068294237375</v>
      </c>
      <c r="H52" s="36">
        <v>197.21227807990817</v>
      </c>
      <c r="I52" s="36">
        <v>191.33648051114096</v>
      </c>
      <c r="J52" s="36">
        <v>4960.1000000000004</v>
      </c>
      <c r="K52" s="36">
        <v>5248.6</v>
      </c>
      <c r="L52" s="36">
        <v>5115.8999999999996</v>
      </c>
      <c r="M52" s="36">
        <v>5115.3</v>
      </c>
      <c r="N52" s="36">
        <v>0.14285714285717185</v>
      </c>
      <c r="O52" s="36">
        <v>155.19999999999982</v>
      </c>
      <c r="P52" s="36">
        <v>133.30000000000018</v>
      </c>
      <c r="Q52" s="36">
        <v>144.25</v>
      </c>
      <c r="R52" s="36">
        <v>52.13</v>
      </c>
      <c r="S52" s="36">
        <v>1.5609999999999999</v>
      </c>
      <c r="T52" s="36">
        <v>16.670000000000002</v>
      </c>
      <c r="U52" s="36">
        <v>9.06</v>
      </c>
      <c r="V52" s="36">
        <v>0.16500000000000001</v>
      </c>
      <c r="W52" s="36">
        <v>4.45</v>
      </c>
      <c r="X52" s="36">
        <v>7.43</v>
      </c>
      <c r="Y52" s="36">
        <v>3.93</v>
      </c>
      <c r="Z52" s="36">
        <v>0.74</v>
      </c>
      <c r="AA52" s="36">
        <v>0.24199999999999999</v>
      </c>
      <c r="AB52" s="36">
        <v>0.11</v>
      </c>
      <c r="AC52" s="36">
        <v>-0.43569999999999998</v>
      </c>
      <c r="AD52" s="36">
        <v>-0.35888700000000001</v>
      </c>
      <c r="AE52" s="36">
        <v>-4.97651E-2</v>
      </c>
      <c r="AF52" s="36">
        <v>-4.2933300000000001E-2</v>
      </c>
      <c r="AG52" s="36">
        <v>0.04</v>
      </c>
      <c r="AH52" s="36">
        <v>5</v>
      </c>
      <c r="AI52" s="36">
        <v>132</v>
      </c>
      <c r="AJ52" s="36">
        <v>35</v>
      </c>
      <c r="AK52" s="36">
        <v>24</v>
      </c>
      <c r="AL52" s="36">
        <v>55</v>
      </c>
      <c r="AM52" s="36">
        <v>68</v>
      </c>
      <c r="AN52" s="36">
        <v>3</v>
      </c>
      <c r="AO52" s="36">
        <v>24</v>
      </c>
      <c r="AP52" s="36">
        <v>1</v>
      </c>
      <c r="AQ52" s="36">
        <v>13</v>
      </c>
      <c r="AR52" s="36">
        <v>351</v>
      </c>
      <c r="AS52" s="36">
        <v>3</v>
      </c>
      <c r="AT52" s="36">
        <v>0</v>
      </c>
      <c r="AU52" s="36">
        <v>203</v>
      </c>
      <c r="AV52" s="36">
        <v>34</v>
      </c>
      <c r="AW52" s="36">
        <v>80</v>
      </c>
      <c r="AX52" s="36">
        <v>191</v>
      </c>
      <c r="AY52" s="39">
        <v>22.408218606591539</v>
      </c>
      <c r="AZ52" s="39">
        <v>77.591781393408468</v>
      </c>
      <c r="BA52" s="39">
        <v>1.8025404933126976</v>
      </c>
      <c r="BB52" s="39">
        <v>1.2594932455139147</v>
      </c>
      <c r="BC52" s="39">
        <v>1.7129108138989242</v>
      </c>
      <c r="BD52" s="31">
        <v>0.32579999999999998</v>
      </c>
      <c r="BE52" s="37">
        <v>4.5999999999999999E-2</v>
      </c>
      <c r="BF52" s="36">
        <f t="shared" si="0"/>
        <v>4.7597693786034592</v>
      </c>
    </row>
    <row r="53" spans="1:58" ht="12.75" x14ac:dyDescent="0.2">
      <c r="A53" s="36">
        <v>109</v>
      </c>
      <c r="B53" s="36">
        <v>5491.0780627190188</v>
      </c>
      <c r="C53" s="36">
        <v>5874.2938439575883</v>
      </c>
      <c r="D53" s="36">
        <v>5664.6808924545148</v>
      </c>
      <c r="E53" s="36">
        <v>5676.3469219757926</v>
      </c>
      <c r="F53" s="36">
        <v>2.7224074076675437</v>
      </c>
      <c r="G53" s="36">
        <v>185.26885925677379</v>
      </c>
      <c r="H53" s="36">
        <v>197.94692198179564</v>
      </c>
      <c r="I53" s="36">
        <v>191.60789061928472</v>
      </c>
      <c r="J53" s="36">
        <v>4974.8</v>
      </c>
      <c r="K53" s="36">
        <v>5259.7</v>
      </c>
      <c r="L53" s="36">
        <v>5128.3</v>
      </c>
      <c r="M53" s="36">
        <v>5127.6000000000004</v>
      </c>
      <c r="N53" s="36">
        <v>0.19999999999998863</v>
      </c>
      <c r="O53" s="36">
        <v>152.80000000000018</v>
      </c>
      <c r="P53" s="36">
        <v>132.09999999999945</v>
      </c>
      <c r="Q53" s="36">
        <v>142.44999999999982</v>
      </c>
      <c r="R53" s="36">
        <v>52.37</v>
      </c>
      <c r="S53" s="36">
        <v>1.5660000000000001</v>
      </c>
      <c r="T53" s="36">
        <v>16.72</v>
      </c>
      <c r="U53" s="36">
        <v>9.06</v>
      </c>
      <c r="V53" s="36">
        <v>0.16400000000000001</v>
      </c>
      <c r="W53" s="36">
        <v>4.46</v>
      </c>
      <c r="X53" s="36">
        <v>7.57</v>
      </c>
      <c r="Y53" s="36">
        <v>3.93</v>
      </c>
      <c r="Z53" s="36">
        <v>0.73</v>
      </c>
      <c r="AA53" s="36">
        <v>0.24</v>
      </c>
      <c r="AB53" s="36">
        <v>0.106</v>
      </c>
      <c r="AC53" s="36">
        <v>-0.46495999999999998</v>
      </c>
      <c r="AD53" s="36">
        <v>-0.35832199999999997</v>
      </c>
      <c r="AE53" s="36">
        <v>-4.5921400000000001E-2</v>
      </c>
      <c r="AF53" s="36">
        <v>-3.10041E-2</v>
      </c>
      <c r="AG53" s="36">
        <v>0.05</v>
      </c>
      <c r="AH53" s="36">
        <v>6</v>
      </c>
      <c r="AI53" s="36">
        <v>117</v>
      </c>
      <c r="AJ53" s="36">
        <v>13</v>
      </c>
      <c r="AK53" s="36">
        <v>24</v>
      </c>
      <c r="AL53" s="36">
        <v>55</v>
      </c>
      <c r="AM53" s="36">
        <v>65</v>
      </c>
      <c r="AN53" s="36">
        <v>1</v>
      </c>
      <c r="AO53" s="36">
        <v>25</v>
      </c>
      <c r="AP53" s="36">
        <v>2</v>
      </c>
      <c r="AQ53" s="36">
        <v>13</v>
      </c>
      <c r="AR53" s="36">
        <v>357</v>
      </c>
      <c r="AS53" s="36">
        <v>2</v>
      </c>
      <c r="AT53" s="36">
        <v>0</v>
      </c>
      <c r="AU53" s="36">
        <v>214</v>
      </c>
      <c r="AV53" s="36">
        <v>31</v>
      </c>
      <c r="AW53" s="36">
        <v>76</v>
      </c>
      <c r="AX53" s="36">
        <v>191</v>
      </c>
      <c r="AY53" s="39">
        <v>22.38691749881125</v>
      </c>
      <c r="AZ53" s="39">
        <v>77.613082501188757</v>
      </c>
      <c r="BA53" s="39">
        <v>1.5900671063841605</v>
      </c>
      <c r="BB53" s="39">
        <v>1.2205512104996163</v>
      </c>
      <c r="BC53" s="39">
        <v>1.6599496462794783</v>
      </c>
      <c r="BD53" s="31">
        <v>0.30680000000000002</v>
      </c>
      <c r="BE53" s="37">
        <v>3.3099999999999997E-2</v>
      </c>
      <c r="BF53" s="36">
        <f t="shared" si="0"/>
        <v>4.83397190293742</v>
      </c>
    </row>
    <row r="54" spans="1:58" ht="12.75" x14ac:dyDescent="0.2">
      <c r="A54" s="36">
        <v>111</v>
      </c>
      <c r="B54" s="36">
        <v>5492.0045303063243</v>
      </c>
      <c r="C54" s="36">
        <v>5875.7631317611813</v>
      </c>
      <c r="D54" s="36">
        <v>5665.1529691839351</v>
      </c>
      <c r="E54" s="36">
        <v>5677.0815658774982</v>
      </c>
      <c r="F54" s="36">
        <v>2.7224074076675437</v>
      </c>
      <c r="G54" s="36">
        <v>185.07703557117384</v>
      </c>
      <c r="H54" s="36">
        <v>198.68156588368311</v>
      </c>
      <c r="I54" s="36">
        <v>191.87930072742847</v>
      </c>
      <c r="J54" s="36">
        <v>4990.3</v>
      </c>
      <c r="K54" s="36">
        <v>5270.7</v>
      </c>
      <c r="L54" s="36">
        <v>5140.7</v>
      </c>
      <c r="M54" s="36">
        <v>5139.7</v>
      </c>
      <c r="N54" s="36">
        <v>0.16666666666655613</v>
      </c>
      <c r="O54" s="36">
        <v>149.39999999999964</v>
      </c>
      <c r="P54" s="36">
        <v>131</v>
      </c>
      <c r="Q54" s="36">
        <v>140.19999999999982</v>
      </c>
      <c r="R54" s="36">
        <v>52.56</v>
      </c>
      <c r="S54" s="36">
        <v>1.552</v>
      </c>
      <c r="T54" s="36">
        <v>16.79</v>
      </c>
      <c r="U54" s="36">
        <v>8.9600000000000009</v>
      </c>
      <c r="V54" s="36">
        <v>0.16300000000000001</v>
      </c>
      <c r="W54" s="36">
        <v>4.41</v>
      </c>
      <c r="X54" s="36">
        <v>7.91</v>
      </c>
      <c r="Y54" s="36">
        <v>4.03</v>
      </c>
      <c r="Z54" s="36">
        <v>0.7</v>
      </c>
      <c r="AA54" s="36">
        <v>0.23899999999999999</v>
      </c>
      <c r="AB54" s="36">
        <v>0.106</v>
      </c>
      <c r="AC54" s="36">
        <v>-0.52580700000000002</v>
      </c>
      <c r="AD54" s="36">
        <v>-0.37241000000000002</v>
      </c>
      <c r="AE54" s="36">
        <v>-2.8453200000000001E-3</v>
      </c>
      <c r="AF54" s="36">
        <v>-2.3443800000000001E-2</v>
      </c>
      <c r="AG54" s="36">
        <v>7.0000000000000007E-2</v>
      </c>
      <c r="AH54" s="36">
        <v>5</v>
      </c>
      <c r="AI54" s="36">
        <v>117</v>
      </c>
      <c r="AJ54" s="36">
        <v>17</v>
      </c>
      <c r="AK54" s="36">
        <v>26</v>
      </c>
      <c r="AL54" s="36">
        <v>55</v>
      </c>
      <c r="AM54" s="36">
        <v>63</v>
      </c>
      <c r="AN54" s="36">
        <v>2</v>
      </c>
      <c r="AO54" s="36">
        <v>24</v>
      </c>
      <c r="AP54" s="36">
        <v>2</v>
      </c>
      <c r="AQ54" s="36">
        <v>10</v>
      </c>
      <c r="AR54" s="36">
        <v>362</v>
      </c>
      <c r="AS54" s="36">
        <v>-1</v>
      </c>
      <c r="AT54" s="36">
        <v>-1</v>
      </c>
      <c r="AU54" s="36">
        <v>202</v>
      </c>
      <c r="AV54" s="36">
        <v>33</v>
      </c>
      <c r="AW54" s="36">
        <v>77</v>
      </c>
      <c r="AX54" s="36">
        <v>183</v>
      </c>
      <c r="AY54" s="39">
        <v>12.818538393050513</v>
      </c>
      <c r="AZ54" s="39">
        <v>87.181461606949483</v>
      </c>
      <c r="BA54" s="39">
        <v>1.7402704940656482</v>
      </c>
      <c r="BB54" s="39">
        <v>1.2503450179408666</v>
      </c>
      <c r="BC54" s="39">
        <v>1.7004692243995787</v>
      </c>
      <c r="BD54" s="31">
        <v>0.28129999999999999</v>
      </c>
      <c r="BE54" s="37">
        <v>2.4E-2</v>
      </c>
      <c r="BF54" s="36">
        <f t="shared" si="0"/>
        <v>5.0966494845360826</v>
      </c>
    </row>
    <row r="55" spans="1:58" ht="12.75" x14ac:dyDescent="0.2">
      <c r="A55" s="36">
        <v>113</v>
      </c>
      <c r="B55" s="36">
        <v>5492.9309978936299</v>
      </c>
      <c r="C55" s="36">
        <v>5877.2324195647743</v>
      </c>
      <c r="D55" s="36">
        <v>5665.6250459133553</v>
      </c>
      <c r="E55" s="36">
        <v>5677.8162097792037</v>
      </c>
      <c r="F55" s="36">
        <v>2.7224074076675437</v>
      </c>
      <c r="G55" s="36">
        <v>184.88521188557388</v>
      </c>
      <c r="H55" s="36">
        <v>199.41620978557057</v>
      </c>
      <c r="I55" s="36">
        <v>192.15071083557223</v>
      </c>
      <c r="J55" s="36">
        <v>5006</v>
      </c>
      <c r="K55" s="36">
        <v>5280.4</v>
      </c>
      <c r="L55" s="36">
        <v>5152.3999999999996</v>
      </c>
      <c r="M55" s="36">
        <v>5151.8999999999996</v>
      </c>
      <c r="N55" s="36">
        <v>0.16666666666655613</v>
      </c>
      <c r="O55" s="36">
        <v>145.89999999999964</v>
      </c>
      <c r="P55" s="36">
        <v>128.5</v>
      </c>
      <c r="Q55" s="36">
        <v>137.19999999999982</v>
      </c>
      <c r="R55" s="36">
        <v>52.56</v>
      </c>
      <c r="S55" s="36">
        <v>1.5469999999999999</v>
      </c>
      <c r="T55" s="36">
        <v>16.82</v>
      </c>
      <c r="U55" s="36">
        <v>8.8699999999999992</v>
      </c>
      <c r="V55" s="36">
        <v>0.161</v>
      </c>
      <c r="W55" s="36">
        <v>4.41</v>
      </c>
      <c r="X55" s="36">
        <v>8.0500000000000007</v>
      </c>
      <c r="Y55" s="36">
        <v>4.04</v>
      </c>
      <c r="Z55" s="36">
        <v>0.69</v>
      </c>
      <c r="AA55" s="36">
        <v>0.23599999999999999</v>
      </c>
      <c r="AB55" s="36">
        <v>0.10199999999999999</v>
      </c>
      <c r="AC55" s="36">
        <v>-0.55204399999999998</v>
      </c>
      <c r="AD55" s="36">
        <v>-0.36641400000000002</v>
      </c>
      <c r="AE55" s="36">
        <v>8.9829300000000001E-3</v>
      </c>
      <c r="AF55" s="36">
        <v>-2.7032199999999999E-2</v>
      </c>
      <c r="AG55" s="36">
        <v>0.04</v>
      </c>
      <c r="AH55" s="36">
        <v>5</v>
      </c>
      <c r="AI55" s="36">
        <v>114</v>
      </c>
      <c r="AJ55" s="36">
        <v>18</v>
      </c>
      <c r="AK55" s="36">
        <v>24</v>
      </c>
      <c r="AL55" s="36">
        <v>60</v>
      </c>
      <c r="AM55" s="36">
        <v>62</v>
      </c>
      <c r="AN55" s="36">
        <v>2</v>
      </c>
      <c r="AO55" s="36">
        <v>24</v>
      </c>
      <c r="AP55" s="36">
        <v>3</v>
      </c>
      <c r="AQ55" s="36">
        <v>12</v>
      </c>
      <c r="AR55" s="36">
        <v>367</v>
      </c>
      <c r="AS55" s="36">
        <v>-2</v>
      </c>
      <c r="AT55" s="36">
        <v>-1</v>
      </c>
      <c r="AU55" s="36">
        <v>204</v>
      </c>
      <c r="AV55" s="36">
        <v>32</v>
      </c>
      <c r="AW55" s="36">
        <v>75</v>
      </c>
      <c r="AX55" s="36">
        <v>191</v>
      </c>
      <c r="AY55" s="39">
        <v>21.280860941126804</v>
      </c>
      <c r="AZ55" s="39">
        <v>78.719139058873196</v>
      </c>
      <c r="BA55" s="39">
        <v>1.5705913172741028</v>
      </c>
      <c r="BB55" s="39">
        <v>1.2513555336233804</v>
      </c>
      <c r="BC55" s="39">
        <v>1.7018435257277975</v>
      </c>
      <c r="BD55" s="31">
        <v>0.29430000000000001</v>
      </c>
      <c r="BE55" s="37">
        <v>3.8899999999999997E-2</v>
      </c>
      <c r="BF55" s="36">
        <f t="shared" si="0"/>
        <v>5.2036199095022635</v>
      </c>
    </row>
    <row r="56" spans="1:58" ht="12.75" x14ac:dyDescent="0.2">
      <c r="A56" s="36">
        <v>115</v>
      </c>
      <c r="B56" s="36">
        <v>5493.8574654809354</v>
      </c>
      <c r="C56" s="36">
        <v>5878.7017073683674</v>
      </c>
      <c r="D56" s="36">
        <v>5666.0971226427755</v>
      </c>
      <c r="E56" s="36">
        <v>5678.5508536809093</v>
      </c>
      <c r="F56" s="36">
        <v>2.7224074076675437</v>
      </c>
      <c r="G56" s="36">
        <v>184.69338819997392</v>
      </c>
      <c r="H56" s="36">
        <v>200.15085368745804</v>
      </c>
      <c r="I56" s="36">
        <v>192.42212094371598</v>
      </c>
      <c r="J56" s="36">
        <v>5019.3</v>
      </c>
      <c r="K56" s="36">
        <v>5292.4</v>
      </c>
      <c r="L56" s="36">
        <v>5164.6000000000004</v>
      </c>
      <c r="M56" s="36">
        <v>5164.2</v>
      </c>
      <c r="N56" s="36">
        <v>0.14285714285717185</v>
      </c>
      <c r="O56" s="36">
        <v>144.89999999999964</v>
      </c>
      <c r="P56" s="36">
        <v>128.19999999999982</v>
      </c>
      <c r="Q56" s="36">
        <v>136.54999999999973</v>
      </c>
      <c r="R56" s="36">
        <v>52.68</v>
      </c>
      <c r="S56" s="36">
        <v>1.5329999999999999</v>
      </c>
      <c r="T56" s="36">
        <v>16.93</v>
      </c>
      <c r="U56" s="36">
        <v>8.85</v>
      </c>
      <c r="V56" s="36">
        <v>0.159</v>
      </c>
      <c r="W56" s="36">
        <v>4.4400000000000004</v>
      </c>
      <c r="X56" s="36">
        <v>8.16</v>
      </c>
      <c r="Y56" s="36">
        <v>3.92</v>
      </c>
      <c r="Z56" s="36">
        <v>0.68</v>
      </c>
      <c r="AA56" s="36">
        <v>0.23499999999999999</v>
      </c>
      <c r="AB56" s="36">
        <v>0.106</v>
      </c>
      <c r="AC56" s="36">
        <v>-0.55510999999999999</v>
      </c>
      <c r="AD56" s="36">
        <v>-0.33415499999999998</v>
      </c>
      <c r="AE56" s="36">
        <v>1.5391E-2</v>
      </c>
      <c r="AF56" s="36">
        <v>-2.1930999999999999E-2</v>
      </c>
      <c r="AG56" s="36">
        <v>0.05</v>
      </c>
      <c r="AH56" s="36">
        <v>5</v>
      </c>
      <c r="AI56" s="36">
        <v>121</v>
      </c>
      <c r="AJ56" s="36">
        <v>27</v>
      </c>
      <c r="AK56" s="36">
        <v>24</v>
      </c>
      <c r="AL56" s="36">
        <v>71</v>
      </c>
      <c r="AM56" s="36">
        <v>63</v>
      </c>
      <c r="AN56" s="36">
        <v>1</v>
      </c>
      <c r="AO56" s="36">
        <v>29</v>
      </c>
      <c r="AP56" s="36">
        <v>2</v>
      </c>
      <c r="AQ56" s="36">
        <v>11</v>
      </c>
      <c r="AR56" s="36">
        <v>366</v>
      </c>
      <c r="AS56" s="36">
        <v>-1</v>
      </c>
      <c r="AT56" s="36">
        <v>-1</v>
      </c>
      <c r="AU56" s="36">
        <v>204</v>
      </c>
      <c r="AV56" s="36">
        <v>31</v>
      </c>
      <c r="AW56" s="36">
        <v>76</v>
      </c>
      <c r="AX56" s="36">
        <v>183</v>
      </c>
      <c r="AY56" s="39">
        <v>20.197383341283942</v>
      </c>
      <c r="AZ56" s="39">
        <v>79.802616658716062</v>
      </c>
      <c r="BA56" s="39">
        <v>1.3395919487290113</v>
      </c>
      <c r="BB56" s="39">
        <v>1.193579366168239</v>
      </c>
      <c r="BC56" s="39">
        <v>1.6232679379888051</v>
      </c>
      <c r="BD56" s="31">
        <v>0.29070000000000001</v>
      </c>
      <c r="BE56" s="37">
        <v>3.2800000000000003E-2</v>
      </c>
      <c r="BF56" s="36">
        <f t="shared" si="0"/>
        <v>5.322896281800392</v>
      </c>
    </row>
    <row r="57" spans="1:58" ht="12.75" x14ac:dyDescent="0.2">
      <c r="A57" s="36">
        <v>117</v>
      </c>
      <c r="B57" s="36">
        <v>5494.7839330682409</v>
      </c>
      <c r="C57" s="36">
        <v>5880.1709951719604</v>
      </c>
      <c r="D57" s="36">
        <v>5666.5691993721957</v>
      </c>
      <c r="E57" s="36">
        <v>5679.2854975826149</v>
      </c>
      <c r="F57" s="36">
        <v>2.7224074076675437</v>
      </c>
      <c r="G57" s="36">
        <v>184.50156451437397</v>
      </c>
      <c r="H57" s="36">
        <v>200.8854975893455</v>
      </c>
      <c r="I57" s="36">
        <v>192.69353105185974</v>
      </c>
      <c r="J57" s="36">
        <v>5037</v>
      </c>
      <c r="K57" s="36">
        <v>5301</v>
      </c>
      <c r="L57" s="36">
        <v>5176.8999999999996</v>
      </c>
      <c r="M57" s="36">
        <v>5176.5</v>
      </c>
      <c r="N57" s="36">
        <v>0.16666666666655613</v>
      </c>
      <c r="O57" s="36">
        <v>139.5</v>
      </c>
      <c r="P57" s="36">
        <v>124.5</v>
      </c>
      <c r="Q57" s="36">
        <v>132</v>
      </c>
      <c r="R57" s="36">
        <v>52.59</v>
      </c>
      <c r="S57" s="36">
        <v>1.538</v>
      </c>
      <c r="T57" s="36">
        <v>16.920000000000002</v>
      </c>
      <c r="U57" s="36">
        <v>8.8699999999999992</v>
      </c>
      <c r="V57" s="36">
        <v>0.16</v>
      </c>
      <c r="W57" s="36">
        <v>4.47</v>
      </c>
      <c r="X57" s="36">
        <v>8.16</v>
      </c>
      <c r="Y57" s="36">
        <v>3.98</v>
      </c>
      <c r="Z57" s="36">
        <v>0.68</v>
      </c>
      <c r="AA57" s="36">
        <v>0.23599999999999999</v>
      </c>
      <c r="AB57" s="36">
        <v>0.108</v>
      </c>
      <c r="AC57" s="36">
        <v>-0.55817600000000001</v>
      </c>
      <c r="AD57" s="36">
        <v>-0.35050199999999998</v>
      </c>
      <c r="AE57" s="36">
        <v>2.2150599999999999E-2</v>
      </c>
      <c r="AF57" s="36">
        <v>-3.1077E-2</v>
      </c>
      <c r="AG57" s="36">
        <v>0.03</v>
      </c>
      <c r="AH57" s="36">
        <v>5</v>
      </c>
      <c r="AI57" s="36">
        <v>132</v>
      </c>
      <c r="AJ57" s="36">
        <v>35</v>
      </c>
      <c r="AK57" s="36">
        <v>26</v>
      </c>
      <c r="AL57" s="36">
        <v>68</v>
      </c>
      <c r="AM57" s="36">
        <v>63</v>
      </c>
      <c r="AN57" s="36">
        <v>1</v>
      </c>
      <c r="AO57" s="36">
        <v>26</v>
      </c>
      <c r="AP57" s="36">
        <v>2</v>
      </c>
      <c r="AQ57" s="36">
        <v>11</v>
      </c>
      <c r="AR57" s="36">
        <v>367</v>
      </c>
      <c r="AS57" s="36">
        <v>-1</v>
      </c>
      <c r="AT57" s="36">
        <v>-1</v>
      </c>
      <c r="AU57" s="36">
        <v>201</v>
      </c>
      <c r="AV57" s="36">
        <v>29</v>
      </c>
      <c r="AW57" s="36">
        <v>77</v>
      </c>
      <c r="AX57" s="36">
        <v>186</v>
      </c>
      <c r="AY57" s="39">
        <v>19.457752379315561</v>
      </c>
      <c r="AZ57" s="39">
        <v>80.542247620684435</v>
      </c>
      <c r="BA57" s="39">
        <v>1.2029874633234825</v>
      </c>
      <c r="BB57" s="39">
        <v>1.263003467591399</v>
      </c>
      <c r="BC57" s="39">
        <v>1.7176847159243027</v>
      </c>
      <c r="BD57" s="31">
        <v>0.29389999999999999</v>
      </c>
      <c r="BE57" s="37">
        <v>2.7300000000000001E-2</v>
      </c>
      <c r="BF57" s="36">
        <f t="shared" si="0"/>
        <v>5.3055916775032506</v>
      </c>
    </row>
    <row r="58" spans="1:58" ht="12.75" x14ac:dyDescent="0.2">
      <c r="A58" s="36">
        <v>119</v>
      </c>
      <c r="B58" s="36">
        <v>5495.7104006555464</v>
      </c>
      <c r="C58" s="36">
        <v>5881.6402829755534</v>
      </c>
      <c r="D58" s="36">
        <v>5667.0412761016159</v>
      </c>
      <c r="E58" s="36">
        <v>5680.0201414843204</v>
      </c>
      <c r="F58" s="36">
        <v>2.7224074076675437</v>
      </c>
      <c r="G58" s="36">
        <v>184.30974082877401</v>
      </c>
      <c r="H58" s="36">
        <v>201.62014149123297</v>
      </c>
      <c r="I58" s="36">
        <v>192.96494116000349</v>
      </c>
      <c r="J58" s="36">
        <v>5051.5</v>
      </c>
      <c r="K58" s="36">
        <v>5312.5</v>
      </c>
      <c r="L58" s="36">
        <v>5188.8999999999996</v>
      </c>
      <c r="M58" s="36">
        <v>5188.8</v>
      </c>
      <c r="N58" s="36">
        <v>0.16666666666680877</v>
      </c>
      <c r="O58" s="36">
        <v>137.30000000000018</v>
      </c>
      <c r="P58" s="36">
        <v>123.69999999999982</v>
      </c>
      <c r="Q58" s="36">
        <v>130.5</v>
      </c>
      <c r="R58" s="36">
        <v>52.41</v>
      </c>
      <c r="S58" s="36">
        <v>1.534</v>
      </c>
      <c r="T58" s="36">
        <v>16.84</v>
      </c>
      <c r="U58" s="36">
        <v>8.8699999999999992</v>
      </c>
      <c r="V58" s="36">
        <v>0.161</v>
      </c>
      <c r="W58" s="36">
        <v>4.45</v>
      </c>
      <c r="X58" s="36">
        <v>8.2899999999999991</v>
      </c>
      <c r="Y58" s="36">
        <v>3.99</v>
      </c>
      <c r="Z58" s="36">
        <v>0.68</v>
      </c>
      <c r="AA58" s="36">
        <v>0.23699999999999999</v>
      </c>
      <c r="AB58" s="36">
        <v>0.105</v>
      </c>
      <c r="AC58" s="36">
        <v>-0.58242300000000002</v>
      </c>
      <c r="AD58" s="36">
        <v>-0.33954200000000001</v>
      </c>
      <c r="AE58" s="36">
        <v>4.2004300000000001E-2</v>
      </c>
      <c r="AF58" s="36">
        <v>-3.6462000000000001E-2</v>
      </c>
      <c r="AG58" s="36">
        <v>7.0000000000000007E-2</v>
      </c>
      <c r="AH58" s="36">
        <v>5</v>
      </c>
      <c r="AI58" s="36">
        <v>122</v>
      </c>
      <c r="AJ58" s="36">
        <v>13</v>
      </c>
      <c r="AK58" s="36">
        <v>25</v>
      </c>
      <c r="AL58" s="36">
        <v>64</v>
      </c>
      <c r="AM58" s="36">
        <v>62</v>
      </c>
      <c r="AN58" s="36">
        <v>1</v>
      </c>
      <c r="AO58" s="36">
        <v>26</v>
      </c>
      <c r="AP58" s="36">
        <v>2</v>
      </c>
      <c r="AQ58" s="36">
        <v>11</v>
      </c>
      <c r="AR58" s="36">
        <v>367</v>
      </c>
      <c r="AS58" s="36">
        <v>0</v>
      </c>
      <c r="AT58" s="36">
        <v>-1</v>
      </c>
      <c r="AU58" s="36">
        <v>201</v>
      </c>
      <c r="AV58" s="36">
        <v>31</v>
      </c>
      <c r="AW58" s="36">
        <v>74</v>
      </c>
      <c r="AX58" s="36">
        <v>185</v>
      </c>
      <c r="AY58" s="39">
        <v>20.005418852681061</v>
      </c>
      <c r="AZ58" s="39">
        <v>79.994581147318939</v>
      </c>
      <c r="BA58" s="39">
        <v>1.2301013024601763</v>
      </c>
      <c r="BB58" s="39">
        <v>1.2732087323337198</v>
      </c>
      <c r="BC58" s="39">
        <v>1.731563875973859</v>
      </c>
      <c r="BD58" s="31">
        <v>0.30570000000000003</v>
      </c>
      <c r="BE58" s="37">
        <v>4.3999999999999997E-2</v>
      </c>
      <c r="BF58" s="36">
        <f t="shared" si="0"/>
        <v>5.4041720990873525</v>
      </c>
    </row>
    <row r="59" spans="1:58" ht="12.75" x14ac:dyDescent="0.2">
      <c r="A59" s="36">
        <v>121</v>
      </c>
      <c r="B59" s="36">
        <v>5496.636868242852</v>
      </c>
      <c r="C59" s="36">
        <v>5883.1095707791465</v>
      </c>
      <c r="D59" s="36">
        <v>5667.5133528310362</v>
      </c>
      <c r="E59" s="36">
        <v>5680.754785386026</v>
      </c>
      <c r="F59" s="36">
        <v>2.7224074076675437</v>
      </c>
      <c r="G59" s="36">
        <v>184.11791714317405</v>
      </c>
      <c r="H59" s="36">
        <v>202.35478539312044</v>
      </c>
      <c r="I59" s="36">
        <v>193.23635126814725</v>
      </c>
      <c r="J59" s="36">
        <v>5066.8999999999996</v>
      </c>
      <c r="K59" s="36">
        <v>5322</v>
      </c>
      <c r="L59" s="36">
        <v>5200.8</v>
      </c>
      <c r="M59" s="36">
        <v>5200.8999999999996</v>
      </c>
      <c r="N59" s="36">
        <v>0.16666666666655613</v>
      </c>
      <c r="O59" s="36">
        <v>134</v>
      </c>
      <c r="P59" s="36">
        <v>121.10000000000036</v>
      </c>
      <c r="Q59" s="36">
        <v>127.55000000000018</v>
      </c>
      <c r="R59" s="36">
        <v>52.46</v>
      </c>
      <c r="S59" s="36">
        <v>1.5489999999999999</v>
      </c>
      <c r="T59" s="36">
        <v>16.829999999999998</v>
      </c>
      <c r="U59" s="36">
        <v>8.91</v>
      </c>
      <c r="V59" s="36">
        <v>0.161</v>
      </c>
      <c r="W59" s="36">
        <v>4.45</v>
      </c>
      <c r="X59" s="36">
        <v>8.11</v>
      </c>
      <c r="Y59" s="36">
        <v>4.22</v>
      </c>
      <c r="Z59" s="36">
        <v>0.71</v>
      </c>
      <c r="AA59" s="36">
        <v>0.24</v>
      </c>
      <c r="AB59" s="36">
        <v>0.128</v>
      </c>
      <c r="AC59" s="36">
        <v>-0.54467200000000005</v>
      </c>
      <c r="AD59" s="36">
        <v>-0.41605599999999998</v>
      </c>
      <c r="AE59" s="36">
        <v>5.6999500000000002E-2</v>
      </c>
      <c r="AF59" s="36">
        <v>-3.0504300000000002E-2</v>
      </c>
      <c r="AG59" s="36">
        <v>0.19</v>
      </c>
      <c r="AH59" s="36">
        <v>7</v>
      </c>
      <c r="AI59" s="36">
        <v>112</v>
      </c>
      <c r="AJ59" s="36">
        <v>8</v>
      </c>
      <c r="AK59" s="36">
        <v>23</v>
      </c>
      <c r="AL59" s="36">
        <v>64</v>
      </c>
      <c r="AM59" s="36">
        <v>65</v>
      </c>
      <c r="AN59" s="36">
        <v>0</v>
      </c>
      <c r="AO59" s="36">
        <v>23</v>
      </c>
      <c r="AP59" s="36">
        <v>-1</v>
      </c>
      <c r="AQ59" s="36">
        <v>11</v>
      </c>
      <c r="AR59" s="36">
        <v>367</v>
      </c>
      <c r="AS59" s="36">
        <v>0</v>
      </c>
      <c r="AT59" s="36">
        <v>-1</v>
      </c>
      <c r="AU59" s="36">
        <v>208</v>
      </c>
      <c r="AV59" s="36">
        <v>32</v>
      </c>
      <c r="AW59" s="36">
        <v>78</v>
      </c>
      <c r="AX59" s="36">
        <v>187</v>
      </c>
      <c r="AY59" s="39">
        <v>17.670137722539504</v>
      </c>
      <c r="AZ59" s="39">
        <v>82.329862277460492</v>
      </c>
      <c r="BA59" s="39">
        <v>0.92535169892614588</v>
      </c>
      <c r="BB59" s="39">
        <v>1.1236413486959722</v>
      </c>
      <c r="BC59" s="39">
        <v>1.5281522342265224</v>
      </c>
      <c r="BD59" s="31">
        <v>0.30430000000000001</v>
      </c>
      <c r="BE59" s="37">
        <v>3.6400000000000002E-2</v>
      </c>
      <c r="BF59" s="36">
        <f t="shared" si="0"/>
        <v>5.2356358941252417</v>
      </c>
    </row>
    <row r="60" spans="1:58" x14ac:dyDescent="0.2">
      <c r="A60" s="36">
        <v>123</v>
      </c>
      <c r="B60" s="36">
        <v>5497.5633358301575</v>
      </c>
      <c r="C60" s="36">
        <v>5884.5788585827395</v>
      </c>
      <c r="D60" s="36">
        <v>5667.9854295604564</v>
      </c>
      <c r="E60" s="36">
        <v>5681.4894292877316</v>
      </c>
      <c r="F60" s="36">
        <v>2.7224074076675437</v>
      </c>
      <c r="G60" s="36">
        <v>183.9260934575741</v>
      </c>
      <c r="H60" s="36">
        <v>203.0894292950079</v>
      </c>
      <c r="I60" s="36">
        <v>193.507761376291</v>
      </c>
      <c r="J60" s="36">
        <v>5084.2</v>
      </c>
      <c r="K60" s="36">
        <v>5330.5</v>
      </c>
      <c r="L60" s="36">
        <v>5213.2</v>
      </c>
      <c r="M60" s="36">
        <v>5213.1000000000004</v>
      </c>
      <c r="N60" s="36">
        <v>0.19999999999998863</v>
      </c>
      <c r="O60" s="36">
        <v>128.90000000000055</v>
      </c>
      <c r="P60" s="36">
        <v>117.39999999999964</v>
      </c>
      <c r="Q60" s="36">
        <v>123.15000000000009</v>
      </c>
      <c r="R60" s="36">
        <v>52.4</v>
      </c>
      <c r="S60" s="36">
        <v>1.5409999999999999</v>
      </c>
      <c r="T60" s="36">
        <v>16.75</v>
      </c>
      <c r="U60" s="36">
        <v>8.82</v>
      </c>
      <c r="V60" s="36">
        <v>0.161</v>
      </c>
      <c r="W60" s="36">
        <v>4.38</v>
      </c>
      <c r="X60" s="36">
        <v>7.96</v>
      </c>
      <c r="Y60" s="36">
        <v>3.99</v>
      </c>
      <c r="Z60" s="36">
        <v>0.7</v>
      </c>
      <c r="AA60" s="36">
        <v>0.23499999999999999</v>
      </c>
      <c r="AB60" s="36">
        <v>0.111</v>
      </c>
      <c r="AC60" s="36">
        <v>-0.52191500000000002</v>
      </c>
      <c r="AD60" s="36">
        <v>-0.35196300000000003</v>
      </c>
      <c r="AE60" s="36">
        <v>1.5737500000000001E-2</v>
      </c>
      <c r="AF60" s="36">
        <v>-2.59689E-2</v>
      </c>
      <c r="AG60" s="36">
        <v>0.06</v>
      </c>
      <c r="AH60" s="36">
        <v>5</v>
      </c>
      <c r="AI60" s="36">
        <v>125</v>
      </c>
      <c r="AJ60" s="36">
        <v>23</v>
      </c>
      <c r="AK60" s="36">
        <v>24</v>
      </c>
      <c r="AL60" s="36">
        <v>61</v>
      </c>
      <c r="AM60" s="36">
        <v>60</v>
      </c>
      <c r="AN60" s="36">
        <v>1</v>
      </c>
      <c r="AO60" s="36">
        <v>23</v>
      </c>
      <c r="AP60" s="36">
        <v>3</v>
      </c>
      <c r="AQ60" s="36">
        <v>11</v>
      </c>
      <c r="AR60" s="36">
        <v>361</v>
      </c>
      <c r="AS60" s="36">
        <v>0</v>
      </c>
      <c r="AT60" s="36">
        <v>0</v>
      </c>
      <c r="AU60" s="36">
        <v>200</v>
      </c>
      <c r="AV60" s="36">
        <v>33</v>
      </c>
      <c r="AW60" s="36">
        <v>75</v>
      </c>
      <c r="AX60" s="36">
        <v>184</v>
      </c>
      <c r="AY60" s="39">
        <v>29.534054227015616</v>
      </c>
      <c r="AZ60" s="39">
        <v>70.465945772984384</v>
      </c>
      <c r="BA60" s="39">
        <v>1.82971619365607</v>
      </c>
      <c r="BB60" s="39">
        <v>2.0260434056761438</v>
      </c>
      <c r="BC60" s="39">
        <v>2.7554190317195557</v>
      </c>
      <c r="BD60" s="31">
        <v>0.30220000000000002</v>
      </c>
      <c r="BE60" s="37">
        <v>3.1600000000000003E-2</v>
      </c>
      <c r="BF60" s="36">
        <f t="shared" si="0"/>
        <v>5.1654769630110318</v>
      </c>
    </row>
    <row r="61" spans="1:58" x14ac:dyDescent="0.2">
      <c r="A61" s="36">
        <v>125</v>
      </c>
      <c r="B61" s="36">
        <v>5498.489803417463</v>
      </c>
      <c r="C61" s="36">
        <v>5886.0481463863325</v>
      </c>
      <c r="D61" s="36">
        <v>5668.4575062898766</v>
      </c>
      <c r="E61" s="36">
        <v>5682.2240731894371</v>
      </c>
      <c r="F61" s="36">
        <v>2.7224074076675437</v>
      </c>
      <c r="G61" s="36">
        <v>183.73426977197414</v>
      </c>
      <c r="H61" s="36">
        <v>203.82407319689537</v>
      </c>
      <c r="I61" s="36">
        <v>193.77917148443476</v>
      </c>
      <c r="J61" s="36">
        <v>5100.1000000000004</v>
      </c>
      <c r="K61" s="36">
        <v>5341.2</v>
      </c>
      <c r="L61" s="36">
        <v>5225.3999999999996</v>
      </c>
      <c r="M61" s="36">
        <v>5225.3</v>
      </c>
      <c r="N61" s="36">
        <v>0.16666666666680877</v>
      </c>
      <c r="O61" s="36">
        <v>125.19999999999982</v>
      </c>
      <c r="P61" s="36">
        <v>115.89999999999964</v>
      </c>
      <c r="Q61" s="36">
        <v>120.54999999999973</v>
      </c>
      <c r="R61" s="36">
        <v>53.36</v>
      </c>
      <c r="S61" s="36">
        <v>1.548</v>
      </c>
      <c r="T61" s="36">
        <v>17.32</v>
      </c>
      <c r="U61" s="36">
        <v>8.86</v>
      </c>
      <c r="V61" s="36">
        <v>0.16300000000000001</v>
      </c>
      <c r="W61" s="36">
        <v>4.7</v>
      </c>
      <c r="X61" s="36">
        <v>8.01</v>
      </c>
      <c r="Y61" s="36">
        <v>4.33</v>
      </c>
      <c r="Z61" s="36">
        <v>0.68</v>
      </c>
      <c r="AA61" s="36">
        <v>0.23899999999999999</v>
      </c>
      <c r="AB61" s="36">
        <v>0.107</v>
      </c>
      <c r="AC61" s="36">
        <v>-0.56328299999999998</v>
      </c>
      <c r="AD61" s="36">
        <v>-0.48036299999999998</v>
      </c>
      <c r="AE61" s="36">
        <v>-2.4187699999999999E-2</v>
      </c>
      <c r="AF61" s="36">
        <v>-3.6019700000000002E-2</v>
      </c>
      <c r="AG61" s="36">
        <v>7.0000000000000007E-2</v>
      </c>
      <c r="AH61" s="36">
        <v>4</v>
      </c>
      <c r="AI61" s="36">
        <v>153</v>
      </c>
      <c r="AJ61" s="36">
        <v>16</v>
      </c>
      <c r="AK61" s="36">
        <v>27</v>
      </c>
      <c r="AL61" s="36">
        <v>60</v>
      </c>
      <c r="AM61" s="36">
        <v>64</v>
      </c>
      <c r="AN61" s="36">
        <v>3</v>
      </c>
      <c r="AO61" s="36">
        <v>27</v>
      </c>
      <c r="AP61" s="36">
        <v>3</v>
      </c>
      <c r="AQ61" s="36">
        <v>10</v>
      </c>
      <c r="AR61" s="36">
        <v>359</v>
      </c>
      <c r="AS61" s="36">
        <v>-1</v>
      </c>
      <c r="AT61" s="36">
        <v>-1</v>
      </c>
      <c r="AU61" s="36">
        <v>235</v>
      </c>
      <c r="AV61" s="36">
        <v>31</v>
      </c>
      <c r="AW61" s="36">
        <v>78</v>
      </c>
      <c r="AX61" s="36">
        <v>190</v>
      </c>
      <c r="AY61" s="39">
        <v>39.839504548720413</v>
      </c>
      <c r="AZ61" s="39">
        <v>60.160495451279587</v>
      </c>
      <c r="BA61" s="39">
        <v>2.6240538267452296</v>
      </c>
      <c r="BB61" s="39">
        <v>2.4020185029436059</v>
      </c>
      <c r="BC61" s="39">
        <v>3.2667451640033041</v>
      </c>
      <c r="BD61" s="31">
        <v>0.29470000000000002</v>
      </c>
      <c r="BE61" s="37">
        <v>2.4899999999999999E-2</v>
      </c>
      <c r="BF61" s="36">
        <f t="shared" si="0"/>
        <v>5.1744186046511622</v>
      </c>
    </row>
    <row r="62" spans="1:58" x14ac:dyDescent="0.2">
      <c r="A62" s="36">
        <v>127</v>
      </c>
      <c r="B62" s="36">
        <v>5499.4162710047685</v>
      </c>
      <c r="C62" s="36">
        <v>5887.5174341899256</v>
      </c>
      <c r="D62" s="36">
        <v>5668.9295830192968</v>
      </c>
      <c r="E62" s="36">
        <v>5682.9587170911427</v>
      </c>
      <c r="F62" s="36">
        <v>2.7224074076675437</v>
      </c>
      <c r="G62" s="36">
        <v>183.54244608637418</v>
      </c>
      <c r="H62" s="36">
        <v>204.55871709878284</v>
      </c>
      <c r="I62" s="36">
        <v>194.05058159257851</v>
      </c>
      <c r="J62" s="36">
        <v>5117.3999999999996</v>
      </c>
      <c r="K62" s="36">
        <v>5350.1</v>
      </c>
      <c r="L62" s="36">
        <v>5237.5</v>
      </c>
      <c r="M62" s="36">
        <v>5237.7</v>
      </c>
      <c r="N62" s="36">
        <v>0.16666666666655613</v>
      </c>
      <c r="O62" s="36">
        <v>120.30000000000018</v>
      </c>
      <c r="P62" s="36">
        <v>112.40000000000055</v>
      </c>
      <c r="Q62" s="36">
        <v>116.35000000000036</v>
      </c>
      <c r="R62" s="36">
        <v>52.61</v>
      </c>
      <c r="S62" s="36">
        <v>1.5289999999999999</v>
      </c>
      <c r="T62" s="36">
        <v>16.850000000000001</v>
      </c>
      <c r="U62" s="36">
        <v>8.82</v>
      </c>
      <c r="V62" s="36">
        <v>0.16</v>
      </c>
      <c r="W62" s="36">
        <v>4.4000000000000004</v>
      </c>
      <c r="X62" s="36">
        <v>8</v>
      </c>
      <c r="Y62" s="36">
        <v>3.97</v>
      </c>
      <c r="Z62" s="36">
        <v>0.69</v>
      </c>
      <c r="AA62" s="36">
        <v>0.23400000000000001</v>
      </c>
      <c r="AB62" s="36">
        <v>0.106</v>
      </c>
      <c r="AC62" s="36">
        <v>-0.53209300000000004</v>
      </c>
      <c r="AD62" s="36">
        <v>-0.34975299999999998</v>
      </c>
      <c r="AE62" s="36">
        <v>4.04791E-3</v>
      </c>
      <c r="AF62" s="36">
        <v>-2.2394500000000001E-2</v>
      </c>
      <c r="AG62" s="36">
        <v>0.06</v>
      </c>
      <c r="AH62" s="36">
        <v>6</v>
      </c>
      <c r="AI62" s="36">
        <v>112</v>
      </c>
      <c r="AJ62" s="36">
        <v>22</v>
      </c>
      <c r="AK62" s="36">
        <v>25</v>
      </c>
      <c r="AL62" s="36">
        <v>63</v>
      </c>
      <c r="AM62" s="36">
        <v>63</v>
      </c>
      <c r="AN62" s="36">
        <v>2</v>
      </c>
      <c r="AO62" s="36">
        <v>23</v>
      </c>
      <c r="AP62" s="36">
        <v>1</v>
      </c>
      <c r="AQ62" s="36">
        <v>11</v>
      </c>
      <c r="AR62" s="36">
        <v>368</v>
      </c>
      <c r="AS62" s="36">
        <v>1</v>
      </c>
      <c r="AT62" s="36">
        <v>-1</v>
      </c>
      <c r="AU62" s="36">
        <v>206</v>
      </c>
      <c r="AV62" s="36">
        <v>33</v>
      </c>
      <c r="AW62" s="36">
        <v>74</v>
      </c>
      <c r="AX62" s="36">
        <v>186</v>
      </c>
      <c r="AY62" s="39">
        <v>22.541987446374407</v>
      </c>
      <c r="AZ62" s="39">
        <v>77.458012553625593</v>
      </c>
      <c r="BA62" s="39">
        <v>1.0618167187411778</v>
      </c>
      <c r="BB62" s="39">
        <v>0.95871550981661735</v>
      </c>
      <c r="BC62" s="39">
        <v>1.3038530933505996</v>
      </c>
      <c r="BD62" s="31">
        <v>0.29420000000000002</v>
      </c>
      <c r="BE62" s="37">
        <v>3.49E-2</v>
      </c>
      <c r="BF62" s="36">
        <f t="shared" si="0"/>
        <v>5.2321778940483981</v>
      </c>
    </row>
    <row r="63" spans="1:58" x14ac:dyDescent="0.2">
      <c r="A63" s="36">
        <v>129</v>
      </c>
      <c r="B63" s="36">
        <v>5500.3427385920741</v>
      </c>
      <c r="C63" s="36">
        <v>5888.9867219935186</v>
      </c>
      <c r="D63" s="36">
        <v>5669.4016597487171</v>
      </c>
      <c r="E63" s="36">
        <v>5683.6933609928483</v>
      </c>
      <c r="F63" s="36">
        <v>2.7224074076636748</v>
      </c>
      <c r="G63" s="36">
        <v>183.35062240077423</v>
      </c>
      <c r="H63" s="36">
        <v>205.2933610006703</v>
      </c>
      <c r="I63" s="36">
        <v>194.32199170072226</v>
      </c>
      <c r="J63" s="36">
        <v>5134.5</v>
      </c>
      <c r="K63" s="36">
        <v>5360.8</v>
      </c>
      <c r="L63" s="36">
        <v>5249.9</v>
      </c>
      <c r="M63" s="36">
        <v>5250</v>
      </c>
      <c r="N63" s="36">
        <v>0.16666666666655613</v>
      </c>
      <c r="O63" s="36">
        <v>115.5</v>
      </c>
      <c r="P63" s="36">
        <v>110.80000000000018</v>
      </c>
      <c r="Q63" s="36">
        <v>113.15000000000009</v>
      </c>
      <c r="R63" s="36">
        <v>52.71</v>
      </c>
      <c r="S63" s="36">
        <v>1.5129999999999999</v>
      </c>
      <c r="T63" s="36">
        <v>17.03</v>
      </c>
      <c r="U63" s="36">
        <v>8.6999999999999993</v>
      </c>
      <c r="V63" s="36">
        <v>0.158</v>
      </c>
      <c r="W63" s="36">
        <v>4.37</v>
      </c>
      <c r="X63" s="36">
        <v>8.16</v>
      </c>
      <c r="Y63" s="36">
        <v>4.0199999999999996</v>
      </c>
      <c r="Z63" s="36">
        <v>0.68</v>
      </c>
      <c r="AA63" s="36">
        <v>0.22700000000000001</v>
      </c>
      <c r="AB63" s="36">
        <v>0.107</v>
      </c>
      <c r="AC63" s="36">
        <v>-0.55391800000000002</v>
      </c>
      <c r="AD63" s="36">
        <v>-0.357678</v>
      </c>
      <c r="AE63" s="36">
        <v>2.0970599999999999E-2</v>
      </c>
      <c r="AF63" s="36">
        <v>-2.6478100000000001E-2</v>
      </c>
      <c r="AG63" s="36">
        <v>0.05</v>
      </c>
      <c r="AH63" s="36">
        <v>4</v>
      </c>
      <c r="AI63" s="36">
        <v>119</v>
      </c>
      <c r="AJ63" s="36">
        <v>32</v>
      </c>
      <c r="AK63" s="36">
        <v>22</v>
      </c>
      <c r="AL63" s="36">
        <v>67</v>
      </c>
      <c r="AM63" s="36">
        <v>60</v>
      </c>
      <c r="AN63" s="36">
        <v>3</v>
      </c>
      <c r="AO63" s="36">
        <v>22</v>
      </c>
      <c r="AP63" s="36">
        <v>3</v>
      </c>
      <c r="AQ63" s="36">
        <v>10</v>
      </c>
      <c r="AR63" s="36">
        <v>369</v>
      </c>
      <c r="AS63" s="36">
        <v>5</v>
      </c>
      <c r="AT63" s="36">
        <v>-2</v>
      </c>
      <c r="AU63" s="36">
        <v>200</v>
      </c>
      <c r="AV63" s="36">
        <v>30</v>
      </c>
      <c r="AW63" s="36">
        <v>74</v>
      </c>
      <c r="AX63" s="36">
        <v>184</v>
      </c>
      <c r="AY63" s="39">
        <v>22.090836168506016</v>
      </c>
      <c r="AZ63" s="39">
        <v>77.909163831493984</v>
      </c>
      <c r="BA63" s="39">
        <v>1.1662790904088318</v>
      </c>
      <c r="BB63" s="39">
        <v>0.97278682122380089</v>
      </c>
      <c r="BC63" s="39">
        <v>1.3229900768643692</v>
      </c>
      <c r="BD63" s="31">
        <v>0.29249999999999998</v>
      </c>
      <c r="BE63" s="37">
        <v>2.1700000000000001E-2</v>
      </c>
      <c r="BF63" s="36">
        <f t="shared" si="0"/>
        <v>5.3932584269662929</v>
      </c>
    </row>
    <row r="64" spans="1:58" x14ac:dyDescent="0.2">
      <c r="A64" s="36">
        <v>131</v>
      </c>
      <c r="B64" s="36">
        <v>5501.2692061793796</v>
      </c>
      <c r="C64" s="36">
        <v>5890.4560097971116</v>
      </c>
      <c r="D64" s="36">
        <v>5669.8737364781373</v>
      </c>
      <c r="E64" s="36">
        <v>5684.4280048945539</v>
      </c>
      <c r="F64" s="36">
        <v>2.7224074076636748</v>
      </c>
      <c r="G64" s="36">
        <v>183.15879871517427</v>
      </c>
      <c r="H64" s="36">
        <v>206.02800490255777</v>
      </c>
      <c r="I64" s="36">
        <v>194.59340180886602</v>
      </c>
      <c r="J64" s="36">
        <v>5151.2</v>
      </c>
      <c r="K64" s="36">
        <v>5370.2</v>
      </c>
      <c r="L64" s="36">
        <v>5261.7</v>
      </c>
      <c r="M64" s="36">
        <v>5262.1</v>
      </c>
      <c r="N64" s="36">
        <v>0.16666666666680877</v>
      </c>
      <c r="O64" s="36">
        <v>110.90000000000055</v>
      </c>
      <c r="P64" s="36">
        <v>108.09999999999945</v>
      </c>
      <c r="Q64" s="36">
        <v>109.5</v>
      </c>
      <c r="R64" s="36">
        <v>52.99</v>
      </c>
      <c r="S64" s="36">
        <v>1.502</v>
      </c>
      <c r="T64" s="36">
        <v>17.239999999999998</v>
      </c>
      <c r="U64" s="36">
        <v>8.64</v>
      </c>
      <c r="V64" s="36">
        <v>0.156</v>
      </c>
      <c r="W64" s="36">
        <v>4.4000000000000004</v>
      </c>
      <c r="X64" s="36">
        <v>8.4</v>
      </c>
      <c r="Y64" s="36">
        <v>3.96</v>
      </c>
      <c r="Z64" s="36">
        <v>0.65</v>
      </c>
      <c r="AA64" s="36">
        <v>0.22700000000000001</v>
      </c>
      <c r="AB64" s="36">
        <v>7.6999999999999999E-2</v>
      </c>
      <c r="AC64" s="36">
        <v>-0.62313200000000002</v>
      </c>
      <c r="AD64" s="36">
        <v>-0.33207799999999998</v>
      </c>
      <c r="AE64" s="36">
        <v>-1.0172E-2</v>
      </c>
      <c r="AF64" s="36">
        <v>-3.3891900000000003E-2</v>
      </c>
      <c r="AG64" s="36">
        <v>7.0000000000000007E-2</v>
      </c>
      <c r="AH64" s="36">
        <v>5</v>
      </c>
      <c r="AI64" s="36">
        <v>113</v>
      </c>
      <c r="AJ64" s="36">
        <v>17</v>
      </c>
      <c r="AK64" s="36">
        <v>24</v>
      </c>
      <c r="AL64" s="36">
        <v>78</v>
      </c>
      <c r="AM64" s="36">
        <v>60</v>
      </c>
      <c r="AN64" s="36">
        <v>2</v>
      </c>
      <c r="AO64" s="36">
        <v>28</v>
      </c>
      <c r="AP64" s="36">
        <v>1</v>
      </c>
      <c r="AQ64" s="36">
        <v>10</v>
      </c>
      <c r="AR64" s="36">
        <v>368</v>
      </c>
      <c r="AS64" s="36">
        <v>-2</v>
      </c>
      <c r="AT64" s="36">
        <v>-1</v>
      </c>
      <c r="AU64" s="36">
        <v>197</v>
      </c>
      <c r="AV64" s="36">
        <v>31</v>
      </c>
      <c r="AW64" s="36">
        <v>73</v>
      </c>
      <c r="AX64" s="36">
        <v>182</v>
      </c>
      <c r="AY64" s="39">
        <v>22.737539285111438</v>
      </c>
      <c r="AZ64" s="39">
        <v>77.262460714888562</v>
      </c>
      <c r="BA64" s="39">
        <v>1.1048344308854121</v>
      </c>
      <c r="BB64" s="39">
        <v>1.0517774101932538</v>
      </c>
      <c r="BC64" s="39">
        <v>1.4304172778628252</v>
      </c>
      <c r="BD64" s="31">
        <v>0.26829999999999998</v>
      </c>
      <c r="BE64" s="37">
        <v>3.8600000000000002E-2</v>
      </c>
      <c r="BF64" s="36">
        <f t="shared" si="0"/>
        <v>5.5925432756324902</v>
      </c>
    </row>
    <row r="65" spans="1:58" x14ac:dyDescent="0.2">
      <c r="A65" s="36">
        <v>133</v>
      </c>
      <c r="B65" s="36">
        <v>5502.1956737666851</v>
      </c>
      <c r="C65" s="36">
        <v>5891.9252976007047</v>
      </c>
      <c r="D65" s="36">
        <v>5670.3458132075575</v>
      </c>
      <c r="E65" s="36">
        <v>5685.1626487962594</v>
      </c>
      <c r="F65" s="36">
        <v>2.7224074076636748</v>
      </c>
      <c r="G65" s="36">
        <v>182.96697502957431</v>
      </c>
      <c r="H65" s="36">
        <v>206.76264880444523</v>
      </c>
      <c r="I65" s="36">
        <v>194.86481191700977</v>
      </c>
      <c r="J65" s="36">
        <v>5166.5</v>
      </c>
      <c r="K65" s="36">
        <v>5379.7</v>
      </c>
      <c r="L65" s="36">
        <v>5273.9</v>
      </c>
      <c r="M65" s="36">
        <v>5274.3</v>
      </c>
      <c r="N65" s="36">
        <v>0.16666666666680877</v>
      </c>
      <c r="O65" s="36">
        <v>107.80000000000018</v>
      </c>
      <c r="P65" s="36">
        <v>105.39999999999964</v>
      </c>
      <c r="Q65" s="36">
        <v>106.59999999999991</v>
      </c>
      <c r="R65" s="36">
        <v>53.11</v>
      </c>
      <c r="S65" s="36">
        <v>1.524</v>
      </c>
      <c r="T65" s="36">
        <v>17.010000000000002</v>
      </c>
      <c r="U65" s="36">
        <v>8.7100000000000009</v>
      </c>
      <c r="V65" s="36">
        <v>0.159</v>
      </c>
      <c r="W65" s="36">
        <v>4.38</v>
      </c>
      <c r="X65" s="36">
        <v>8.31</v>
      </c>
      <c r="Y65" s="36">
        <v>4.05</v>
      </c>
      <c r="Z65" s="36">
        <v>0.67</v>
      </c>
      <c r="AA65" s="36">
        <v>0.23300000000000001</v>
      </c>
      <c r="AB65" s="36">
        <v>9.7000000000000003E-2</v>
      </c>
      <c r="AC65" s="36">
        <v>-0.59647099999999997</v>
      </c>
      <c r="AD65" s="36">
        <v>-0.366176</v>
      </c>
      <c r="AE65" s="36">
        <v>1.6024400000000001E-2</v>
      </c>
      <c r="AF65" s="36">
        <v>-2.0642500000000001E-3</v>
      </c>
      <c r="AG65" s="36">
        <v>0.04</v>
      </c>
      <c r="AH65" s="36">
        <v>5</v>
      </c>
      <c r="AI65" s="36">
        <v>121</v>
      </c>
      <c r="AJ65" s="36">
        <v>9</v>
      </c>
      <c r="AK65" s="36">
        <v>24</v>
      </c>
      <c r="AL65" s="36">
        <v>69</v>
      </c>
      <c r="AM65" s="36">
        <v>63</v>
      </c>
      <c r="AN65" s="36">
        <v>0</v>
      </c>
      <c r="AO65" s="36">
        <v>25</v>
      </c>
      <c r="AP65" s="36">
        <v>2</v>
      </c>
      <c r="AQ65" s="36">
        <v>11</v>
      </c>
      <c r="AR65" s="36">
        <v>374</v>
      </c>
      <c r="AS65" s="36">
        <v>2</v>
      </c>
      <c r="AT65" s="36">
        <v>-1</v>
      </c>
      <c r="AU65" s="36">
        <v>216</v>
      </c>
      <c r="AV65" s="36">
        <v>30</v>
      </c>
      <c r="AW65" s="36">
        <v>75</v>
      </c>
      <c r="AX65" s="36">
        <v>184</v>
      </c>
      <c r="AY65" s="39">
        <v>21.464553984879174</v>
      </c>
      <c r="AZ65" s="39">
        <v>78.535446015120826</v>
      </c>
      <c r="BA65" s="39">
        <v>1.0642266481524156</v>
      </c>
      <c r="BB65" s="39">
        <v>1.1440177405649554</v>
      </c>
      <c r="BC65" s="39">
        <v>1.5558641271683396</v>
      </c>
      <c r="BD65" s="31">
        <v>0.27889999999999998</v>
      </c>
      <c r="BE65" s="37">
        <v>3.2599999999999997E-2</v>
      </c>
      <c r="BF65" s="36">
        <f t="shared" si="0"/>
        <v>5.4527559055118111</v>
      </c>
    </row>
    <row r="66" spans="1:58" x14ac:dyDescent="0.2">
      <c r="A66" s="36">
        <v>135</v>
      </c>
      <c r="B66" s="36">
        <v>5503.1221413539906</v>
      </c>
      <c r="C66" s="36">
        <v>5893.3945854042977</v>
      </c>
      <c r="D66" s="36">
        <v>5670.8178899369777</v>
      </c>
      <c r="E66" s="36">
        <v>5685.897292697965</v>
      </c>
      <c r="F66" s="36">
        <v>2.7224074076636748</v>
      </c>
      <c r="G66" s="36">
        <v>182.77515134397436</v>
      </c>
      <c r="H66" s="36">
        <v>207.4972927063327</v>
      </c>
      <c r="I66" s="36">
        <v>195.13622202515353</v>
      </c>
      <c r="J66" s="36">
        <v>5178.5</v>
      </c>
      <c r="K66" s="36">
        <v>5393.2</v>
      </c>
      <c r="L66" s="36">
        <v>5286.2</v>
      </c>
      <c r="M66" s="36">
        <v>5286.7</v>
      </c>
      <c r="N66" s="36">
        <v>0.16666666666655613</v>
      </c>
      <c r="O66" s="36">
        <v>108.19999999999982</v>
      </c>
      <c r="P66" s="36">
        <v>106.5</v>
      </c>
      <c r="Q66" s="36">
        <v>107.34999999999991</v>
      </c>
      <c r="R66" s="36">
        <v>52.61</v>
      </c>
      <c r="S66" s="36">
        <v>1.518</v>
      </c>
      <c r="T66" s="36">
        <v>16.89</v>
      </c>
      <c r="U66" s="36">
        <v>8.67</v>
      </c>
      <c r="V66" s="36">
        <v>0.158</v>
      </c>
      <c r="W66" s="36">
        <v>4.33</v>
      </c>
      <c r="X66" s="36">
        <v>8.2200000000000006</v>
      </c>
      <c r="Y66" s="36">
        <v>4.05</v>
      </c>
      <c r="Z66" s="36">
        <v>0.68</v>
      </c>
      <c r="AA66" s="36">
        <v>0.23100000000000001</v>
      </c>
      <c r="AB66" s="36">
        <v>0.10100000000000001</v>
      </c>
      <c r="AC66" s="36">
        <v>-0.57374499999999995</v>
      </c>
      <c r="AD66" s="36">
        <v>-0.35535099999999997</v>
      </c>
      <c r="AE66" s="36">
        <v>2.9871200000000001E-2</v>
      </c>
      <c r="AF66" s="36">
        <v>-2.3714200000000001E-2</v>
      </c>
      <c r="AG66" s="36">
        <v>7.0000000000000007E-2</v>
      </c>
      <c r="AH66" s="36">
        <v>5</v>
      </c>
      <c r="AI66" s="36">
        <v>125</v>
      </c>
      <c r="AJ66" s="36">
        <v>40</v>
      </c>
      <c r="AK66" s="36">
        <v>23</v>
      </c>
      <c r="AL66" s="36">
        <v>65</v>
      </c>
      <c r="AM66" s="36">
        <v>61</v>
      </c>
      <c r="AN66" s="36">
        <v>1</v>
      </c>
      <c r="AO66" s="36">
        <v>22</v>
      </c>
      <c r="AP66" s="36">
        <v>1</v>
      </c>
      <c r="AQ66" s="36">
        <v>10</v>
      </c>
      <c r="AR66" s="36">
        <v>367</v>
      </c>
      <c r="AS66" s="36">
        <v>4</v>
      </c>
      <c r="AT66" s="36">
        <v>0</v>
      </c>
      <c r="AU66" s="36">
        <v>221</v>
      </c>
      <c r="AV66" s="36">
        <v>30</v>
      </c>
      <c r="AW66" s="36">
        <v>76</v>
      </c>
      <c r="AX66" s="36">
        <v>180</v>
      </c>
      <c r="AY66" s="39">
        <v>21.768229066038096</v>
      </c>
      <c r="AZ66" s="39">
        <v>78.231770933961911</v>
      </c>
      <c r="BA66" s="39">
        <v>1.0846801280277956</v>
      </c>
      <c r="BB66" s="39">
        <v>1.1380250523570861</v>
      </c>
      <c r="BC66" s="39">
        <v>1.5477140712056372</v>
      </c>
      <c r="BD66" s="31">
        <v>0.29339999999999999</v>
      </c>
      <c r="BE66" s="37">
        <v>4.24E-2</v>
      </c>
      <c r="BF66" s="36">
        <f t="shared" si="0"/>
        <v>5.4150197628458505</v>
      </c>
    </row>
    <row r="67" spans="1:58" x14ac:dyDescent="0.2">
      <c r="A67" s="36">
        <v>137</v>
      </c>
      <c r="B67" s="36">
        <v>5504.0486089412962</v>
      </c>
      <c r="C67" s="36">
        <v>5894.8638732078907</v>
      </c>
      <c r="D67" s="36">
        <v>5671.289966666398</v>
      </c>
      <c r="E67" s="36">
        <v>5686.6319365996706</v>
      </c>
      <c r="F67" s="36">
        <v>2.7224074076636748</v>
      </c>
      <c r="G67" s="36">
        <v>182.5833276583744</v>
      </c>
      <c r="H67" s="36">
        <v>208.23193660822017</v>
      </c>
      <c r="I67" s="36">
        <v>195.40763213329728</v>
      </c>
      <c r="J67" s="36">
        <v>5193.7</v>
      </c>
      <c r="K67" s="36">
        <v>5401.7</v>
      </c>
      <c r="L67" s="36">
        <v>5298.6</v>
      </c>
      <c r="M67" s="36">
        <v>5299.3</v>
      </c>
      <c r="N67" s="36">
        <v>0.16666666666680877</v>
      </c>
      <c r="O67" s="36">
        <v>105.60000000000036</v>
      </c>
      <c r="P67" s="36">
        <v>102.39999999999964</v>
      </c>
      <c r="Q67" s="36">
        <v>104</v>
      </c>
      <c r="R67" s="36">
        <v>52.76</v>
      </c>
      <c r="S67" s="36">
        <v>1.5</v>
      </c>
      <c r="T67" s="36">
        <v>17.190000000000001</v>
      </c>
      <c r="U67" s="36">
        <v>8.68</v>
      </c>
      <c r="V67" s="36">
        <v>0.156</v>
      </c>
      <c r="W67" s="36">
        <v>4.41</v>
      </c>
      <c r="X67" s="36">
        <v>8.43</v>
      </c>
      <c r="Y67" s="36">
        <v>3.99</v>
      </c>
      <c r="Z67" s="36">
        <v>0.65</v>
      </c>
      <c r="AA67" s="36">
        <v>0.22800000000000001</v>
      </c>
      <c r="AB67" s="36">
        <v>9.7000000000000003E-2</v>
      </c>
      <c r="AC67" s="36">
        <v>-0.60490299999999997</v>
      </c>
      <c r="AD67" s="36">
        <v>-0.34007700000000002</v>
      </c>
      <c r="AE67" s="36">
        <v>3.1973599999999998E-2</v>
      </c>
      <c r="AF67" s="36">
        <v>-4.0019399999999997E-2</v>
      </c>
      <c r="AG67" s="36">
        <v>7.0000000000000007E-2</v>
      </c>
      <c r="AH67" s="36">
        <v>5</v>
      </c>
      <c r="AI67" s="36">
        <v>119</v>
      </c>
      <c r="AJ67" s="36">
        <v>14</v>
      </c>
      <c r="AK67" s="36">
        <v>24</v>
      </c>
      <c r="AL67" s="36">
        <v>72</v>
      </c>
      <c r="AM67" s="36">
        <v>61</v>
      </c>
      <c r="AN67" s="36">
        <v>1</v>
      </c>
      <c r="AO67" s="36">
        <v>21</v>
      </c>
      <c r="AP67" s="36">
        <v>1</v>
      </c>
      <c r="AQ67" s="36">
        <v>10</v>
      </c>
      <c r="AR67" s="36">
        <v>376</v>
      </c>
      <c r="AS67" s="36">
        <v>-6</v>
      </c>
      <c r="AT67" s="36">
        <v>-2</v>
      </c>
      <c r="AU67" s="36">
        <v>201</v>
      </c>
      <c r="AV67" s="36">
        <v>29</v>
      </c>
      <c r="AW67" s="36">
        <v>74</v>
      </c>
      <c r="AX67" s="36">
        <v>177</v>
      </c>
      <c r="AY67" s="39">
        <v>21.476655966261067</v>
      </c>
      <c r="AZ67" s="39">
        <v>78.523344033738937</v>
      </c>
      <c r="BA67" s="39">
        <v>0.96896542177680145</v>
      </c>
      <c r="BB67" s="39">
        <v>0.92743833227209604</v>
      </c>
      <c r="BC67" s="39">
        <v>1.2613161318900508</v>
      </c>
      <c r="BD67" s="31">
        <v>0.26750000000000002</v>
      </c>
      <c r="BE67" s="37">
        <v>3.3700000000000001E-2</v>
      </c>
      <c r="BF67" s="36">
        <f t="shared" ref="BF67:BF130" si="1">X67/S67</f>
        <v>5.62</v>
      </c>
    </row>
    <row r="68" spans="1:58" x14ac:dyDescent="0.2">
      <c r="A68" s="36">
        <v>139</v>
      </c>
      <c r="B68" s="36">
        <v>5504.9750765286017</v>
      </c>
      <c r="C68" s="36">
        <v>5896.3331610114838</v>
      </c>
      <c r="D68" s="36">
        <v>5671.7620433958182</v>
      </c>
      <c r="E68" s="36">
        <v>5687.3665805013761</v>
      </c>
      <c r="F68" s="36">
        <v>2.7224074076636748</v>
      </c>
      <c r="G68" s="36">
        <v>182.39150397277444</v>
      </c>
      <c r="H68" s="36">
        <v>208.96658051010763</v>
      </c>
      <c r="I68" s="36">
        <v>195.67904224144104</v>
      </c>
      <c r="J68" s="36">
        <v>5205.7</v>
      </c>
      <c r="K68" s="36">
        <v>5416.2</v>
      </c>
      <c r="L68" s="36">
        <v>5311.2</v>
      </c>
      <c r="M68" s="36">
        <v>5311.8</v>
      </c>
      <c r="N68" s="36">
        <v>0.16666666666680877</v>
      </c>
      <c r="O68" s="36">
        <v>106.10000000000036</v>
      </c>
      <c r="P68" s="36">
        <v>104.39999999999964</v>
      </c>
      <c r="Q68" s="36">
        <v>105.25</v>
      </c>
      <c r="R68" s="36">
        <v>52.9</v>
      </c>
      <c r="S68" s="36">
        <v>1.508</v>
      </c>
      <c r="T68" s="36">
        <v>17.239999999999998</v>
      </c>
      <c r="U68" s="36">
        <v>8.74</v>
      </c>
      <c r="V68" s="36">
        <v>0.157</v>
      </c>
      <c r="W68" s="36">
        <v>4.4800000000000004</v>
      </c>
      <c r="X68" s="36">
        <v>8.49</v>
      </c>
      <c r="Y68" s="36">
        <v>3.94</v>
      </c>
      <c r="Z68" s="36">
        <v>0.65</v>
      </c>
      <c r="AA68" s="36">
        <v>0.23100000000000001</v>
      </c>
      <c r="AB68" s="36">
        <v>0.106</v>
      </c>
      <c r="AC68" s="36">
        <v>-0.60336400000000001</v>
      </c>
      <c r="AD68" s="36">
        <v>-0.33359800000000001</v>
      </c>
      <c r="AE68" s="36">
        <v>4.0878400000000002E-2</v>
      </c>
      <c r="AF68" s="36">
        <v>-3.10999E-2</v>
      </c>
      <c r="AG68" s="36">
        <v>0.09</v>
      </c>
      <c r="AH68" s="36">
        <v>4</v>
      </c>
      <c r="AI68" s="36">
        <v>120</v>
      </c>
      <c r="AJ68" s="36">
        <v>20</v>
      </c>
      <c r="AK68" s="36">
        <v>23</v>
      </c>
      <c r="AL68" s="36">
        <v>74</v>
      </c>
      <c r="AM68" s="36">
        <v>61</v>
      </c>
      <c r="AN68" s="36">
        <v>0</v>
      </c>
      <c r="AO68" s="36">
        <v>27</v>
      </c>
      <c r="AP68" s="36">
        <v>3</v>
      </c>
      <c r="AQ68" s="36">
        <v>10</v>
      </c>
      <c r="AR68" s="36">
        <v>366</v>
      </c>
      <c r="AS68" s="36">
        <v>-2</v>
      </c>
      <c r="AT68" s="36">
        <v>-1</v>
      </c>
      <c r="AU68" s="36">
        <v>206</v>
      </c>
      <c r="AV68" s="36">
        <v>31</v>
      </c>
      <c r="AW68" s="36">
        <v>75</v>
      </c>
      <c r="AX68" s="36">
        <v>176</v>
      </c>
      <c r="AY68" s="39">
        <v>21.161960402466782</v>
      </c>
      <c r="AZ68" s="39">
        <v>78.838039597533225</v>
      </c>
      <c r="BA68" s="39">
        <v>0.87190495794856349</v>
      </c>
      <c r="BB68" s="39">
        <v>0.95644886196554946</v>
      </c>
      <c r="BC68" s="39">
        <v>1.3007704522731474</v>
      </c>
      <c r="BD68" s="31">
        <v>0.2636</v>
      </c>
      <c r="BE68" s="37">
        <v>3.2800000000000003E-2</v>
      </c>
      <c r="BF68" s="36">
        <f t="shared" si="1"/>
        <v>5.6299734748010613</v>
      </c>
    </row>
    <row r="69" spans="1:58" x14ac:dyDescent="0.2">
      <c r="A69" s="36">
        <v>141</v>
      </c>
      <c r="B69" s="36">
        <v>5505.9015441159072</v>
      </c>
      <c r="C69" s="36">
        <v>5897.8024488150768</v>
      </c>
      <c r="D69" s="36">
        <v>5672.2341201252384</v>
      </c>
      <c r="E69" s="36">
        <v>5688.1012244030817</v>
      </c>
      <c r="F69" s="36">
        <v>2.7224074076636748</v>
      </c>
      <c r="G69" s="36">
        <v>182.19968028717449</v>
      </c>
      <c r="H69" s="36">
        <v>209.7012244119951</v>
      </c>
      <c r="I69" s="36">
        <v>195.95045234958479</v>
      </c>
      <c r="J69" s="36">
        <v>5219.8999999999996</v>
      </c>
      <c r="K69" s="36">
        <v>5427.8</v>
      </c>
      <c r="L69" s="36">
        <v>5323</v>
      </c>
      <c r="M69" s="36">
        <v>5324</v>
      </c>
      <c r="N69" s="36">
        <v>0.19999999999998863</v>
      </c>
      <c r="O69" s="36">
        <v>104.10000000000036</v>
      </c>
      <c r="P69" s="36">
        <v>103.80000000000018</v>
      </c>
      <c r="Q69" s="36">
        <v>103.95000000000027</v>
      </c>
      <c r="R69" s="36">
        <v>52.37</v>
      </c>
      <c r="S69" s="36">
        <v>1.5</v>
      </c>
      <c r="T69" s="36">
        <v>17.02</v>
      </c>
      <c r="U69" s="36">
        <v>8.75</v>
      </c>
      <c r="V69" s="36">
        <v>0.157</v>
      </c>
      <c r="W69" s="36">
        <v>4.47</v>
      </c>
      <c r="X69" s="36">
        <v>8.24</v>
      </c>
      <c r="Y69" s="36">
        <v>3.92</v>
      </c>
      <c r="Z69" s="36">
        <v>0.66</v>
      </c>
      <c r="AA69" s="36">
        <v>0.22900000000000001</v>
      </c>
      <c r="AB69" s="36">
        <v>0.105</v>
      </c>
      <c r="AC69" s="36">
        <v>-0.56356300000000004</v>
      </c>
      <c r="AD69" s="36">
        <v>-0.32261299999999998</v>
      </c>
      <c r="AE69" s="36">
        <v>3.00986E-2</v>
      </c>
      <c r="AF69" s="36">
        <v>-5.61363E-2</v>
      </c>
      <c r="AG69" s="36">
        <v>7.0000000000000007E-2</v>
      </c>
      <c r="AH69" s="36">
        <v>5</v>
      </c>
      <c r="AI69" s="36">
        <v>111</v>
      </c>
      <c r="AJ69" s="36">
        <v>19</v>
      </c>
      <c r="AK69" s="36">
        <v>26</v>
      </c>
      <c r="AL69" s="36">
        <v>74</v>
      </c>
      <c r="AM69" s="36">
        <v>59</v>
      </c>
      <c r="AN69" s="36">
        <v>2</v>
      </c>
      <c r="AO69" s="36">
        <v>26</v>
      </c>
      <c r="AP69" s="36">
        <v>0</v>
      </c>
      <c r="AQ69" s="36">
        <v>12</v>
      </c>
      <c r="AR69" s="36">
        <v>370</v>
      </c>
      <c r="AS69" s="36">
        <v>2</v>
      </c>
      <c r="AT69" s="36">
        <v>-1</v>
      </c>
      <c r="AU69" s="36">
        <v>204</v>
      </c>
      <c r="AV69" s="36">
        <v>30</v>
      </c>
      <c r="AW69" s="36">
        <v>74</v>
      </c>
      <c r="AX69" s="36">
        <v>185</v>
      </c>
      <c r="AY69" s="39">
        <v>18.153689154624619</v>
      </c>
      <c r="AZ69" s="39">
        <v>81.846310845375385</v>
      </c>
      <c r="BA69" s="39">
        <v>1.0126602512868028</v>
      </c>
      <c r="BB69" s="39">
        <v>0.9918795357907888</v>
      </c>
      <c r="BC69" s="39">
        <v>1.348956168675473</v>
      </c>
      <c r="BD69" s="31">
        <v>0.27260000000000001</v>
      </c>
      <c r="BE69" s="37">
        <v>2.75E-2</v>
      </c>
      <c r="BF69" s="36">
        <f t="shared" si="1"/>
        <v>5.4933333333333332</v>
      </c>
    </row>
    <row r="70" spans="1:58" x14ac:dyDescent="0.2">
      <c r="A70" s="36">
        <v>143</v>
      </c>
      <c r="B70" s="36">
        <v>5506.8280117032127</v>
      </c>
      <c r="C70" s="36">
        <v>5899.2717366186698</v>
      </c>
      <c r="D70" s="36">
        <v>5672.7061968546586</v>
      </c>
      <c r="E70" s="36">
        <v>5688.8358683047873</v>
      </c>
      <c r="F70" s="36">
        <v>2.7224074076636748</v>
      </c>
      <c r="G70" s="36">
        <v>182.00785660157453</v>
      </c>
      <c r="H70" s="36">
        <v>210.43586831388257</v>
      </c>
      <c r="I70" s="36">
        <v>196.22186245772855</v>
      </c>
      <c r="J70" s="36">
        <v>5236.1000000000004</v>
      </c>
      <c r="K70" s="36">
        <v>5437.5</v>
      </c>
      <c r="L70" s="36">
        <v>5334.8</v>
      </c>
      <c r="M70" s="36">
        <v>5336.2</v>
      </c>
      <c r="N70" s="36">
        <v>0.16666666666655613</v>
      </c>
      <c r="O70" s="36">
        <v>100.09999999999945</v>
      </c>
      <c r="P70" s="36">
        <v>101.30000000000018</v>
      </c>
      <c r="Q70" s="36">
        <v>100.69999999999982</v>
      </c>
      <c r="R70" s="36">
        <v>53.39</v>
      </c>
      <c r="S70" s="36">
        <v>1.5149999999999999</v>
      </c>
      <c r="T70" s="36">
        <v>17.57</v>
      </c>
      <c r="U70" s="36">
        <v>8.7799999999999994</v>
      </c>
      <c r="V70" s="36">
        <v>0.159</v>
      </c>
      <c r="W70" s="36">
        <v>4.87</v>
      </c>
      <c r="X70" s="36">
        <v>8.4</v>
      </c>
      <c r="Y70" s="36">
        <v>4.24</v>
      </c>
      <c r="Z70" s="36">
        <v>0.63</v>
      </c>
      <c r="AA70" s="36">
        <v>0.23400000000000001</v>
      </c>
      <c r="AB70" s="36">
        <v>8.2000000000000003E-2</v>
      </c>
      <c r="AC70" s="36">
        <v>-0.64838399999999996</v>
      </c>
      <c r="AD70" s="36">
        <v>-0.43947999999999998</v>
      </c>
      <c r="AE70" s="36">
        <v>-2.9100000000000001E-2</v>
      </c>
      <c r="AF70" s="36">
        <v>-7.2506500000000002E-2</v>
      </c>
      <c r="AG70" s="36">
        <v>0.06</v>
      </c>
      <c r="AH70" s="36">
        <v>5</v>
      </c>
      <c r="AI70" s="36">
        <v>103</v>
      </c>
      <c r="AJ70" s="36">
        <v>13</v>
      </c>
      <c r="AK70" s="36">
        <v>25</v>
      </c>
      <c r="AL70" s="36">
        <v>79</v>
      </c>
      <c r="AM70" s="36">
        <v>65</v>
      </c>
      <c r="AN70" s="36">
        <v>3</v>
      </c>
      <c r="AO70" s="36">
        <v>25</v>
      </c>
      <c r="AP70" s="36">
        <v>0</v>
      </c>
      <c r="AQ70" s="36">
        <v>10</v>
      </c>
      <c r="AR70" s="36">
        <v>364</v>
      </c>
      <c r="AS70" s="36">
        <v>4</v>
      </c>
      <c r="AT70" s="36">
        <v>1</v>
      </c>
      <c r="AU70" s="36">
        <v>228</v>
      </c>
      <c r="AV70" s="36">
        <v>30</v>
      </c>
      <c r="AW70" s="36">
        <v>75</v>
      </c>
      <c r="AX70" s="36">
        <v>180</v>
      </c>
      <c r="AY70" s="39">
        <v>17.078242969834932</v>
      </c>
      <c r="AZ70" s="39">
        <v>82.921757030165068</v>
      </c>
      <c r="BA70" s="39">
        <v>0.97426611237216121</v>
      </c>
      <c r="BB70" s="39">
        <v>0.94451103913222434</v>
      </c>
      <c r="BC70" s="39">
        <v>1.2845350132198252</v>
      </c>
      <c r="BD70" s="31">
        <v>0.26319999999999999</v>
      </c>
      <c r="BE70" s="37">
        <v>3.2599999999999997E-2</v>
      </c>
      <c r="BF70" s="36">
        <f t="shared" si="1"/>
        <v>5.544554455445545</v>
      </c>
    </row>
    <row r="71" spans="1:58" x14ac:dyDescent="0.2">
      <c r="A71" s="36">
        <v>145</v>
      </c>
      <c r="B71" s="36">
        <v>5507.7544792905182</v>
      </c>
      <c r="C71" s="36">
        <v>5900.7410244222629</v>
      </c>
      <c r="D71" s="36">
        <v>5673.1782735840789</v>
      </c>
      <c r="E71" s="36">
        <v>5689.5705122064928</v>
      </c>
      <c r="F71" s="36">
        <v>2.7224074076636748</v>
      </c>
      <c r="G71" s="36">
        <v>181.81603291597457</v>
      </c>
      <c r="H71" s="36">
        <v>211.17051221577003</v>
      </c>
      <c r="I71" s="36">
        <v>196.4932725658723</v>
      </c>
      <c r="J71" s="36">
        <v>5247.5</v>
      </c>
      <c r="K71" s="36">
        <v>5452</v>
      </c>
      <c r="L71" s="36">
        <v>5347.1</v>
      </c>
      <c r="M71" s="36">
        <v>5348.9</v>
      </c>
      <c r="N71" s="36">
        <v>0.14285714285698625</v>
      </c>
      <c r="O71" s="36">
        <v>101.39999999999964</v>
      </c>
      <c r="P71" s="36">
        <v>103.10000000000036</v>
      </c>
      <c r="Q71" s="36">
        <v>102.25</v>
      </c>
      <c r="R71" s="36">
        <v>52.6</v>
      </c>
      <c r="S71" s="36">
        <v>1.5489999999999999</v>
      </c>
      <c r="T71" s="36">
        <v>16.87</v>
      </c>
      <c r="U71" s="36">
        <v>8.9600000000000009</v>
      </c>
      <c r="V71" s="36">
        <v>0.161</v>
      </c>
      <c r="W71" s="36">
        <v>4.4800000000000004</v>
      </c>
      <c r="X71" s="36">
        <v>7.98</v>
      </c>
      <c r="Y71" s="36">
        <v>3.9</v>
      </c>
      <c r="Z71" s="36">
        <v>0.69</v>
      </c>
      <c r="AA71" s="36">
        <v>0.23599999999999999</v>
      </c>
      <c r="AB71" s="36">
        <v>0.108</v>
      </c>
      <c r="AC71" s="36">
        <v>-0.52633799999999997</v>
      </c>
      <c r="AD71" s="36">
        <v>-0.33885199999999999</v>
      </c>
      <c r="AE71" s="36">
        <v>-3.1801500000000001E-3</v>
      </c>
      <c r="AF71" s="36">
        <v>-2.5346299999999999E-2</v>
      </c>
      <c r="AG71" s="36">
        <v>0.09</v>
      </c>
      <c r="AH71" s="36">
        <v>6</v>
      </c>
      <c r="AI71" s="36">
        <v>121</v>
      </c>
      <c r="AJ71" s="36">
        <v>33</v>
      </c>
      <c r="AK71" s="36">
        <v>25</v>
      </c>
      <c r="AL71" s="36">
        <v>68</v>
      </c>
      <c r="AM71" s="36">
        <v>63</v>
      </c>
      <c r="AN71" s="36">
        <v>0</v>
      </c>
      <c r="AO71" s="36">
        <v>26</v>
      </c>
      <c r="AP71" s="36">
        <v>1</v>
      </c>
      <c r="AQ71" s="36">
        <v>10</v>
      </c>
      <c r="AR71" s="36">
        <v>365</v>
      </c>
      <c r="AS71" s="36">
        <v>-3</v>
      </c>
      <c r="AT71" s="36">
        <v>0</v>
      </c>
      <c r="AU71" s="36">
        <v>206</v>
      </c>
      <c r="AV71" s="36">
        <v>31</v>
      </c>
      <c r="AW71" s="36">
        <v>75</v>
      </c>
      <c r="AX71" s="36">
        <v>184</v>
      </c>
      <c r="AY71" s="39">
        <v>19.384453437103698</v>
      </c>
      <c r="AZ71" s="39">
        <v>80.615546562896299</v>
      </c>
      <c r="BA71" s="39">
        <v>1.3111279982018922</v>
      </c>
      <c r="BB71" s="39">
        <v>1.0018088214831904</v>
      </c>
      <c r="BC71" s="39">
        <v>1.362459997217139</v>
      </c>
      <c r="BD71" s="31">
        <v>0.28079999999999999</v>
      </c>
      <c r="BE71" s="37">
        <v>3.8600000000000002E-2</v>
      </c>
      <c r="BF71" s="36">
        <f t="shared" si="1"/>
        <v>5.1517107811491289</v>
      </c>
    </row>
    <row r="72" spans="1:58" x14ac:dyDescent="0.2">
      <c r="A72" s="36">
        <v>147</v>
      </c>
      <c r="B72" s="36">
        <v>5508.6809468778238</v>
      </c>
      <c r="C72" s="36">
        <v>5902.2103122258559</v>
      </c>
      <c r="D72" s="36">
        <v>5673.6503503134991</v>
      </c>
      <c r="E72" s="36">
        <v>5690.3051561081984</v>
      </c>
      <c r="F72" s="36">
        <v>2.7224074076636748</v>
      </c>
      <c r="G72" s="36">
        <v>181.62420923037462</v>
      </c>
      <c r="H72" s="36">
        <v>211.9051561176575</v>
      </c>
      <c r="I72" s="36">
        <v>196.76468267401606</v>
      </c>
      <c r="J72" s="36">
        <v>5263.3</v>
      </c>
      <c r="K72" s="36">
        <v>5462.7</v>
      </c>
      <c r="L72" s="36">
        <v>5359.9</v>
      </c>
      <c r="M72" s="36">
        <v>5361.9</v>
      </c>
      <c r="N72" s="36">
        <v>0.14285714285698625</v>
      </c>
      <c r="O72" s="36">
        <v>98.599999999999454</v>
      </c>
      <c r="P72" s="36">
        <v>100.80000000000018</v>
      </c>
      <c r="Q72" s="36">
        <v>99.699999999999818</v>
      </c>
      <c r="R72" s="36">
        <v>52.81</v>
      </c>
      <c r="S72" s="36">
        <v>1.5429999999999999</v>
      </c>
      <c r="T72" s="36">
        <v>16.940000000000001</v>
      </c>
      <c r="U72" s="36">
        <v>8.92</v>
      </c>
      <c r="V72" s="36">
        <v>0.161</v>
      </c>
      <c r="W72" s="36">
        <v>4.49</v>
      </c>
      <c r="X72" s="36">
        <v>7.9</v>
      </c>
      <c r="Y72" s="36">
        <v>3.99</v>
      </c>
      <c r="Z72" s="36">
        <v>0.7</v>
      </c>
      <c r="AA72" s="36">
        <v>0.23599999999999999</v>
      </c>
      <c r="AB72" s="36">
        <v>9.7000000000000003E-2</v>
      </c>
      <c r="AC72" s="36">
        <v>-0.531026</v>
      </c>
      <c r="AD72" s="36">
        <v>-0.36760399999999999</v>
      </c>
      <c r="AE72" s="36">
        <v>-3.2870400000000001E-2</v>
      </c>
      <c r="AF72" s="36">
        <v>-2.3982900000000001E-2</v>
      </c>
      <c r="AG72" s="36">
        <v>7.0000000000000007E-2</v>
      </c>
      <c r="AH72" s="36">
        <v>5</v>
      </c>
      <c r="AI72" s="36">
        <v>125</v>
      </c>
      <c r="AJ72" s="36">
        <v>35</v>
      </c>
      <c r="AK72" s="36">
        <v>25</v>
      </c>
      <c r="AL72" s="36">
        <v>62</v>
      </c>
      <c r="AM72" s="36">
        <v>61</v>
      </c>
      <c r="AN72" s="36">
        <v>4</v>
      </c>
      <c r="AO72" s="36">
        <v>25</v>
      </c>
      <c r="AP72" s="36">
        <v>1</v>
      </c>
      <c r="AQ72" s="36">
        <v>12</v>
      </c>
      <c r="AR72" s="36">
        <v>366</v>
      </c>
      <c r="AS72" s="36">
        <v>5</v>
      </c>
      <c r="AT72" s="36">
        <v>0</v>
      </c>
      <c r="AU72" s="36">
        <v>210</v>
      </c>
      <c r="AV72" s="36">
        <v>31</v>
      </c>
      <c r="AW72" s="36">
        <v>79</v>
      </c>
      <c r="AX72" s="36">
        <v>191</v>
      </c>
      <c r="AY72" s="39">
        <v>20.483898219173451</v>
      </c>
      <c r="AZ72" s="39">
        <v>79.516101780826546</v>
      </c>
      <c r="BA72" s="39">
        <v>1.2443054327871441</v>
      </c>
      <c r="BB72" s="39">
        <v>1.0615693207315957</v>
      </c>
      <c r="BC72" s="39">
        <v>1.4437342761949703</v>
      </c>
      <c r="BD72" s="31">
        <v>0.29949999999999999</v>
      </c>
      <c r="BE72" s="37">
        <v>3.95E-2</v>
      </c>
      <c r="BF72" s="36">
        <f t="shared" si="1"/>
        <v>5.1198963058976021</v>
      </c>
    </row>
    <row r="73" spans="1:58" x14ac:dyDescent="0.2">
      <c r="A73" s="36">
        <v>149</v>
      </c>
      <c r="B73" s="36">
        <v>5509.6074144651293</v>
      </c>
      <c r="C73" s="36">
        <v>5903.6796000294489</v>
      </c>
      <c r="D73" s="36">
        <v>5674.1224270429193</v>
      </c>
      <c r="E73" s="36">
        <v>5691.039800009904</v>
      </c>
      <c r="F73" s="36">
        <v>2.7224074076636748</v>
      </c>
      <c r="G73" s="36">
        <v>181.43238554477466</v>
      </c>
      <c r="H73" s="36">
        <v>212.63980001954496</v>
      </c>
      <c r="I73" s="36">
        <v>197.03609278215981</v>
      </c>
      <c r="J73" s="36">
        <v>5274.5</v>
      </c>
      <c r="K73" s="36">
        <v>5476</v>
      </c>
      <c r="L73" s="36">
        <v>5373.3</v>
      </c>
      <c r="M73" s="36">
        <v>5374.9</v>
      </c>
      <c r="N73" s="36">
        <v>0.16666666666655613</v>
      </c>
      <c r="O73" s="36">
        <v>100.39999999999964</v>
      </c>
      <c r="P73" s="36">
        <v>101.10000000000036</v>
      </c>
      <c r="Q73" s="36">
        <v>100.75</v>
      </c>
      <c r="R73" s="36">
        <v>52.92</v>
      </c>
      <c r="S73" s="36">
        <v>1.5349999999999999</v>
      </c>
      <c r="T73" s="36">
        <v>16.899999999999999</v>
      </c>
      <c r="U73" s="36">
        <v>8.8000000000000007</v>
      </c>
      <c r="V73" s="36">
        <v>0.159</v>
      </c>
      <c r="W73" s="36">
        <v>4.37</v>
      </c>
      <c r="X73" s="36">
        <v>7.92</v>
      </c>
      <c r="Y73" s="36">
        <v>4.08</v>
      </c>
      <c r="Z73" s="36">
        <v>0.7</v>
      </c>
      <c r="AA73" s="36">
        <v>0.23400000000000001</v>
      </c>
      <c r="AB73" s="36">
        <v>9.0999999999999998E-2</v>
      </c>
      <c r="AC73" s="36">
        <v>-0.54409099999999999</v>
      </c>
      <c r="AD73" s="36">
        <v>-0.38494299999999998</v>
      </c>
      <c r="AE73" s="36">
        <v>-3.1566499999999997E-2</v>
      </c>
      <c r="AF73" s="36">
        <v>-1.1952600000000001E-2</v>
      </c>
      <c r="AG73" s="36">
        <v>0.01</v>
      </c>
      <c r="AH73" s="36">
        <v>6</v>
      </c>
      <c r="AI73" s="36">
        <v>110</v>
      </c>
      <c r="AJ73" s="36">
        <v>28</v>
      </c>
      <c r="AK73" s="36">
        <v>24</v>
      </c>
      <c r="AL73" s="36">
        <v>56</v>
      </c>
      <c r="AM73" s="36">
        <v>62</v>
      </c>
      <c r="AN73" s="36">
        <v>3</v>
      </c>
      <c r="AO73" s="36">
        <v>21</v>
      </c>
      <c r="AP73" s="36">
        <v>0</v>
      </c>
      <c r="AQ73" s="36">
        <v>14</v>
      </c>
      <c r="AR73" s="36">
        <v>366</v>
      </c>
      <c r="AS73" s="36">
        <v>3</v>
      </c>
      <c r="AT73" s="36">
        <v>-1</v>
      </c>
      <c r="AU73" s="36">
        <v>205</v>
      </c>
      <c r="AV73" s="36">
        <v>31</v>
      </c>
      <c r="AW73" s="36">
        <v>76</v>
      </c>
      <c r="AX73" s="36">
        <v>188</v>
      </c>
      <c r="AY73" s="39">
        <v>21.789540953945991</v>
      </c>
      <c r="AZ73" s="39">
        <v>78.210459046054012</v>
      </c>
      <c r="BA73" s="39">
        <v>1.2001910118321613</v>
      </c>
      <c r="BB73" s="39">
        <v>1.0049344723298463</v>
      </c>
      <c r="BC73" s="39">
        <v>1.3667108823685912</v>
      </c>
      <c r="BD73" s="31">
        <v>0.2873</v>
      </c>
      <c r="BE73" s="37">
        <v>2.6599999999999999E-2</v>
      </c>
      <c r="BF73" s="36">
        <f t="shared" si="1"/>
        <v>5.1596091205211732</v>
      </c>
    </row>
    <row r="74" spans="1:58" x14ac:dyDescent="0.2">
      <c r="A74" s="36">
        <v>151</v>
      </c>
      <c r="B74" s="36">
        <v>5510.5338820524348</v>
      </c>
      <c r="C74" s="36">
        <v>5905.148887833042</v>
      </c>
      <c r="D74" s="36">
        <v>5674.5945037723395</v>
      </c>
      <c r="E74" s="36">
        <v>5691.7744439116095</v>
      </c>
      <c r="F74" s="36">
        <v>2.7224074076636748</v>
      </c>
      <c r="G74" s="36">
        <v>181.2405618591747</v>
      </c>
      <c r="H74" s="36">
        <v>213.37444392143243</v>
      </c>
      <c r="I74" s="36">
        <v>197.30750289030357</v>
      </c>
      <c r="J74" s="36">
        <v>5287.1</v>
      </c>
      <c r="K74" s="36">
        <v>5490.1</v>
      </c>
      <c r="L74" s="36">
        <v>5386.2</v>
      </c>
      <c r="M74" s="36">
        <v>5387.8</v>
      </c>
      <c r="N74" s="36">
        <v>0.16666666666680877</v>
      </c>
      <c r="O74" s="36">
        <v>100.69999999999982</v>
      </c>
      <c r="P74" s="36">
        <v>102.30000000000018</v>
      </c>
      <c r="Q74" s="36">
        <v>101.5</v>
      </c>
      <c r="R74" s="36">
        <v>52.93</v>
      </c>
      <c r="S74" s="36">
        <v>1.5349999999999999</v>
      </c>
      <c r="T74" s="36">
        <v>16.989999999999998</v>
      </c>
      <c r="U74" s="36">
        <v>8.74</v>
      </c>
      <c r="V74" s="36">
        <v>0.158</v>
      </c>
      <c r="W74" s="36">
        <v>4.4000000000000004</v>
      </c>
      <c r="X74" s="36">
        <v>8.2200000000000006</v>
      </c>
      <c r="Y74" s="36">
        <v>4.0999999999999996</v>
      </c>
      <c r="Z74" s="36">
        <v>0.68</v>
      </c>
      <c r="AA74" s="36">
        <v>0.23400000000000001</v>
      </c>
      <c r="AB74" s="36">
        <v>9.2999999999999999E-2</v>
      </c>
      <c r="AC74" s="36">
        <v>-0.59057400000000004</v>
      </c>
      <c r="AD74" s="36">
        <v>-0.37968800000000003</v>
      </c>
      <c r="AE74" s="36">
        <v>5.4168999999999997E-3</v>
      </c>
      <c r="AF74" s="36">
        <v>-1.7164599999999999E-2</v>
      </c>
      <c r="AG74" s="36">
        <v>0.04</v>
      </c>
      <c r="AH74" s="36">
        <v>6</v>
      </c>
      <c r="AI74" s="36">
        <v>126</v>
      </c>
      <c r="AJ74" s="36">
        <v>31</v>
      </c>
      <c r="AK74" s="36">
        <v>24</v>
      </c>
      <c r="AL74" s="36">
        <v>62</v>
      </c>
      <c r="AM74" s="36">
        <v>57</v>
      </c>
      <c r="AN74" s="36">
        <v>3</v>
      </c>
      <c r="AO74" s="36">
        <v>23</v>
      </c>
      <c r="AP74" s="36">
        <v>0</v>
      </c>
      <c r="AQ74" s="36">
        <v>12</v>
      </c>
      <c r="AR74" s="36">
        <v>372</v>
      </c>
      <c r="AS74" s="36">
        <v>4</v>
      </c>
      <c r="AT74" s="36">
        <v>2</v>
      </c>
      <c r="AU74" s="36">
        <v>194</v>
      </c>
      <c r="AV74" s="36">
        <v>32</v>
      </c>
      <c r="AW74" s="36">
        <v>75</v>
      </c>
      <c r="AX74" s="36">
        <v>189</v>
      </c>
      <c r="AY74" s="39">
        <v>20.670132537002626</v>
      </c>
      <c r="AZ74" s="39">
        <v>79.32986746299737</v>
      </c>
      <c r="BA74" s="39">
        <v>1.109247680332502</v>
      </c>
      <c r="BB74" s="39">
        <v>0.9916692491386695</v>
      </c>
      <c r="BC74" s="39">
        <v>1.3486701788285906</v>
      </c>
      <c r="BD74" s="58">
        <f>AVERAGE(BD73,BD75)</f>
        <v>0.2747</v>
      </c>
      <c r="BE74" s="58">
        <f>AVERAGE(BE73,BE75)</f>
        <v>2.8199999999999999E-2</v>
      </c>
      <c r="BF74" s="36">
        <f t="shared" si="1"/>
        <v>5.355048859934854</v>
      </c>
    </row>
    <row r="75" spans="1:58" x14ac:dyDescent="0.2">
      <c r="A75" s="36">
        <v>153</v>
      </c>
      <c r="B75" s="36">
        <v>5511.4603496397403</v>
      </c>
      <c r="C75" s="36">
        <v>5906.618175636635</v>
      </c>
      <c r="D75" s="36">
        <v>5675.0665805017597</v>
      </c>
      <c r="E75" s="36">
        <v>5692.5090878133151</v>
      </c>
      <c r="F75" s="36">
        <v>2.7224074076636748</v>
      </c>
      <c r="G75" s="36">
        <v>181.04873817357475</v>
      </c>
      <c r="H75" s="36">
        <v>214.1090878233199</v>
      </c>
      <c r="I75" s="36">
        <v>197.57891299844732</v>
      </c>
      <c r="J75" s="36">
        <v>5301.1</v>
      </c>
      <c r="K75" s="36">
        <v>5501.8</v>
      </c>
      <c r="L75" s="36">
        <v>5398.7</v>
      </c>
      <c r="M75" s="36">
        <v>5400.8</v>
      </c>
      <c r="N75" s="36">
        <v>0.16666666666680877</v>
      </c>
      <c r="O75" s="36">
        <v>99.699999999999818</v>
      </c>
      <c r="P75" s="36">
        <v>101</v>
      </c>
      <c r="Q75" s="36">
        <v>100.34999999999991</v>
      </c>
      <c r="R75" s="36">
        <v>52.72</v>
      </c>
      <c r="S75" s="36">
        <v>1.518</v>
      </c>
      <c r="T75" s="36">
        <v>17.09</v>
      </c>
      <c r="U75" s="36">
        <v>8.76</v>
      </c>
      <c r="V75" s="36">
        <v>0.157</v>
      </c>
      <c r="W75" s="36">
        <v>4.5</v>
      </c>
      <c r="X75" s="36">
        <v>8.3000000000000007</v>
      </c>
      <c r="Y75" s="36">
        <v>3.97</v>
      </c>
      <c r="Z75" s="36">
        <v>0.66</v>
      </c>
      <c r="AA75" s="36">
        <v>0.23100000000000001</v>
      </c>
      <c r="AB75" s="36">
        <v>9.5000000000000001E-2</v>
      </c>
      <c r="AC75" s="36">
        <v>-0.59126500000000004</v>
      </c>
      <c r="AD75" s="36">
        <v>-0.34182600000000002</v>
      </c>
      <c r="AE75" s="36">
        <v>1.21574E-2</v>
      </c>
      <c r="AF75" s="36">
        <v>-4.2207300000000003E-2</v>
      </c>
      <c r="AG75" s="36">
        <v>0.03</v>
      </c>
      <c r="AH75" s="36">
        <v>4</v>
      </c>
      <c r="AI75" s="36">
        <v>126</v>
      </c>
      <c r="AJ75" s="36">
        <v>12</v>
      </c>
      <c r="AK75" s="36">
        <v>24</v>
      </c>
      <c r="AL75" s="36">
        <v>72</v>
      </c>
      <c r="AM75" s="36">
        <v>60</v>
      </c>
      <c r="AN75" s="36">
        <v>3</v>
      </c>
      <c r="AO75" s="36">
        <v>27</v>
      </c>
      <c r="AP75" s="36">
        <v>3</v>
      </c>
      <c r="AQ75" s="36">
        <v>13</v>
      </c>
      <c r="AR75" s="36">
        <v>372</v>
      </c>
      <c r="AS75" s="36">
        <v>-2</v>
      </c>
      <c r="AT75" s="36">
        <v>1</v>
      </c>
      <c r="AU75" s="36">
        <v>205</v>
      </c>
      <c r="AV75" s="36">
        <v>30</v>
      </c>
      <c r="AW75" s="36">
        <v>78</v>
      </c>
      <c r="AX75" s="36">
        <v>183</v>
      </c>
      <c r="AY75" s="39">
        <v>18.855652291744338</v>
      </c>
      <c r="AZ75" s="39">
        <v>81.144347708255665</v>
      </c>
      <c r="BA75" s="39">
        <v>1.0144867031269593</v>
      </c>
      <c r="BB75" s="39">
        <v>0.86558399087104254</v>
      </c>
      <c r="BC75" s="39">
        <v>1.1771942275846179</v>
      </c>
      <c r="BD75" s="31">
        <v>0.2621</v>
      </c>
      <c r="BE75" s="37">
        <v>2.98E-2</v>
      </c>
      <c r="BF75" s="36">
        <f t="shared" si="1"/>
        <v>5.4677206851119902</v>
      </c>
    </row>
    <row r="76" spans="1:58" x14ac:dyDescent="0.2">
      <c r="A76" s="36">
        <v>155</v>
      </c>
      <c r="B76" s="36">
        <v>5512.3868172270459</v>
      </c>
      <c r="C76" s="36">
        <v>5908.087463440228</v>
      </c>
      <c r="D76" s="36">
        <v>5675.53865723118</v>
      </c>
      <c r="E76" s="36">
        <v>5693.2437317150207</v>
      </c>
      <c r="F76" s="36">
        <v>2.7224074076636748</v>
      </c>
      <c r="G76" s="36">
        <v>180.85691448797479</v>
      </c>
      <c r="H76" s="36">
        <v>214.84373172520736</v>
      </c>
      <c r="I76" s="36">
        <v>197.85032310659108</v>
      </c>
      <c r="J76" s="36">
        <v>5310.1</v>
      </c>
      <c r="K76" s="36">
        <v>5520</v>
      </c>
      <c r="L76" s="36">
        <v>5411.2</v>
      </c>
      <c r="M76" s="36">
        <v>5413.8</v>
      </c>
      <c r="N76" s="36">
        <v>0.14285714285717185</v>
      </c>
      <c r="O76" s="36">
        <v>103.69999999999982</v>
      </c>
      <c r="P76" s="36">
        <v>106.19999999999982</v>
      </c>
      <c r="Q76" s="36">
        <v>104.94999999999982</v>
      </c>
      <c r="R76" s="36">
        <v>52.27</v>
      </c>
      <c r="S76" s="36">
        <v>1.581</v>
      </c>
      <c r="T76" s="36">
        <v>16.579999999999998</v>
      </c>
      <c r="U76" s="36">
        <v>9.14</v>
      </c>
      <c r="V76" s="36">
        <v>0.16300000000000001</v>
      </c>
      <c r="W76" s="36">
        <v>4.58</v>
      </c>
      <c r="X76" s="36">
        <v>7.71</v>
      </c>
      <c r="Y76" s="36">
        <v>3.95</v>
      </c>
      <c r="Z76" s="36">
        <v>0.74</v>
      </c>
      <c r="AA76" s="36">
        <v>0.25</v>
      </c>
      <c r="AB76" s="36">
        <v>0.1</v>
      </c>
      <c r="AC76" s="36">
        <v>-0.502637</v>
      </c>
      <c r="AD76" s="36">
        <v>-0.35431499999999999</v>
      </c>
      <c r="AE76" s="36">
        <v>-3.5456300000000003E-2</v>
      </c>
      <c r="AF76" s="36">
        <v>-3.5193099999999998E-2</v>
      </c>
      <c r="AG76" s="36">
        <v>0.01</v>
      </c>
      <c r="AH76" s="36">
        <v>7</v>
      </c>
      <c r="AI76" s="36">
        <v>151</v>
      </c>
      <c r="AJ76" s="36">
        <v>14</v>
      </c>
      <c r="AK76" s="36">
        <v>23</v>
      </c>
      <c r="AL76" s="36">
        <v>56</v>
      </c>
      <c r="AM76" s="36">
        <v>61</v>
      </c>
      <c r="AN76" s="36">
        <v>3</v>
      </c>
      <c r="AO76" s="36">
        <v>26</v>
      </c>
      <c r="AP76" s="36">
        <v>1</v>
      </c>
      <c r="AQ76" s="36">
        <v>16</v>
      </c>
      <c r="AR76" s="36">
        <v>353</v>
      </c>
      <c r="AS76" s="36">
        <v>0</v>
      </c>
      <c r="AT76" s="36">
        <v>-1</v>
      </c>
      <c r="AU76" s="36">
        <v>204</v>
      </c>
      <c r="AV76" s="36">
        <v>33</v>
      </c>
      <c r="AW76" s="36">
        <v>79</v>
      </c>
      <c r="AX76" s="36">
        <v>199</v>
      </c>
      <c r="AY76" s="39">
        <v>25.420272689341445</v>
      </c>
      <c r="AZ76" s="39">
        <v>74.579727310658555</v>
      </c>
      <c r="BA76" s="39">
        <v>1.5944631432670768</v>
      </c>
      <c r="BB76" s="39">
        <v>1.5457359164778517</v>
      </c>
      <c r="BC76" s="39">
        <v>2.1022008464098785</v>
      </c>
      <c r="BD76" s="31">
        <v>0.30509999999999998</v>
      </c>
      <c r="BE76" s="37">
        <v>2.6599999999999999E-2</v>
      </c>
      <c r="BF76" s="36">
        <f t="shared" si="1"/>
        <v>4.8766603415559775</v>
      </c>
    </row>
    <row r="77" spans="1:58" x14ac:dyDescent="0.2">
      <c r="A77" s="36">
        <v>157</v>
      </c>
      <c r="B77" s="36">
        <v>5513.3132848143514</v>
      </c>
      <c r="C77" s="36">
        <v>5909.5567512438211</v>
      </c>
      <c r="D77" s="36">
        <v>5676.0107339606002</v>
      </c>
      <c r="E77" s="36">
        <v>5693.9783756167262</v>
      </c>
      <c r="F77" s="36">
        <v>2.7224074076636748</v>
      </c>
      <c r="G77" s="36">
        <v>180.66509080237483</v>
      </c>
      <c r="H77" s="36">
        <v>215.57837562709483</v>
      </c>
      <c r="I77" s="36">
        <v>198.12173321473483</v>
      </c>
      <c r="J77" s="36">
        <v>5326.2</v>
      </c>
      <c r="K77" s="36">
        <v>5533.6</v>
      </c>
      <c r="L77" s="36">
        <v>5424.8</v>
      </c>
      <c r="M77" s="36">
        <v>5427.3</v>
      </c>
      <c r="N77" s="36">
        <v>0.16666666666680877</v>
      </c>
      <c r="O77" s="36">
        <v>101.10000000000036</v>
      </c>
      <c r="P77" s="36">
        <v>106.30000000000018</v>
      </c>
      <c r="Q77" s="36">
        <v>103.70000000000027</v>
      </c>
      <c r="R77" s="36">
        <v>52.46</v>
      </c>
      <c r="S77" s="36">
        <v>1.6</v>
      </c>
      <c r="T77" s="36">
        <v>16.61</v>
      </c>
      <c r="U77" s="36">
        <v>9.2200000000000006</v>
      </c>
      <c r="V77" s="36">
        <v>0.16500000000000001</v>
      </c>
      <c r="W77" s="36">
        <v>4.59</v>
      </c>
      <c r="X77" s="36">
        <v>7.7</v>
      </c>
      <c r="Y77" s="36">
        <v>3.95</v>
      </c>
      <c r="Z77" s="36">
        <v>0.75</v>
      </c>
      <c r="AA77" s="36">
        <v>0.255</v>
      </c>
      <c r="AB77" s="36">
        <v>0.104</v>
      </c>
      <c r="AC77" s="36">
        <v>-0.49898999999999999</v>
      </c>
      <c r="AD77" s="36">
        <v>-0.36320799999999998</v>
      </c>
      <c r="AE77" s="36">
        <v>-3.8683299999999997E-2</v>
      </c>
      <c r="AF77" s="36">
        <v>-1.9848399999999999E-2</v>
      </c>
      <c r="AG77" s="36">
        <v>0.03</v>
      </c>
      <c r="AH77" s="36">
        <v>6</v>
      </c>
      <c r="AI77" s="36">
        <v>130</v>
      </c>
      <c r="AJ77" s="36">
        <v>32</v>
      </c>
      <c r="AK77" s="36">
        <v>25</v>
      </c>
      <c r="AL77" s="36">
        <v>51</v>
      </c>
      <c r="AM77" s="36">
        <v>63</v>
      </c>
      <c r="AN77" s="36">
        <v>1</v>
      </c>
      <c r="AO77" s="36">
        <v>27</v>
      </c>
      <c r="AP77" s="36">
        <v>3</v>
      </c>
      <c r="AQ77" s="36">
        <v>13</v>
      </c>
      <c r="AR77" s="36">
        <v>353</v>
      </c>
      <c r="AS77" s="36">
        <v>3</v>
      </c>
      <c r="AT77" s="36">
        <v>1</v>
      </c>
      <c r="AU77" s="36">
        <v>209</v>
      </c>
      <c r="AV77" s="36">
        <v>34</v>
      </c>
      <c r="AW77" s="36">
        <v>79</v>
      </c>
      <c r="AX77" s="36">
        <v>195</v>
      </c>
      <c r="AY77" s="39">
        <v>23.584441529011887</v>
      </c>
      <c r="AZ77" s="39">
        <v>76.415558470988117</v>
      </c>
      <c r="BA77" s="39">
        <v>1.5363905065698915</v>
      </c>
      <c r="BB77" s="39">
        <v>1.4720084281993657</v>
      </c>
      <c r="BC77" s="39">
        <v>2.0019314623511377</v>
      </c>
      <c r="BD77" s="31">
        <v>0.30209999999999998</v>
      </c>
      <c r="BE77" s="37">
        <v>2.6499999999999999E-2</v>
      </c>
      <c r="BF77" s="36">
        <f t="shared" si="1"/>
        <v>4.8125</v>
      </c>
    </row>
    <row r="78" spans="1:58" x14ac:dyDescent="0.2">
      <c r="A78" s="36">
        <v>159</v>
      </c>
      <c r="B78" s="36">
        <v>5514.2397524016569</v>
      </c>
      <c r="C78" s="36">
        <v>5911.0260390474141</v>
      </c>
      <c r="D78" s="36">
        <v>5676.4828106900204</v>
      </c>
      <c r="E78" s="36">
        <v>5694.7130195184318</v>
      </c>
      <c r="F78" s="36">
        <v>2.7224074076636748</v>
      </c>
      <c r="G78" s="36">
        <v>180.47326711677488</v>
      </c>
      <c r="H78" s="36">
        <v>216.3130195289823</v>
      </c>
      <c r="I78" s="36">
        <v>198.39314332287859</v>
      </c>
      <c r="J78" s="36">
        <v>5337.4</v>
      </c>
      <c r="K78" s="36">
        <v>5549.3</v>
      </c>
      <c r="L78" s="36">
        <v>5438.4</v>
      </c>
      <c r="M78" s="36">
        <v>5440.6</v>
      </c>
      <c r="N78" s="36">
        <v>0.14285714285717185</v>
      </c>
      <c r="O78" s="36">
        <v>103.20000000000073</v>
      </c>
      <c r="P78" s="36">
        <v>108.69999999999982</v>
      </c>
      <c r="Q78" s="36">
        <v>105.95000000000027</v>
      </c>
      <c r="R78" s="36">
        <v>52.15</v>
      </c>
      <c r="S78" s="36">
        <v>1.6</v>
      </c>
      <c r="T78" s="36">
        <v>16.47</v>
      </c>
      <c r="U78" s="36">
        <v>9.26</v>
      </c>
      <c r="V78" s="36">
        <v>0.16600000000000001</v>
      </c>
      <c r="W78" s="36">
        <v>4.63</v>
      </c>
      <c r="X78" s="36">
        <v>7.69</v>
      </c>
      <c r="Y78" s="36">
        <v>3.9</v>
      </c>
      <c r="Z78" s="36">
        <v>0.76</v>
      </c>
      <c r="AA78" s="36">
        <v>0.26300000000000001</v>
      </c>
      <c r="AB78" s="36">
        <v>0.10199999999999999</v>
      </c>
      <c r="AC78" s="36">
        <v>-0.49802099999999999</v>
      </c>
      <c r="AD78" s="36">
        <v>-0.34062900000000002</v>
      </c>
      <c r="AE78" s="36">
        <v>-3.4407699999999999E-2</v>
      </c>
      <c r="AF78" s="36">
        <v>-3.1569300000000002E-2</v>
      </c>
      <c r="AG78" s="36">
        <v>0.01</v>
      </c>
      <c r="AH78" s="36">
        <v>7</v>
      </c>
      <c r="AI78" s="36">
        <v>126</v>
      </c>
      <c r="AJ78" s="36">
        <v>26</v>
      </c>
      <c r="AK78" s="36">
        <v>24</v>
      </c>
      <c r="AL78" s="36">
        <v>55</v>
      </c>
      <c r="AM78" s="36">
        <v>63</v>
      </c>
      <c r="AN78" s="36">
        <v>2</v>
      </c>
      <c r="AO78" s="36">
        <v>26</v>
      </c>
      <c r="AP78" s="36">
        <v>1</v>
      </c>
      <c r="AQ78" s="36">
        <v>14</v>
      </c>
      <c r="AR78" s="36">
        <v>346</v>
      </c>
      <c r="AS78" s="36">
        <v>0</v>
      </c>
      <c r="AT78" s="36">
        <v>-1</v>
      </c>
      <c r="AU78" s="36">
        <v>207</v>
      </c>
      <c r="AV78" s="36">
        <v>32</v>
      </c>
      <c r="AW78" s="36">
        <v>81</v>
      </c>
      <c r="AX78" s="36">
        <v>200</v>
      </c>
      <c r="AY78" s="39">
        <v>26.060285444149358</v>
      </c>
      <c r="AZ78" s="39">
        <v>73.939714555850642</v>
      </c>
      <c r="BA78" s="39">
        <v>1.5557686745519694</v>
      </c>
      <c r="BB78" s="39">
        <v>1.4461646192020317</v>
      </c>
      <c r="BC78" s="39">
        <v>1.9667838821147632</v>
      </c>
      <c r="BD78" s="31">
        <v>0.31830000000000003</v>
      </c>
      <c r="BE78" s="37">
        <v>3.5700000000000003E-2</v>
      </c>
      <c r="BF78" s="36">
        <f t="shared" si="1"/>
        <v>4.8062500000000004</v>
      </c>
    </row>
    <row r="79" spans="1:58" x14ac:dyDescent="0.2">
      <c r="A79" s="36">
        <v>161</v>
      </c>
      <c r="B79" s="36">
        <v>5515.1662199889624</v>
      </c>
      <c r="C79" s="36">
        <v>5912.4953268510071</v>
      </c>
      <c r="D79" s="36">
        <v>5676.9548874194406</v>
      </c>
      <c r="E79" s="36">
        <v>5695.4476634201374</v>
      </c>
      <c r="F79" s="36">
        <v>2.7224074076636748</v>
      </c>
      <c r="G79" s="36">
        <v>180.28144343117492</v>
      </c>
      <c r="H79" s="36">
        <v>217.04766343086976</v>
      </c>
      <c r="I79" s="36">
        <v>198.66455343102234</v>
      </c>
      <c r="J79" s="36">
        <v>5351</v>
      </c>
      <c r="K79" s="36">
        <v>5566.8</v>
      </c>
      <c r="L79" s="36">
        <v>5452.4</v>
      </c>
      <c r="M79" s="36">
        <v>5455</v>
      </c>
      <c r="N79" s="36">
        <v>0.11111111111114971</v>
      </c>
      <c r="O79" s="36">
        <v>104</v>
      </c>
      <c r="P79" s="36">
        <v>111.80000000000018</v>
      </c>
      <c r="Q79" s="36">
        <v>107.90000000000009</v>
      </c>
      <c r="R79" s="36">
        <v>52.16</v>
      </c>
      <c r="S79" s="36">
        <v>1.6</v>
      </c>
      <c r="T79" s="36">
        <v>16.440000000000001</v>
      </c>
      <c r="U79" s="36">
        <v>9.2200000000000006</v>
      </c>
      <c r="V79" s="36">
        <v>0.16600000000000001</v>
      </c>
      <c r="W79" s="36">
        <v>4.6399999999999997</v>
      </c>
      <c r="X79" s="36">
        <v>7.72</v>
      </c>
      <c r="Y79" s="36">
        <v>3.9</v>
      </c>
      <c r="Z79" s="36">
        <v>0.75</v>
      </c>
      <c r="AA79" s="36">
        <v>0.26400000000000001</v>
      </c>
      <c r="AB79" s="36">
        <v>0.10199999999999999</v>
      </c>
      <c r="AC79" s="36">
        <v>-0.504355</v>
      </c>
      <c r="AD79" s="36">
        <v>-0.33937400000000001</v>
      </c>
      <c r="AE79" s="36">
        <v>-2.95365E-2</v>
      </c>
      <c r="AF79" s="36">
        <v>-3.0892900000000001E-2</v>
      </c>
      <c r="AG79" s="36">
        <v>0</v>
      </c>
      <c r="AH79" s="36">
        <v>7</v>
      </c>
      <c r="AI79" s="36">
        <v>122</v>
      </c>
      <c r="AJ79" s="36">
        <v>25</v>
      </c>
      <c r="AK79" s="36">
        <v>26</v>
      </c>
      <c r="AL79" s="36">
        <v>53</v>
      </c>
      <c r="AM79" s="36">
        <v>62</v>
      </c>
      <c r="AN79" s="36">
        <v>1</v>
      </c>
      <c r="AO79" s="36">
        <v>27</v>
      </c>
      <c r="AP79" s="36">
        <v>1</v>
      </c>
      <c r="AQ79" s="36">
        <v>13</v>
      </c>
      <c r="AR79" s="36">
        <v>355</v>
      </c>
      <c r="AS79" s="36">
        <v>1</v>
      </c>
      <c r="AT79" s="36">
        <v>1</v>
      </c>
      <c r="AU79" s="36">
        <v>208</v>
      </c>
      <c r="AV79" s="36">
        <v>33</v>
      </c>
      <c r="AW79" s="36">
        <v>80</v>
      </c>
      <c r="AX79" s="36">
        <v>200</v>
      </c>
      <c r="AY79" s="39">
        <v>23.373009476461558</v>
      </c>
      <c r="AZ79" s="39">
        <v>76.626990523538439</v>
      </c>
      <c r="BA79" s="39">
        <v>1.5644202344969704</v>
      </c>
      <c r="BB79" s="39">
        <v>1.5234552318951657</v>
      </c>
      <c r="BC79" s="39">
        <v>2.0718991153774255</v>
      </c>
      <c r="BD79" s="31">
        <v>0.31159999999999999</v>
      </c>
      <c r="BE79" s="37">
        <v>3.6700000000000003E-2</v>
      </c>
      <c r="BF79" s="36">
        <f t="shared" si="1"/>
        <v>4.8249999999999993</v>
      </c>
    </row>
    <row r="80" spans="1:58" x14ac:dyDescent="0.2">
      <c r="A80" s="36">
        <v>163</v>
      </c>
      <c r="B80" s="36">
        <v>5516.092687576268</v>
      </c>
      <c r="C80" s="36">
        <v>5913.9646146546002</v>
      </c>
      <c r="D80" s="36">
        <v>5677.4269641488609</v>
      </c>
      <c r="E80" s="36">
        <v>5696.1823073218429</v>
      </c>
      <c r="F80" s="36">
        <v>2.7224074076636748</v>
      </c>
      <c r="G80" s="36">
        <v>180.08961974557496</v>
      </c>
      <c r="H80" s="36">
        <v>217.78230733275723</v>
      </c>
      <c r="I80" s="36">
        <v>198.9359635391661</v>
      </c>
      <c r="J80" s="36">
        <v>5365.8</v>
      </c>
      <c r="K80" s="36">
        <v>5587.6</v>
      </c>
      <c r="L80" s="36">
        <v>5467.5</v>
      </c>
      <c r="M80" s="36">
        <v>5471</v>
      </c>
      <c r="N80" s="36">
        <v>0.14285714285717185</v>
      </c>
      <c r="O80" s="36">
        <v>105.19999999999982</v>
      </c>
      <c r="P80" s="36">
        <v>116.60000000000036</v>
      </c>
      <c r="Q80" s="36">
        <v>110.90000000000009</v>
      </c>
      <c r="R80" s="36">
        <v>52.01</v>
      </c>
      <c r="S80" s="36">
        <v>1.595</v>
      </c>
      <c r="T80" s="36">
        <v>16.420000000000002</v>
      </c>
      <c r="U80" s="36">
        <v>9.23</v>
      </c>
      <c r="V80" s="36">
        <v>0.16500000000000001</v>
      </c>
      <c r="W80" s="36">
        <v>4.62</v>
      </c>
      <c r="X80" s="36">
        <v>7.68</v>
      </c>
      <c r="Y80" s="36">
        <v>3.89</v>
      </c>
      <c r="Z80" s="36">
        <v>0.75</v>
      </c>
      <c r="AA80" s="36">
        <v>0.26400000000000001</v>
      </c>
      <c r="AB80" s="36">
        <v>0.10100000000000001</v>
      </c>
      <c r="AC80" s="36">
        <v>-0.49687700000000001</v>
      </c>
      <c r="AD80" s="36">
        <v>-0.33408599999999999</v>
      </c>
      <c r="AE80" s="36">
        <v>-3.0772799999999999E-2</v>
      </c>
      <c r="AF80" s="36">
        <v>-3.9642700000000003E-2</v>
      </c>
      <c r="AG80" s="36">
        <v>0</v>
      </c>
      <c r="AH80" s="36">
        <v>7</v>
      </c>
      <c r="AI80" s="36">
        <v>125</v>
      </c>
      <c r="AJ80" s="36">
        <v>41</v>
      </c>
      <c r="AK80" s="36">
        <v>24</v>
      </c>
      <c r="AL80" s="36">
        <v>55</v>
      </c>
      <c r="AM80" s="36">
        <v>64</v>
      </c>
      <c r="AN80" s="36">
        <v>2</v>
      </c>
      <c r="AO80" s="36">
        <v>27</v>
      </c>
      <c r="AP80" s="36">
        <v>1</v>
      </c>
      <c r="AQ80" s="36">
        <v>14</v>
      </c>
      <c r="AR80" s="36">
        <v>345</v>
      </c>
      <c r="AS80" s="36">
        <v>6</v>
      </c>
      <c r="AT80" s="36">
        <v>1</v>
      </c>
      <c r="AU80" s="36">
        <v>206</v>
      </c>
      <c r="AV80" s="36">
        <v>33</v>
      </c>
      <c r="AW80" s="36">
        <v>82</v>
      </c>
      <c r="AX80" s="36">
        <v>195</v>
      </c>
      <c r="AY80" s="39">
        <v>23.256431437337792</v>
      </c>
      <c r="AZ80" s="39">
        <v>76.743568562662205</v>
      </c>
      <c r="BA80" s="39">
        <v>1.6261100219120768</v>
      </c>
      <c r="BB80" s="39">
        <v>1.5095016594266712</v>
      </c>
      <c r="BC80" s="39">
        <v>2.0529222568202732</v>
      </c>
      <c r="BD80" s="31">
        <v>0.3009</v>
      </c>
      <c r="BE80" s="37">
        <v>3.9100000000000003E-2</v>
      </c>
      <c r="BF80" s="36">
        <f t="shared" si="1"/>
        <v>4.8150470219435739</v>
      </c>
    </row>
    <row r="81" spans="1:58" x14ac:dyDescent="0.2">
      <c r="A81" s="36">
        <v>165</v>
      </c>
      <c r="B81" s="36">
        <v>5517.0191551635735</v>
      </c>
      <c r="C81" s="36">
        <v>5915.4339024581932</v>
      </c>
      <c r="D81" s="36">
        <v>5677.8990408782811</v>
      </c>
      <c r="E81" s="36">
        <v>5696.9169512235485</v>
      </c>
      <c r="F81" s="36">
        <v>2.7224074076636748</v>
      </c>
      <c r="G81" s="36">
        <v>179.89779605997501</v>
      </c>
      <c r="H81" s="36">
        <v>218.51695123464469</v>
      </c>
      <c r="I81" s="36">
        <v>199.20737364730985</v>
      </c>
      <c r="J81" s="36">
        <v>5374.2</v>
      </c>
      <c r="K81" s="36">
        <v>5613.3</v>
      </c>
      <c r="L81" s="36">
        <v>5482.9</v>
      </c>
      <c r="M81" s="36">
        <v>5486.7</v>
      </c>
      <c r="N81" s="36">
        <v>0.12499999999996447</v>
      </c>
      <c r="O81" s="36">
        <v>112.5</v>
      </c>
      <c r="P81" s="36">
        <v>126.60000000000036</v>
      </c>
      <c r="Q81" s="36">
        <v>119.55000000000018</v>
      </c>
      <c r="R81" s="36">
        <v>52.5</v>
      </c>
      <c r="S81" s="36">
        <v>1.6060000000000001</v>
      </c>
      <c r="T81" s="36">
        <v>16.57</v>
      </c>
      <c r="U81" s="36">
        <v>9.2100000000000009</v>
      </c>
      <c r="V81" s="36">
        <v>0.16400000000000001</v>
      </c>
      <c r="W81" s="36">
        <v>4.59</v>
      </c>
      <c r="X81" s="36">
        <v>7.77</v>
      </c>
      <c r="Y81" s="36">
        <v>3.92</v>
      </c>
      <c r="Z81" s="36">
        <v>0.74</v>
      </c>
      <c r="AA81" s="36">
        <v>0.26200000000000001</v>
      </c>
      <c r="AB81" s="36">
        <v>0.10199999999999999</v>
      </c>
      <c r="AC81" s="36">
        <v>-0.51298299999999997</v>
      </c>
      <c r="AD81" s="36">
        <v>-0.35267500000000002</v>
      </c>
      <c r="AE81" s="36">
        <v>-3.3268899999999997E-2</v>
      </c>
      <c r="AF81" s="36">
        <v>-1.37433E-2</v>
      </c>
      <c r="AG81" s="36">
        <v>0.02</v>
      </c>
      <c r="AH81" s="36">
        <v>7</v>
      </c>
      <c r="AI81" s="36">
        <v>117</v>
      </c>
      <c r="AJ81" s="36">
        <v>36</v>
      </c>
      <c r="AK81" s="36">
        <v>26</v>
      </c>
      <c r="AL81" s="36">
        <v>52</v>
      </c>
      <c r="AM81" s="36">
        <v>61</v>
      </c>
      <c r="AN81" s="36">
        <v>3</v>
      </c>
      <c r="AO81" s="36">
        <v>25</v>
      </c>
      <c r="AP81" s="36">
        <v>1</v>
      </c>
      <c r="AQ81" s="36">
        <v>13</v>
      </c>
      <c r="AR81" s="36">
        <v>354</v>
      </c>
      <c r="AS81" s="36">
        <v>8</v>
      </c>
      <c r="AT81" s="36">
        <v>1</v>
      </c>
      <c r="AU81" s="36">
        <v>206</v>
      </c>
      <c r="AV81" s="36">
        <v>33</v>
      </c>
      <c r="AW81" s="36">
        <v>80</v>
      </c>
      <c r="AX81" s="36">
        <v>200</v>
      </c>
      <c r="AY81" s="39">
        <v>23.090632164054934</v>
      </c>
      <c r="AZ81" s="39">
        <v>76.909367835945062</v>
      </c>
      <c r="BA81" s="39">
        <v>1.4760976306896771</v>
      </c>
      <c r="BB81" s="39">
        <v>1.4832433315299562</v>
      </c>
      <c r="BC81" s="39">
        <v>2.0172109308807404</v>
      </c>
      <c r="BD81" s="31">
        <v>0.29509999999999997</v>
      </c>
      <c r="BE81" s="37">
        <v>4.2900000000000001E-2</v>
      </c>
      <c r="BF81" s="36">
        <f t="shared" si="1"/>
        <v>4.8381070983810703</v>
      </c>
    </row>
    <row r="82" spans="1:58" x14ac:dyDescent="0.2">
      <c r="A82" s="36">
        <v>167</v>
      </c>
      <c r="B82" s="36">
        <v>5517.945622750879</v>
      </c>
      <c r="C82" s="36">
        <v>5916.9031902617862</v>
      </c>
      <c r="D82" s="36">
        <v>5678.3711176077013</v>
      </c>
      <c r="E82" s="36">
        <v>5697.6515951252541</v>
      </c>
      <c r="F82" s="36">
        <v>2.7224074076636748</v>
      </c>
      <c r="G82" s="36">
        <v>179.70597237437505</v>
      </c>
      <c r="H82" s="36">
        <v>219.25159513653216</v>
      </c>
      <c r="I82" s="36">
        <v>199.47878375545361</v>
      </c>
      <c r="J82" s="36">
        <v>5389.9</v>
      </c>
      <c r="K82" s="36">
        <v>5629.1</v>
      </c>
      <c r="L82" s="36">
        <v>5498.3</v>
      </c>
      <c r="M82" s="36">
        <v>5502.6</v>
      </c>
      <c r="N82" s="36">
        <v>0.12500000000010658</v>
      </c>
      <c r="O82" s="36">
        <v>112.70000000000073</v>
      </c>
      <c r="P82" s="36">
        <v>126.5</v>
      </c>
      <c r="Q82" s="36">
        <v>119.60000000000036</v>
      </c>
      <c r="R82" s="36">
        <v>52.54</v>
      </c>
      <c r="S82" s="36">
        <v>1.5840000000000001</v>
      </c>
      <c r="T82" s="36">
        <v>16.64</v>
      </c>
      <c r="U82" s="36">
        <v>9.08</v>
      </c>
      <c r="V82" s="36">
        <v>0.16300000000000001</v>
      </c>
      <c r="W82" s="36">
        <v>4.55</v>
      </c>
      <c r="X82" s="36">
        <v>7.89</v>
      </c>
      <c r="Y82" s="36">
        <v>3.99</v>
      </c>
      <c r="Z82" s="36">
        <v>0.73</v>
      </c>
      <c r="AA82" s="36">
        <v>0.25700000000000001</v>
      </c>
      <c r="AB82" s="36">
        <v>0.10199999999999999</v>
      </c>
      <c r="AC82" s="36">
        <v>-0.53264800000000001</v>
      </c>
      <c r="AD82" s="36">
        <v>-0.36336099999999999</v>
      </c>
      <c r="AE82" s="36">
        <v>-1.5889299999999999E-2</v>
      </c>
      <c r="AF82" s="36">
        <v>-1.6785999999999999E-2</v>
      </c>
      <c r="AG82" s="36">
        <v>0.01</v>
      </c>
      <c r="AH82" s="36">
        <v>6</v>
      </c>
      <c r="AI82" s="36">
        <v>108</v>
      </c>
      <c r="AJ82" s="36">
        <v>24</v>
      </c>
      <c r="AK82" s="36">
        <v>25</v>
      </c>
      <c r="AL82" s="36">
        <v>57</v>
      </c>
      <c r="AM82" s="36">
        <v>63</v>
      </c>
      <c r="AN82" s="36">
        <v>1</v>
      </c>
      <c r="AO82" s="36">
        <v>24</v>
      </c>
      <c r="AP82" s="36">
        <v>1</v>
      </c>
      <c r="AQ82" s="36">
        <v>14</v>
      </c>
      <c r="AR82" s="36">
        <v>359</v>
      </c>
      <c r="AS82" s="36">
        <v>1</v>
      </c>
      <c r="AT82" s="36">
        <v>-2</v>
      </c>
      <c r="AU82" s="36">
        <v>209</v>
      </c>
      <c r="AV82" s="36">
        <v>33</v>
      </c>
      <c r="AW82" s="36">
        <v>77</v>
      </c>
      <c r="AX82" s="36">
        <v>196</v>
      </c>
      <c r="AY82" s="39">
        <v>23.156441112645513</v>
      </c>
      <c r="AZ82" s="39">
        <v>76.84355888735449</v>
      </c>
      <c r="BA82" s="39">
        <v>1.4890121174778574</v>
      </c>
      <c r="BB82" s="39">
        <v>1.3978743068392239</v>
      </c>
      <c r="BC82" s="39">
        <v>1.9011090573013445</v>
      </c>
      <c r="BD82" s="31">
        <v>0.28799999999999998</v>
      </c>
      <c r="BE82" s="37">
        <v>3.6600000000000001E-2</v>
      </c>
      <c r="BF82" s="36">
        <f t="shared" si="1"/>
        <v>4.9810606060606055</v>
      </c>
    </row>
    <row r="83" spans="1:58" x14ac:dyDescent="0.2">
      <c r="A83" s="36">
        <v>169</v>
      </c>
      <c r="B83" s="36">
        <v>5518.8720903381845</v>
      </c>
      <c r="C83" s="36">
        <v>5918.3724780653793</v>
      </c>
      <c r="D83" s="36">
        <v>5678.8431943371215</v>
      </c>
      <c r="E83" s="36">
        <v>5698.3862390269596</v>
      </c>
      <c r="F83" s="36">
        <v>2.7224074076636748</v>
      </c>
      <c r="G83" s="36">
        <v>179.51414868877509</v>
      </c>
      <c r="H83" s="36">
        <v>219.98623903841963</v>
      </c>
      <c r="I83" s="36">
        <v>199.75019386359736</v>
      </c>
      <c r="J83" s="36">
        <v>5401.9</v>
      </c>
      <c r="K83" s="36">
        <v>5648.5</v>
      </c>
      <c r="L83" s="36">
        <v>5513.5</v>
      </c>
      <c r="M83" s="36">
        <v>5518.4</v>
      </c>
      <c r="N83" s="36">
        <v>0.14285714285698625</v>
      </c>
      <c r="O83" s="36">
        <v>116.5</v>
      </c>
      <c r="P83" s="36">
        <v>130.10000000000036</v>
      </c>
      <c r="Q83" s="36">
        <v>123.30000000000018</v>
      </c>
      <c r="R83" s="36">
        <v>52.84</v>
      </c>
      <c r="S83" s="36">
        <v>1.5589999999999999</v>
      </c>
      <c r="T83" s="36">
        <v>16.78</v>
      </c>
      <c r="U83" s="36">
        <v>8.84</v>
      </c>
      <c r="V83" s="36">
        <v>0.16</v>
      </c>
      <c r="W83" s="36">
        <v>4.42</v>
      </c>
      <c r="X83" s="36">
        <v>8.06</v>
      </c>
      <c r="Y83" s="36">
        <v>4.07</v>
      </c>
      <c r="Z83" s="36">
        <v>0.71</v>
      </c>
      <c r="AA83" s="36">
        <v>0.252</v>
      </c>
      <c r="AB83" s="36">
        <v>9.7000000000000003E-2</v>
      </c>
      <c r="AC83" s="36">
        <v>-0.56391100000000005</v>
      </c>
      <c r="AD83" s="36">
        <v>-0.37650299999999998</v>
      </c>
      <c r="AE83" s="36">
        <v>-3.4465099999999999E-3</v>
      </c>
      <c r="AF83" s="36">
        <v>-3.1809099999999999E-3</v>
      </c>
      <c r="AG83" s="36">
        <v>0.04</v>
      </c>
      <c r="AH83" s="36">
        <v>5</v>
      </c>
      <c r="AI83" s="36">
        <v>115</v>
      </c>
      <c r="AJ83" s="36">
        <v>-3</v>
      </c>
      <c r="AK83" s="36">
        <v>25</v>
      </c>
      <c r="AL83" s="36">
        <v>59</v>
      </c>
      <c r="AM83" s="36">
        <v>56</v>
      </c>
      <c r="AN83" s="36">
        <v>2</v>
      </c>
      <c r="AO83" s="36">
        <v>23</v>
      </c>
      <c r="AP83" s="36">
        <v>1</v>
      </c>
      <c r="AQ83" s="36">
        <v>12</v>
      </c>
      <c r="AR83" s="36">
        <v>367</v>
      </c>
      <c r="AS83" s="36">
        <v>-1</v>
      </c>
      <c r="AT83" s="36">
        <v>-1</v>
      </c>
      <c r="AU83" s="36">
        <v>203</v>
      </c>
      <c r="AV83" s="36">
        <v>33</v>
      </c>
      <c r="AW83" s="36">
        <v>76</v>
      </c>
      <c r="AX83" s="36">
        <v>192</v>
      </c>
      <c r="AY83" s="39">
        <v>21.651713639928047</v>
      </c>
      <c r="AZ83" s="39">
        <v>78.348286360071953</v>
      </c>
      <c r="BA83" s="39">
        <v>1.1134742900037595</v>
      </c>
      <c r="BB83" s="39">
        <v>1.2135618666332797</v>
      </c>
      <c r="BC83" s="39">
        <v>1.6504441386212605</v>
      </c>
      <c r="BD83" s="31">
        <v>0.2964</v>
      </c>
      <c r="BE83" s="37">
        <v>3.0700000000000002E-2</v>
      </c>
      <c r="BF83" s="36">
        <f t="shared" si="1"/>
        <v>5.1699807568954466</v>
      </c>
    </row>
    <row r="84" spans="1:58" x14ac:dyDescent="0.2">
      <c r="A84" s="36">
        <v>171</v>
      </c>
      <c r="B84" s="36">
        <v>5519.7985579254901</v>
      </c>
      <c r="C84" s="36">
        <v>5919.8417658689723</v>
      </c>
      <c r="D84" s="36">
        <v>5679.3152710665418</v>
      </c>
      <c r="E84" s="36">
        <v>5699.1208829286652</v>
      </c>
      <c r="F84" s="36">
        <v>2.7224074076636748</v>
      </c>
      <c r="G84" s="36">
        <v>179.32232500317514</v>
      </c>
      <c r="H84" s="36">
        <v>220.72088294030709</v>
      </c>
      <c r="I84" s="36">
        <v>200.02160397174111</v>
      </c>
      <c r="J84" s="36">
        <v>5416.1</v>
      </c>
      <c r="K84" s="36">
        <v>5666.9</v>
      </c>
      <c r="L84" s="36">
        <v>5529.1</v>
      </c>
      <c r="M84" s="36">
        <v>5534</v>
      </c>
      <c r="N84" s="36">
        <v>0.12499999999996447</v>
      </c>
      <c r="O84" s="36">
        <v>117.89999999999964</v>
      </c>
      <c r="P84" s="36">
        <v>132.89999999999964</v>
      </c>
      <c r="Q84" s="36">
        <v>125.39999999999964</v>
      </c>
      <c r="R84" s="36">
        <v>52.89</v>
      </c>
      <c r="S84" s="36">
        <v>1.538</v>
      </c>
      <c r="T84" s="36">
        <v>16.940000000000001</v>
      </c>
      <c r="U84" s="36">
        <v>8.74</v>
      </c>
      <c r="V84" s="36">
        <v>0.159</v>
      </c>
      <c r="W84" s="36">
        <v>4.41</v>
      </c>
      <c r="X84" s="36">
        <v>8.3699999999999992</v>
      </c>
      <c r="Y84" s="36">
        <v>4.04</v>
      </c>
      <c r="Z84" s="36">
        <v>0.68</v>
      </c>
      <c r="AA84" s="36">
        <v>0.247</v>
      </c>
      <c r="AB84" s="36">
        <v>9.7000000000000003E-2</v>
      </c>
      <c r="AC84" s="36">
        <v>-0.60698399999999997</v>
      </c>
      <c r="AD84" s="36">
        <v>-0.35630800000000001</v>
      </c>
      <c r="AE84" s="36">
        <v>2.8825400000000001E-2</v>
      </c>
      <c r="AF84" s="36">
        <v>-9.1831199999999995E-3</v>
      </c>
      <c r="AG84" s="36">
        <v>0.02</v>
      </c>
      <c r="AH84" s="36">
        <v>5</v>
      </c>
      <c r="AI84" s="36">
        <v>137</v>
      </c>
      <c r="AJ84" s="36">
        <v>8</v>
      </c>
      <c r="AK84" s="36">
        <v>25</v>
      </c>
      <c r="AL84" s="36">
        <v>61</v>
      </c>
      <c r="AM84" s="36">
        <v>56</v>
      </c>
      <c r="AN84" s="36">
        <v>2</v>
      </c>
      <c r="AO84" s="36">
        <v>25</v>
      </c>
      <c r="AP84" s="36">
        <v>1</v>
      </c>
      <c r="AQ84" s="36">
        <v>11</v>
      </c>
      <c r="AR84" s="36">
        <v>368</v>
      </c>
      <c r="AS84" s="36">
        <v>2</v>
      </c>
      <c r="AT84" s="36">
        <v>0</v>
      </c>
      <c r="AU84" s="36">
        <v>198</v>
      </c>
      <c r="AV84" s="36">
        <v>31</v>
      </c>
      <c r="AW84" s="36">
        <v>75</v>
      </c>
      <c r="AX84" s="36">
        <v>184</v>
      </c>
      <c r="AY84" s="39">
        <v>18.14516129032258</v>
      </c>
      <c r="AZ84" s="39">
        <v>81.854838709677423</v>
      </c>
      <c r="BA84" s="39">
        <v>1.066243194192368</v>
      </c>
      <c r="BB84" s="39">
        <v>1.1803214933886479</v>
      </c>
      <c r="BC84" s="39">
        <v>1.6052372310085612</v>
      </c>
      <c r="BD84" s="31">
        <v>0.28239999999999998</v>
      </c>
      <c r="BE84" s="37">
        <v>3.2599999999999997E-2</v>
      </c>
      <c r="BF84" s="36">
        <f t="shared" si="1"/>
        <v>5.4421326397919367</v>
      </c>
    </row>
    <row r="85" spans="1:58" x14ac:dyDescent="0.2">
      <c r="A85" s="36">
        <v>173</v>
      </c>
      <c r="B85" s="36">
        <v>5520.7250255127956</v>
      </c>
      <c r="C85" s="36">
        <v>5921.3110536725653</v>
      </c>
      <c r="D85" s="36">
        <v>5679.787347795962</v>
      </c>
      <c r="E85" s="36">
        <v>5699.8555268303708</v>
      </c>
      <c r="F85" s="36">
        <v>2.7224074076636748</v>
      </c>
      <c r="G85" s="36">
        <v>179.13050131757518</v>
      </c>
      <c r="H85" s="36">
        <v>221.45552684219456</v>
      </c>
      <c r="I85" s="36">
        <v>200.29301407988487</v>
      </c>
      <c r="J85" s="36">
        <v>5430</v>
      </c>
      <c r="K85" s="36">
        <v>5684.6</v>
      </c>
      <c r="L85" s="36">
        <v>5544.8</v>
      </c>
      <c r="M85" s="36">
        <v>5549.8</v>
      </c>
      <c r="N85" s="36">
        <v>0.12499999999996447</v>
      </c>
      <c r="O85" s="36">
        <v>119.80000000000018</v>
      </c>
      <c r="P85" s="36">
        <v>134.80000000000018</v>
      </c>
      <c r="Q85" s="36">
        <v>127.30000000000018</v>
      </c>
      <c r="R85" s="36">
        <v>52.76</v>
      </c>
      <c r="S85" s="36">
        <v>1.5309999999999999</v>
      </c>
      <c r="T85" s="36">
        <v>16.93</v>
      </c>
      <c r="U85" s="36">
        <v>8.73</v>
      </c>
      <c r="V85" s="36">
        <v>0.158</v>
      </c>
      <c r="W85" s="36">
        <v>4.47</v>
      </c>
      <c r="X85" s="36">
        <v>8.44</v>
      </c>
      <c r="Y85" s="36">
        <v>4.01</v>
      </c>
      <c r="Z85" s="36">
        <v>0.67</v>
      </c>
      <c r="AA85" s="36">
        <v>0.246</v>
      </c>
      <c r="AB85" s="36">
        <v>0.11</v>
      </c>
      <c r="AC85" s="36">
        <v>-0.60188200000000003</v>
      </c>
      <c r="AD85" s="36">
        <v>-0.347161</v>
      </c>
      <c r="AE85" s="36">
        <v>5.5821700000000002E-2</v>
      </c>
      <c r="AF85" s="36">
        <v>-1.6919500000000001E-2</v>
      </c>
      <c r="AG85" s="36">
        <v>0.01</v>
      </c>
      <c r="AH85" s="36">
        <v>5</v>
      </c>
      <c r="AI85" s="36">
        <v>126</v>
      </c>
      <c r="AJ85" s="36">
        <v>-11</v>
      </c>
      <c r="AK85" s="36">
        <v>25</v>
      </c>
      <c r="AL85" s="36">
        <v>72</v>
      </c>
      <c r="AM85" s="36">
        <v>58</v>
      </c>
      <c r="AN85" s="36">
        <v>1</v>
      </c>
      <c r="AO85" s="36">
        <v>24</v>
      </c>
      <c r="AP85" s="36">
        <v>2</v>
      </c>
      <c r="AQ85" s="36">
        <v>12</v>
      </c>
      <c r="AR85" s="36">
        <v>372</v>
      </c>
      <c r="AS85" s="36">
        <v>3</v>
      </c>
      <c r="AT85" s="36">
        <v>0</v>
      </c>
      <c r="AU85" s="36">
        <v>202</v>
      </c>
      <c r="AV85" s="36">
        <v>31</v>
      </c>
      <c r="AW85" s="36">
        <v>74</v>
      </c>
      <c r="AX85" s="36">
        <v>189</v>
      </c>
      <c r="AY85" s="39">
        <v>19.407259203824349</v>
      </c>
      <c r="AZ85" s="39">
        <v>80.592740796175647</v>
      </c>
      <c r="BA85" s="39">
        <v>1.1228289604593151</v>
      </c>
      <c r="BB85" s="39">
        <v>1.1588352899931216</v>
      </c>
      <c r="BC85" s="39">
        <v>1.5760159943906455</v>
      </c>
      <c r="BD85" s="31">
        <v>0.2858</v>
      </c>
      <c r="BE85" s="37">
        <v>4.2700000000000002E-2</v>
      </c>
      <c r="BF85" s="36">
        <f t="shared" si="1"/>
        <v>5.5127367733507509</v>
      </c>
    </row>
    <row r="86" spans="1:58" x14ac:dyDescent="0.2">
      <c r="A86" s="36">
        <v>174</v>
      </c>
      <c r="B86" s="36">
        <v>5521.1882593064483</v>
      </c>
      <c r="C86" s="36">
        <v>5922.0456975743618</v>
      </c>
      <c r="D86" s="36">
        <v>5680.0233861606721</v>
      </c>
      <c r="E86" s="36">
        <v>5700.2228487812235</v>
      </c>
      <c r="F86" s="36">
        <v>2.7224074076636748</v>
      </c>
      <c r="G86" s="36">
        <v>179.0345894747752</v>
      </c>
      <c r="H86" s="36">
        <v>221.82284879313829</v>
      </c>
      <c r="I86" s="36">
        <v>200.42871913395675</v>
      </c>
      <c r="J86" s="36">
        <v>5435.9</v>
      </c>
      <c r="K86" s="36">
        <v>5695.9</v>
      </c>
      <c r="L86" s="36">
        <v>5553</v>
      </c>
      <c r="M86" s="36">
        <v>5557.8</v>
      </c>
      <c r="N86" s="36">
        <v>0.12499999999996447</v>
      </c>
      <c r="O86" s="36">
        <v>121.90000000000055</v>
      </c>
      <c r="P86" s="36">
        <v>138.09999999999945</v>
      </c>
      <c r="Q86" s="36">
        <v>130</v>
      </c>
      <c r="R86" s="36">
        <v>52.78</v>
      </c>
      <c r="S86" s="36">
        <v>1.5189999999999999</v>
      </c>
      <c r="T86" s="36">
        <v>16.95</v>
      </c>
      <c r="U86" s="36">
        <v>8.69</v>
      </c>
      <c r="V86" s="36">
        <v>0.157</v>
      </c>
      <c r="W86" s="36">
        <v>4.4000000000000004</v>
      </c>
      <c r="X86" s="36">
        <v>8.48</v>
      </c>
      <c r="Y86" s="36">
        <v>4.01</v>
      </c>
      <c r="Z86" s="36">
        <v>0.67</v>
      </c>
      <c r="AA86" s="36">
        <v>0.24099999999999999</v>
      </c>
      <c r="AB86" s="36">
        <v>8.8999999999999996E-2</v>
      </c>
      <c r="AC86" s="36">
        <v>-0.62890299999999999</v>
      </c>
      <c r="AD86" s="36">
        <v>-0.33605299999999999</v>
      </c>
      <c r="AE86" s="36">
        <v>3.2626500000000003E-2</v>
      </c>
      <c r="AF86" s="36">
        <v>-2.03418E-2</v>
      </c>
      <c r="AG86" s="36">
        <v>0.03</v>
      </c>
      <c r="AH86" s="36">
        <v>4</v>
      </c>
      <c r="AI86" s="36">
        <v>113</v>
      </c>
      <c r="AJ86" s="36">
        <v>15</v>
      </c>
      <c r="AK86" s="36">
        <v>24</v>
      </c>
      <c r="AL86" s="36">
        <v>74</v>
      </c>
      <c r="AM86" s="36">
        <v>59</v>
      </c>
      <c r="AN86" s="36">
        <v>3</v>
      </c>
      <c r="AO86" s="36">
        <v>27</v>
      </c>
      <c r="AP86" s="36">
        <v>3</v>
      </c>
      <c r="AQ86" s="36">
        <v>12</v>
      </c>
      <c r="AR86" s="36">
        <v>376</v>
      </c>
      <c r="AS86" s="36">
        <v>0</v>
      </c>
      <c r="AT86" s="36">
        <v>0</v>
      </c>
      <c r="AU86" s="36">
        <v>201</v>
      </c>
      <c r="AV86" s="36">
        <v>33</v>
      </c>
      <c r="AW86" s="36">
        <v>72</v>
      </c>
      <c r="AX86" s="36">
        <v>188</v>
      </c>
      <c r="AY86" s="39">
        <v>19.456857268851945</v>
      </c>
      <c r="AZ86" s="39">
        <v>80.543142731148052</v>
      </c>
      <c r="BA86" s="39">
        <v>1.3167620246927454</v>
      </c>
      <c r="BB86" s="39">
        <v>1.2209477401516555</v>
      </c>
      <c r="BC86" s="39">
        <v>1.6604889266062517</v>
      </c>
      <c r="BD86" s="31">
        <v>0.36199999999999999</v>
      </c>
      <c r="BE86" s="37">
        <v>4.4999999999999998E-2</v>
      </c>
      <c r="BF86" s="36">
        <f t="shared" si="1"/>
        <v>5.5826201448321271</v>
      </c>
    </row>
    <row r="87" spans="1:58" x14ac:dyDescent="0.2">
      <c r="A87" s="36">
        <v>175</v>
      </c>
      <c r="B87" s="36">
        <v>5521.6514931001011</v>
      </c>
      <c r="C87" s="36">
        <v>5922.7803414761584</v>
      </c>
      <c r="D87" s="36">
        <v>5680.2594245253822</v>
      </c>
      <c r="E87" s="36">
        <v>5700.5901707320763</v>
      </c>
      <c r="F87" s="36">
        <v>2.7224074076636748</v>
      </c>
      <c r="G87" s="36">
        <v>178.93867763197522</v>
      </c>
      <c r="H87" s="36">
        <v>222.19017074408202</v>
      </c>
      <c r="I87" s="36">
        <v>200.56442418802862</v>
      </c>
      <c r="J87" s="36">
        <v>5441.6</v>
      </c>
      <c r="K87" s="36">
        <v>5707.7</v>
      </c>
      <c r="L87" s="36">
        <v>5560.7</v>
      </c>
      <c r="M87" s="36">
        <v>5565.7</v>
      </c>
      <c r="N87" s="36">
        <v>0.12499999999996447</v>
      </c>
      <c r="O87" s="36">
        <v>124.09999999999945</v>
      </c>
      <c r="P87" s="36">
        <v>142</v>
      </c>
      <c r="Q87" s="36">
        <v>133.04999999999973</v>
      </c>
      <c r="R87" s="36">
        <v>52.81</v>
      </c>
      <c r="S87" s="36">
        <v>1.528</v>
      </c>
      <c r="T87" s="36">
        <v>17.02</v>
      </c>
      <c r="U87" s="36">
        <v>8.6999999999999993</v>
      </c>
      <c r="V87" s="36">
        <v>0.159</v>
      </c>
      <c r="W87" s="36">
        <v>4.45</v>
      </c>
      <c r="X87" s="36">
        <v>8.49</v>
      </c>
      <c r="Y87" s="36">
        <v>4.05</v>
      </c>
      <c r="Z87" s="36">
        <v>0.67</v>
      </c>
      <c r="AA87" s="36">
        <v>0.247</v>
      </c>
      <c r="AB87" s="36">
        <v>0.105</v>
      </c>
      <c r="AC87" s="36">
        <v>-0.61559900000000001</v>
      </c>
      <c r="AD87" s="36">
        <v>-0.35556700000000002</v>
      </c>
      <c r="AE87" s="36">
        <v>5.3637799999999999E-2</v>
      </c>
      <c r="AF87" s="36">
        <v>-2.0003099999999999E-2</v>
      </c>
      <c r="AG87" s="36">
        <v>0.01</v>
      </c>
      <c r="AH87" s="36">
        <v>5</v>
      </c>
      <c r="AI87" s="36">
        <v>112</v>
      </c>
      <c r="AJ87" s="36">
        <v>14</v>
      </c>
      <c r="AK87" s="36">
        <v>24</v>
      </c>
      <c r="AL87" s="36">
        <v>72</v>
      </c>
      <c r="AM87" s="36">
        <v>57</v>
      </c>
      <c r="AN87" s="36">
        <v>4</v>
      </c>
      <c r="AO87" s="36">
        <v>25</v>
      </c>
      <c r="AP87" s="36">
        <v>1</v>
      </c>
      <c r="AQ87" s="36">
        <v>10</v>
      </c>
      <c r="AR87" s="36">
        <v>376</v>
      </c>
      <c r="AS87" s="36">
        <v>5</v>
      </c>
      <c r="AT87" s="36">
        <v>0</v>
      </c>
      <c r="AU87" s="36">
        <v>208</v>
      </c>
      <c r="AV87" s="36">
        <v>30</v>
      </c>
      <c r="AW87" s="36">
        <v>72</v>
      </c>
      <c r="AX87" s="36">
        <v>189</v>
      </c>
      <c r="AY87" s="39">
        <v>19.000748060947306</v>
      </c>
      <c r="AZ87" s="39">
        <v>80.999251939052698</v>
      </c>
      <c r="BA87" s="39">
        <v>1.0197832110046827</v>
      </c>
      <c r="BB87" s="39">
        <v>1.1267194867058976</v>
      </c>
      <c r="BC87" s="39">
        <v>1.5323385019200209</v>
      </c>
      <c r="BD87" s="31">
        <v>0.27029999999999998</v>
      </c>
      <c r="BE87" s="37">
        <v>2.7900000000000001E-2</v>
      </c>
      <c r="BF87" s="36">
        <f t="shared" si="1"/>
        <v>5.5562827225130889</v>
      </c>
    </row>
    <row r="88" spans="1:58" x14ac:dyDescent="0.2">
      <c r="A88" s="36">
        <v>176</v>
      </c>
      <c r="B88" s="36">
        <v>5522.1147268937539</v>
      </c>
      <c r="C88" s="36">
        <v>5923.5149853779549</v>
      </c>
      <c r="D88" s="36">
        <v>5680.4954628900923</v>
      </c>
      <c r="E88" s="36">
        <v>5700.9574926829291</v>
      </c>
      <c r="F88" s="36">
        <v>2.7224074076636748</v>
      </c>
      <c r="G88" s="36">
        <v>178.84276578917525</v>
      </c>
      <c r="H88" s="36">
        <v>222.55749269502576</v>
      </c>
      <c r="I88" s="36">
        <v>200.7001292421005</v>
      </c>
      <c r="J88" s="36">
        <v>5452.2</v>
      </c>
      <c r="K88" s="36">
        <v>5713.5</v>
      </c>
      <c r="L88" s="36">
        <v>5568.6</v>
      </c>
      <c r="M88" s="36">
        <v>5573.8</v>
      </c>
      <c r="N88" s="36">
        <v>0.12499999999996447</v>
      </c>
      <c r="O88" s="36">
        <v>121.60000000000036</v>
      </c>
      <c r="P88" s="36">
        <v>139.69999999999982</v>
      </c>
      <c r="Q88" s="36">
        <v>130.65000000000009</v>
      </c>
      <c r="R88" s="36">
        <v>52.92</v>
      </c>
      <c r="S88" s="36">
        <v>1.5469999999999999</v>
      </c>
      <c r="T88" s="36">
        <v>16.95</v>
      </c>
      <c r="U88" s="36">
        <v>8.82</v>
      </c>
      <c r="V88" s="36">
        <v>0.158</v>
      </c>
      <c r="W88" s="36">
        <v>4.41</v>
      </c>
      <c r="X88" s="36">
        <v>8.3000000000000007</v>
      </c>
      <c r="Y88" s="36">
        <v>4.0999999999999996</v>
      </c>
      <c r="Z88" s="36">
        <v>0.68</v>
      </c>
      <c r="AA88" s="36">
        <v>0.248</v>
      </c>
      <c r="AB88" s="36">
        <v>6.8000000000000005E-2</v>
      </c>
      <c r="AC88" s="36">
        <v>-0.63891500000000001</v>
      </c>
      <c r="AD88" s="36">
        <v>-0.36954599999999999</v>
      </c>
      <c r="AE88" s="36">
        <v>-2.36946E-2</v>
      </c>
      <c r="AF88" s="36">
        <v>-2.3632E-2</v>
      </c>
      <c r="AG88" s="36">
        <v>0.03</v>
      </c>
      <c r="AH88" s="36">
        <v>5</v>
      </c>
      <c r="AI88" s="36">
        <v>134</v>
      </c>
      <c r="AJ88" s="36">
        <v>27</v>
      </c>
      <c r="AK88" s="36">
        <v>23</v>
      </c>
      <c r="AL88" s="36">
        <v>64</v>
      </c>
      <c r="AM88" s="36">
        <v>62</v>
      </c>
      <c r="AN88" s="36">
        <v>1</v>
      </c>
      <c r="AO88" s="36">
        <v>25</v>
      </c>
      <c r="AP88" s="36">
        <v>2</v>
      </c>
      <c r="AQ88" s="36">
        <v>11</v>
      </c>
      <c r="AR88" s="36">
        <v>372</v>
      </c>
      <c r="AS88" s="36">
        <v>3</v>
      </c>
      <c r="AT88" s="36">
        <v>1</v>
      </c>
      <c r="AU88" s="36">
        <v>205</v>
      </c>
      <c r="AV88" s="36">
        <v>33</v>
      </c>
      <c r="AW88" s="36">
        <v>74</v>
      </c>
      <c r="AX88" s="36">
        <v>189</v>
      </c>
      <c r="AY88" s="39">
        <v>20.422979491609329</v>
      </c>
      <c r="AZ88" s="39">
        <v>79.577020508390675</v>
      </c>
      <c r="BA88" s="39">
        <v>1.3440827428069109</v>
      </c>
      <c r="BB88" s="39">
        <v>1.0196489773019046</v>
      </c>
      <c r="BC88" s="39">
        <v>1.3867226091305904</v>
      </c>
      <c r="BD88" s="31">
        <v>0.36559999999999998</v>
      </c>
      <c r="BE88" s="37">
        <v>0.16800000000000001</v>
      </c>
      <c r="BF88" s="36">
        <f t="shared" si="1"/>
        <v>5.3652230122818363</v>
      </c>
    </row>
    <row r="89" spans="1:58" x14ac:dyDescent="0.2">
      <c r="A89" s="36">
        <v>177</v>
      </c>
      <c r="B89" s="36">
        <v>5522.5779606874066</v>
      </c>
      <c r="C89" s="36">
        <v>5924.2496292797514</v>
      </c>
      <c r="D89" s="36">
        <v>5680.7315012548024</v>
      </c>
      <c r="E89" s="36">
        <v>5701.3248146337819</v>
      </c>
      <c r="F89" s="36">
        <v>2.7224074076636748</v>
      </c>
      <c r="G89" s="36">
        <v>178.74685394637527</v>
      </c>
      <c r="H89" s="36">
        <v>222.92481464596949</v>
      </c>
      <c r="I89" s="36">
        <v>200.83583429617238</v>
      </c>
      <c r="J89" s="36">
        <v>5461.1</v>
      </c>
      <c r="K89" s="36">
        <v>5721.1</v>
      </c>
      <c r="L89" s="36">
        <v>5576.5</v>
      </c>
      <c r="M89" s="36">
        <v>5581.8</v>
      </c>
      <c r="N89" s="36">
        <v>0.11111111111114971</v>
      </c>
      <c r="O89" s="36">
        <v>120.69999999999982</v>
      </c>
      <c r="P89" s="36">
        <v>139.30000000000018</v>
      </c>
      <c r="Q89" s="36">
        <v>130</v>
      </c>
      <c r="R89" s="36">
        <v>53.08</v>
      </c>
      <c r="S89" s="36">
        <v>1.53</v>
      </c>
      <c r="T89" s="36">
        <v>17.100000000000001</v>
      </c>
      <c r="U89" s="36">
        <v>8.68</v>
      </c>
      <c r="V89" s="36">
        <v>0.156</v>
      </c>
      <c r="W89" s="36">
        <v>4.4000000000000004</v>
      </c>
      <c r="X89" s="36">
        <v>8.6</v>
      </c>
      <c r="Y89" s="36">
        <v>4.05</v>
      </c>
      <c r="Z89" s="36">
        <v>0.65</v>
      </c>
      <c r="AA89" s="36">
        <v>0.24399999999999999</v>
      </c>
      <c r="AB89" s="36">
        <v>0.107</v>
      </c>
      <c r="AC89" s="36">
        <v>-0.63037200000000004</v>
      </c>
      <c r="AD89" s="36">
        <v>-0.35927599999999998</v>
      </c>
      <c r="AE89" s="36">
        <v>6.2750600000000004E-2</v>
      </c>
      <c r="AF89" s="36">
        <v>-4.5153099999999998E-3</v>
      </c>
      <c r="AG89" s="36">
        <v>0.02</v>
      </c>
      <c r="AH89" s="36">
        <v>4</v>
      </c>
      <c r="AI89" s="36">
        <v>117</v>
      </c>
      <c r="AJ89" s="36">
        <v>18</v>
      </c>
      <c r="AK89" s="36">
        <v>24</v>
      </c>
      <c r="AL89" s="36">
        <v>73</v>
      </c>
      <c r="AM89" s="36">
        <v>57</v>
      </c>
      <c r="AN89" s="36">
        <v>2</v>
      </c>
      <c r="AO89" s="36">
        <v>27</v>
      </c>
      <c r="AP89" s="36">
        <v>2</v>
      </c>
      <c r="AQ89" s="36">
        <v>10</v>
      </c>
      <c r="AR89" s="36">
        <v>378</v>
      </c>
      <c r="AS89" s="36">
        <v>3</v>
      </c>
      <c r="AT89" s="36">
        <v>-1</v>
      </c>
      <c r="AU89" s="36">
        <v>197</v>
      </c>
      <c r="AV89" s="36">
        <v>32</v>
      </c>
      <c r="AW89" s="36">
        <v>73</v>
      </c>
      <c r="AX89" s="36">
        <v>186</v>
      </c>
      <c r="AY89" s="39">
        <v>17.136533940640579</v>
      </c>
      <c r="AZ89" s="39">
        <v>82.863466059359425</v>
      </c>
      <c r="BA89" s="39">
        <v>1.0782955615892345</v>
      </c>
      <c r="BB89" s="39">
        <v>1.1990912617055152</v>
      </c>
      <c r="BC89" s="39">
        <v>1.6307641159195008</v>
      </c>
      <c r="BD89" s="31">
        <v>0.2545</v>
      </c>
      <c r="BE89" s="37">
        <v>3.7699999999999997E-2</v>
      </c>
      <c r="BF89" s="36">
        <f t="shared" si="1"/>
        <v>5.6209150326797381</v>
      </c>
    </row>
    <row r="90" spans="1:58" x14ac:dyDescent="0.2">
      <c r="A90" s="36">
        <v>178</v>
      </c>
      <c r="B90" s="36">
        <v>5523.0411944810594</v>
      </c>
      <c r="C90" s="36">
        <v>5924.9842731815479</v>
      </c>
      <c r="D90" s="36">
        <v>5680.9675396195125</v>
      </c>
      <c r="E90" s="36">
        <v>5701.6921365846347</v>
      </c>
      <c r="F90" s="36">
        <v>2.7224074076636748</v>
      </c>
      <c r="G90" s="36">
        <v>178.65094210357529</v>
      </c>
      <c r="H90" s="36">
        <v>223.29213659691322</v>
      </c>
      <c r="I90" s="36">
        <v>200.97153935024426</v>
      </c>
      <c r="J90" s="36">
        <v>5468.5</v>
      </c>
      <c r="K90" s="36">
        <v>5731.3</v>
      </c>
      <c r="L90" s="36">
        <v>5584.5</v>
      </c>
      <c r="M90" s="36">
        <v>5590</v>
      </c>
      <c r="N90" s="36">
        <v>0.12499999999996447</v>
      </c>
      <c r="O90" s="36">
        <v>121.5</v>
      </c>
      <c r="P90" s="36">
        <v>141.30000000000018</v>
      </c>
      <c r="Q90" s="36">
        <v>131.40000000000009</v>
      </c>
      <c r="R90" s="36">
        <v>52.97</v>
      </c>
      <c r="S90" s="36">
        <v>1.552</v>
      </c>
      <c r="T90" s="36">
        <v>16.97</v>
      </c>
      <c r="U90" s="36">
        <v>8.8800000000000008</v>
      </c>
      <c r="V90" s="36">
        <v>0.158</v>
      </c>
      <c r="W90" s="36">
        <v>4.41</v>
      </c>
      <c r="X90" s="36">
        <v>8.3000000000000007</v>
      </c>
      <c r="Y90" s="36">
        <v>4.1500000000000004</v>
      </c>
      <c r="Z90" s="36">
        <v>0.69</v>
      </c>
      <c r="AA90" s="36">
        <v>0.25</v>
      </c>
      <c r="AB90" s="36">
        <v>7.8E-2</v>
      </c>
      <c r="AC90" s="36">
        <v>-0.62873199999999996</v>
      </c>
      <c r="AD90" s="36">
        <v>-0.38824900000000001</v>
      </c>
      <c r="AE90" s="36">
        <v>-8.17353E-3</v>
      </c>
      <c r="AF90" s="36">
        <v>-1.6845499999999999E-2</v>
      </c>
      <c r="AG90" s="36">
        <v>0.05</v>
      </c>
      <c r="AH90" s="36">
        <v>5</v>
      </c>
      <c r="AI90" s="36">
        <v>125</v>
      </c>
      <c r="AJ90" s="36">
        <v>25</v>
      </c>
      <c r="AK90" s="36">
        <v>24</v>
      </c>
      <c r="AL90" s="36">
        <v>68</v>
      </c>
      <c r="AM90" s="36">
        <v>60</v>
      </c>
      <c r="AN90" s="36">
        <v>1</v>
      </c>
      <c r="AO90" s="36">
        <v>25</v>
      </c>
      <c r="AP90" s="36">
        <v>2</v>
      </c>
      <c r="AQ90" s="36">
        <v>12</v>
      </c>
      <c r="AR90" s="36">
        <v>373</v>
      </c>
      <c r="AS90" s="36">
        <v>2</v>
      </c>
      <c r="AT90" s="36">
        <v>0</v>
      </c>
      <c r="AU90" s="36">
        <v>200</v>
      </c>
      <c r="AV90" s="36">
        <v>31</v>
      </c>
      <c r="AW90" s="36">
        <v>81</v>
      </c>
      <c r="AX90" s="36">
        <v>189</v>
      </c>
      <c r="AY90" s="39">
        <v>18.908354257018946</v>
      </c>
      <c r="AZ90" s="39">
        <v>81.091645742981058</v>
      </c>
      <c r="BA90" s="39">
        <v>1.2602183831204499</v>
      </c>
      <c r="BB90" s="39">
        <v>1.16228610299894</v>
      </c>
      <c r="BC90" s="39">
        <v>1.5807091000785585</v>
      </c>
      <c r="BD90" s="31">
        <v>0.371</v>
      </c>
      <c r="BE90" s="37">
        <v>1.6E-2</v>
      </c>
      <c r="BF90" s="36">
        <f t="shared" si="1"/>
        <v>5.3479381443298974</v>
      </c>
    </row>
    <row r="91" spans="1:58" x14ac:dyDescent="0.2">
      <c r="A91" s="36">
        <v>179</v>
      </c>
      <c r="B91" s="36">
        <v>5523.5044282747122</v>
      </c>
      <c r="C91" s="36">
        <v>5925.7189170833444</v>
      </c>
      <c r="D91" s="36">
        <v>5681.2035779842226</v>
      </c>
      <c r="E91" s="36">
        <v>5702.0594585354875</v>
      </c>
      <c r="F91" s="36">
        <v>2.7224074076636748</v>
      </c>
      <c r="G91" s="36">
        <v>178.55503026077531</v>
      </c>
      <c r="H91" s="36">
        <v>223.65945854785696</v>
      </c>
      <c r="I91" s="36">
        <v>201.10724440431613</v>
      </c>
      <c r="J91" s="36">
        <v>5474.5</v>
      </c>
      <c r="K91" s="36">
        <v>5744</v>
      </c>
      <c r="L91" s="36">
        <v>5592.5</v>
      </c>
      <c r="M91" s="36">
        <v>5598.2</v>
      </c>
      <c r="N91" s="36">
        <v>0.12499999999996447</v>
      </c>
      <c r="O91" s="36">
        <v>123.69999999999982</v>
      </c>
      <c r="P91" s="36">
        <v>145.80000000000018</v>
      </c>
      <c r="Q91" s="36">
        <v>134.75</v>
      </c>
      <c r="R91" s="36">
        <v>53</v>
      </c>
      <c r="S91" s="36">
        <v>1.5349999999999999</v>
      </c>
      <c r="T91" s="36">
        <v>16.98</v>
      </c>
      <c r="U91" s="36">
        <v>8.73</v>
      </c>
      <c r="V91" s="36">
        <v>0.158</v>
      </c>
      <c r="W91" s="36">
        <v>4.42</v>
      </c>
      <c r="X91" s="36">
        <v>8.39</v>
      </c>
      <c r="Y91" s="36">
        <v>4.07</v>
      </c>
      <c r="Z91" s="36">
        <v>0.68</v>
      </c>
      <c r="AA91" s="36">
        <v>0.25</v>
      </c>
      <c r="AB91" s="36">
        <v>0.111</v>
      </c>
      <c r="AC91" s="36">
        <v>-0.59600699999999995</v>
      </c>
      <c r="AD91" s="36">
        <v>-0.37036999999999998</v>
      </c>
      <c r="AE91" s="36">
        <v>4.7286500000000002E-2</v>
      </c>
      <c r="AF91" s="36">
        <v>-5.3157900000000001E-4</v>
      </c>
      <c r="AG91" s="36">
        <v>0.02</v>
      </c>
      <c r="AH91" s="36">
        <v>4</v>
      </c>
      <c r="AI91" s="36">
        <v>112</v>
      </c>
      <c r="AJ91" s="36">
        <v>31</v>
      </c>
      <c r="AK91" s="36">
        <v>24</v>
      </c>
      <c r="AL91" s="36">
        <v>67</v>
      </c>
      <c r="AM91" s="36">
        <v>59</v>
      </c>
      <c r="AN91" s="36">
        <v>0</v>
      </c>
      <c r="AO91" s="36">
        <v>25</v>
      </c>
      <c r="AP91" s="36">
        <v>4</v>
      </c>
      <c r="AQ91" s="36">
        <v>12</v>
      </c>
      <c r="AR91" s="36">
        <v>374</v>
      </c>
      <c r="AS91" s="36">
        <v>-1</v>
      </c>
      <c r="AT91" s="36">
        <v>-1</v>
      </c>
      <c r="AU91" s="36">
        <v>199</v>
      </c>
      <c r="AV91" s="36">
        <v>32</v>
      </c>
      <c r="AW91" s="36">
        <v>73</v>
      </c>
      <c r="AX91" s="36">
        <v>191</v>
      </c>
      <c r="AY91" s="39">
        <v>18.904138889879174</v>
      </c>
      <c r="AZ91" s="39">
        <v>81.095861110120822</v>
      </c>
      <c r="BA91" s="39">
        <v>1.1130550988649559</v>
      </c>
      <c r="BB91" s="39">
        <v>1.1112967179820223</v>
      </c>
      <c r="BC91" s="39">
        <v>1.5113635364555504</v>
      </c>
      <c r="BD91" s="31">
        <v>0.26939999999999997</v>
      </c>
      <c r="BE91" s="37">
        <v>3.1399999999999997E-2</v>
      </c>
      <c r="BF91" s="36">
        <f t="shared" si="1"/>
        <v>5.4657980456026065</v>
      </c>
    </row>
    <row r="92" spans="1:58" x14ac:dyDescent="0.2">
      <c r="A92" s="36">
        <v>180</v>
      </c>
      <c r="B92" s="36">
        <v>5523.9676620683649</v>
      </c>
      <c r="C92" s="36">
        <v>5926.4535609851409</v>
      </c>
      <c r="D92" s="36">
        <v>5681.4396163489328</v>
      </c>
      <c r="E92" s="36">
        <v>5702.4267804863402</v>
      </c>
      <c r="F92" s="36">
        <v>2.7224074076636748</v>
      </c>
      <c r="G92" s="36">
        <v>178.45911841797533</v>
      </c>
      <c r="H92" s="36">
        <v>224.02678049880069</v>
      </c>
      <c r="I92" s="36">
        <v>201.24294945838801</v>
      </c>
      <c r="J92" s="36">
        <v>5479.7</v>
      </c>
      <c r="K92" s="36">
        <v>5756.6</v>
      </c>
      <c r="L92" s="36">
        <v>5599.7</v>
      </c>
      <c r="M92" s="36">
        <v>5606.3</v>
      </c>
      <c r="N92" s="36">
        <v>0.12499999999996447</v>
      </c>
      <c r="O92" s="36">
        <v>126.60000000000036</v>
      </c>
      <c r="P92" s="36">
        <v>150.30000000000018</v>
      </c>
      <c r="Q92" s="36">
        <v>138.45000000000027</v>
      </c>
      <c r="R92" s="36">
        <v>53.08</v>
      </c>
      <c r="S92" s="36">
        <v>1.536</v>
      </c>
      <c r="T92" s="36">
        <v>17.059999999999999</v>
      </c>
      <c r="U92" s="36">
        <v>8.73</v>
      </c>
      <c r="V92" s="36">
        <v>0.156</v>
      </c>
      <c r="W92" s="36">
        <v>4.4000000000000004</v>
      </c>
      <c r="X92" s="36">
        <v>8.43</v>
      </c>
      <c r="Y92" s="36">
        <v>4.08</v>
      </c>
      <c r="Z92" s="36">
        <v>0.66</v>
      </c>
      <c r="AA92" s="36">
        <v>0.245</v>
      </c>
      <c r="AB92" s="36">
        <v>0.10299999999999999</v>
      </c>
      <c r="AC92" s="36">
        <v>-0.61170100000000005</v>
      </c>
      <c r="AD92" s="36">
        <v>-0.37409900000000001</v>
      </c>
      <c r="AE92" s="36">
        <v>3.8974700000000001E-2</v>
      </c>
      <c r="AF92" s="36">
        <v>-5.6538400000000003E-3</v>
      </c>
      <c r="AG92" s="36">
        <v>0.05</v>
      </c>
      <c r="AH92" s="36">
        <v>3</v>
      </c>
      <c r="AI92" s="36">
        <v>124</v>
      </c>
      <c r="AJ92" s="36">
        <v>4</v>
      </c>
      <c r="AK92" s="36">
        <v>24</v>
      </c>
      <c r="AL92" s="36">
        <v>71</v>
      </c>
      <c r="AM92" s="36">
        <v>62</v>
      </c>
      <c r="AN92" s="36">
        <v>0</v>
      </c>
      <c r="AO92" s="36">
        <v>26</v>
      </c>
      <c r="AP92" s="36">
        <v>4</v>
      </c>
      <c r="AQ92" s="36">
        <v>10</v>
      </c>
      <c r="AR92" s="36">
        <v>378</v>
      </c>
      <c r="AS92" s="36">
        <v>-4</v>
      </c>
      <c r="AT92" s="36">
        <v>-2</v>
      </c>
      <c r="AU92" s="36">
        <v>201</v>
      </c>
      <c r="AV92" s="36">
        <v>31</v>
      </c>
      <c r="AW92" s="36">
        <v>81</v>
      </c>
      <c r="AX92" s="36">
        <v>187</v>
      </c>
      <c r="AY92" s="39">
        <v>18.598531306764382</v>
      </c>
      <c r="AZ92" s="39">
        <v>81.401468693235614</v>
      </c>
      <c r="BA92" s="39">
        <v>1.3169564097918753</v>
      </c>
      <c r="BB92" s="39">
        <v>1.1891706321581683</v>
      </c>
      <c r="BC92" s="39">
        <v>1.6172720597351091</v>
      </c>
      <c r="BD92" s="31">
        <v>0.318</v>
      </c>
      <c r="BE92" s="37">
        <v>4.2799999999999998E-2</v>
      </c>
      <c r="BF92" s="36">
        <f t="shared" si="1"/>
        <v>5.48828125</v>
      </c>
    </row>
    <row r="93" spans="1:58" x14ac:dyDescent="0.2">
      <c r="A93" s="36">
        <v>181</v>
      </c>
      <c r="B93" s="36">
        <v>5524.4308958620177</v>
      </c>
      <c r="C93" s="36">
        <v>5927.1882048869375</v>
      </c>
      <c r="D93" s="36">
        <v>5681.6756547136429</v>
      </c>
      <c r="E93" s="36">
        <v>5702.794102437193</v>
      </c>
      <c r="F93" s="36">
        <v>2.7224074076636748</v>
      </c>
      <c r="G93" s="36">
        <v>178.36320657517535</v>
      </c>
      <c r="H93" s="36">
        <v>224.39410244974442</v>
      </c>
      <c r="I93" s="36">
        <v>201.37865451245989</v>
      </c>
      <c r="J93" s="36">
        <v>5490.6</v>
      </c>
      <c r="K93" s="36">
        <v>5762.2</v>
      </c>
      <c r="L93" s="36">
        <v>5607.3</v>
      </c>
      <c r="M93" s="36">
        <v>5614.3</v>
      </c>
      <c r="N93" s="36">
        <v>0.12499999999996447</v>
      </c>
      <c r="O93" s="36">
        <v>123.69999999999982</v>
      </c>
      <c r="P93" s="36">
        <v>147.89999999999964</v>
      </c>
      <c r="Q93" s="36">
        <v>135.79999999999973</v>
      </c>
      <c r="R93" s="36">
        <v>53.03</v>
      </c>
      <c r="S93" s="36">
        <v>1.5620000000000001</v>
      </c>
      <c r="T93" s="36">
        <v>16.91</v>
      </c>
      <c r="U93" s="36">
        <v>8.89</v>
      </c>
      <c r="V93" s="36">
        <v>0.159</v>
      </c>
      <c r="W93" s="36">
        <v>4.43</v>
      </c>
      <c r="X93" s="36">
        <v>8.25</v>
      </c>
      <c r="Y93" s="36">
        <v>4.07</v>
      </c>
      <c r="Z93" s="36">
        <v>0.68</v>
      </c>
      <c r="AA93" s="36">
        <v>0.25700000000000001</v>
      </c>
      <c r="AB93" s="36">
        <v>0.112</v>
      </c>
      <c r="AC93" s="36">
        <v>-0.57893300000000003</v>
      </c>
      <c r="AD93" s="36">
        <v>-0.38307999999999998</v>
      </c>
      <c r="AE93" s="36">
        <v>3.2186600000000003E-2</v>
      </c>
      <c r="AF93" s="36">
        <v>4.80387E-3</v>
      </c>
      <c r="AG93" s="36">
        <v>0.02</v>
      </c>
      <c r="AH93" s="36">
        <v>4</v>
      </c>
      <c r="AI93" s="36">
        <v>116</v>
      </c>
      <c r="AJ93" s="36">
        <v>26</v>
      </c>
      <c r="AK93" s="36">
        <v>25</v>
      </c>
      <c r="AL93" s="36">
        <v>66</v>
      </c>
      <c r="AM93" s="36">
        <v>61</v>
      </c>
      <c r="AN93" s="36">
        <v>1</v>
      </c>
      <c r="AO93" s="36">
        <v>25</v>
      </c>
      <c r="AP93" s="36">
        <v>3</v>
      </c>
      <c r="AQ93" s="36">
        <v>10</v>
      </c>
      <c r="AR93" s="36">
        <v>374</v>
      </c>
      <c r="AS93" s="36">
        <v>1</v>
      </c>
      <c r="AT93" s="36">
        <v>-1</v>
      </c>
      <c r="AU93" s="36">
        <v>195</v>
      </c>
      <c r="AV93" s="36">
        <v>31</v>
      </c>
      <c r="AW93" s="36">
        <v>78</v>
      </c>
      <c r="AX93" s="36">
        <v>190</v>
      </c>
      <c r="AY93" s="39">
        <v>18.971868922950573</v>
      </c>
      <c r="AZ93" s="39">
        <v>81.028131077049423</v>
      </c>
      <c r="BA93" s="39">
        <v>1.0680639198616459</v>
      </c>
      <c r="BB93" s="39">
        <v>1.2447081271241975</v>
      </c>
      <c r="BC93" s="39">
        <v>1.6928030528889089</v>
      </c>
      <c r="BD93" s="31">
        <v>0.2429</v>
      </c>
      <c r="BE93" s="37">
        <v>4.4699999999999997E-2</v>
      </c>
      <c r="BF93" s="36">
        <f t="shared" si="1"/>
        <v>5.28169014084507</v>
      </c>
    </row>
    <row r="94" spans="1:58" x14ac:dyDescent="0.2">
      <c r="A94" s="36">
        <v>182</v>
      </c>
      <c r="B94" s="36">
        <v>5524.8941296556704</v>
      </c>
      <c r="C94" s="36">
        <v>5927.922848788734</v>
      </c>
      <c r="D94" s="36">
        <v>5681.911693078353</v>
      </c>
      <c r="E94" s="36">
        <v>5703.1614243880458</v>
      </c>
      <c r="F94" s="36">
        <v>2.7224074076636748</v>
      </c>
      <c r="G94" s="36">
        <v>178.26729473237538</v>
      </c>
      <c r="H94" s="36">
        <v>224.76142440068816</v>
      </c>
      <c r="I94" s="36">
        <v>201.51435956653177</v>
      </c>
      <c r="J94" s="36">
        <v>5500.2</v>
      </c>
      <c r="K94" s="36">
        <v>5769.4</v>
      </c>
      <c r="L94" s="36">
        <v>5614.7</v>
      </c>
      <c r="M94" s="36">
        <v>5622.2</v>
      </c>
      <c r="N94" s="36">
        <v>0.12499999999996447</v>
      </c>
      <c r="O94" s="36">
        <v>122</v>
      </c>
      <c r="P94" s="36">
        <v>147.19999999999982</v>
      </c>
      <c r="Q94" s="36">
        <v>134.59999999999991</v>
      </c>
      <c r="R94" s="36">
        <v>53.54</v>
      </c>
      <c r="S94" s="36">
        <v>1.5469999999999999</v>
      </c>
      <c r="T94" s="36">
        <v>17.14</v>
      </c>
      <c r="U94" s="36">
        <v>8.8000000000000007</v>
      </c>
      <c r="V94" s="36">
        <v>0.155</v>
      </c>
      <c r="W94" s="36">
        <v>4.3499999999999996</v>
      </c>
      <c r="X94" s="36">
        <v>8.35</v>
      </c>
      <c r="Y94" s="36">
        <v>4.21</v>
      </c>
      <c r="Z94" s="36">
        <v>0.67</v>
      </c>
      <c r="AA94" s="36">
        <v>0.25</v>
      </c>
      <c r="AB94" s="36">
        <v>0.105</v>
      </c>
      <c r="AC94" s="36">
        <v>-0.60660800000000004</v>
      </c>
      <c r="AD94" s="36">
        <v>-0.42469400000000002</v>
      </c>
      <c r="AE94" s="36">
        <v>2.3896000000000001E-2</v>
      </c>
      <c r="AF94" s="36">
        <v>2.0784199999999999E-2</v>
      </c>
      <c r="AG94" s="36">
        <v>0.05</v>
      </c>
      <c r="AH94" s="36">
        <v>5</v>
      </c>
      <c r="AI94" s="36">
        <v>128</v>
      </c>
      <c r="AJ94" s="36">
        <v>42</v>
      </c>
      <c r="AK94" s="36">
        <v>25</v>
      </c>
      <c r="AL94" s="36">
        <v>63</v>
      </c>
      <c r="AM94" s="36">
        <v>60</v>
      </c>
      <c r="AN94" s="36">
        <v>2</v>
      </c>
      <c r="AO94" s="36">
        <v>21</v>
      </c>
      <c r="AP94" s="36">
        <v>0</v>
      </c>
      <c r="AQ94" s="36">
        <v>9</v>
      </c>
      <c r="AR94" s="36">
        <v>379</v>
      </c>
      <c r="AS94" s="36">
        <v>4</v>
      </c>
      <c r="AT94" s="36">
        <v>-1</v>
      </c>
      <c r="AU94" s="36">
        <v>196</v>
      </c>
      <c r="AV94" s="36">
        <v>30</v>
      </c>
      <c r="AW94" s="36">
        <v>74</v>
      </c>
      <c r="AX94" s="36">
        <v>188</v>
      </c>
      <c r="AY94" s="39">
        <v>19.5976522521856</v>
      </c>
      <c r="AZ94" s="39">
        <v>80.402347747814403</v>
      </c>
      <c r="BA94" s="39">
        <v>1.2705983390971434</v>
      </c>
      <c r="BB94" s="39">
        <v>0.91096609948548168</v>
      </c>
      <c r="BC94" s="39">
        <v>1.2389138953002552</v>
      </c>
      <c r="BD94" s="31">
        <v>0.19159999999999999</v>
      </c>
      <c r="BE94" s="37">
        <v>4.6199999999999998E-2</v>
      </c>
      <c r="BF94" s="36">
        <f t="shared" si="1"/>
        <v>5.3975436328377508</v>
      </c>
    </row>
    <row r="95" spans="1:58" x14ac:dyDescent="0.2">
      <c r="A95" s="36">
        <v>183</v>
      </c>
      <c r="B95" s="36">
        <v>5525.3573634493232</v>
      </c>
      <c r="C95" s="36">
        <v>5928.6574926905305</v>
      </c>
      <c r="D95" s="36">
        <v>5682.1477314430631</v>
      </c>
      <c r="E95" s="36">
        <v>5703.5287463388986</v>
      </c>
      <c r="F95" s="36">
        <v>2.7224074076636748</v>
      </c>
      <c r="G95" s="36">
        <v>178.1713828895754</v>
      </c>
      <c r="H95" s="36">
        <v>225.12874635163189</v>
      </c>
      <c r="I95" s="36">
        <v>201.65006462060364</v>
      </c>
      <c r="J95" s="36">
        <v>5507.9</v>
      </c>
      <c r="K95" s="36">
        <v>5776.8</v>
      </c>
      <c r="L95" s="36">
        <v>5622.4</v>
      </c>
      <c r="M95" s="36">
        <v>5630.1</v>
      </c>
      <c r="N95" s="36">
        <v>0.14285714285717185</v>
      </c>
      <c r="O95" s="36">
        <v>122.20000000000073</v>
      </c>
      <c r="P95" s="36">
        <v>146.69999999999982</v>
      </c>
      <c r="Q95" s="36">
        <v>134.45000000000027</v>
      </c>
      <c r="R95" s="36">
        <v>53.07</v>
      </c>
      <c r="S95" s="36">
        <v>1.554</v>
      </c>
      <c r="T95" s="36">
        <v>16.95</v>
      </c>
      <c r="U95" s="36">
        <v>8.8800000000000008</v>
      </c>
      <c r="V95" s="36">
        <v>0.156</v>
      </c>
      <c r="W95" s="36">
        <v>4.43</v>
      </c>
      <c r="X95" s="36">
        <v>8.2799999999999994</v>
      </c>
      <c r="Y95" s="36">
        <v>4.09</v>
      </c>
      <c r="Z95" s="36">
        <v>0.66</v>
      </c>
      <c r="AA95" s="36">
        <v>0.25600000000000001</v>
      </c>
      <c r="AB95" s="36">
        <v>0.114</v>
      </c>
      <c r="AC95" s="36">
        <v>-0.58297399999999999</v>
      </c>
      <c r="AD95" s="36">
        <v>-0.390571</v>
      </c>
      <c r="AE95" s="36">
        <v>3.8337599999999999E-2</v>
      </c>
      <c r="AF95" s="36">
        <v>5.8657200000000005E-4</v>
      </c>
      <c r="AG95" s="36">
        <v>0.02</v>
      </c>
      <c r="AH95" s="36">
        <v>5</v>
      </c>
      <c r="AI95" s="36">
        <v>121</v>
      </c>
      <c r="AJ95" s="36">
        <v>31</v>
      </c>
      <c r="AK95" s="36">
        <v>23</v>
      </c>
      <c r="AL95" s="36">
        <v>66</v>
      </c>
      <c r="AM95" s="36">
        <v>61</v>
      </c>
      <c r="AN95" s="36">
        <v>2</v>
      </c>
      <c r="AO95" s="36">
        <v>23</v>
      </c>
      <c r="AP95" s="36">
        <v>0</v>
      </c>
      <c r="AQ95" s="36">
        <v>12</v>
      </c>
      <c r="AR95" s="36">
        <v>375</v>
      </c>
      <c r="AS95" s="36">
        <v>2</v>
      </c>
      <c r="AT95" s="36">
        <v>-1</v>
      </c>
      <c r="AU95" s="36">
        <v>203</v>
      </c>
      <c r="AV95" s="36">
        <v>31</v>
      </c>
      <c r="AW95" s="36">
        <v>76</v>
      </c>
      <c r="AX95" s="36">
        <v>189</v>
      </c>
      <c r="AY95" s="39">
        <v>19.61686746987953</v>
      </c>
      <c r="AZ95" s="39">
        <v>80.383132530120463</v>
      </c>
      <c r="BA95" s="39">
        <v>1.0829161545609771</v>
      </c>
      <c r="BB95" s="39">
        <v>1.0664288497857124</v>
      </c>
      <c r="BC95" s="39">
        <v>1.450343235708569</v>
      </c>
      <c r="BD95" s="31">
        <v>0.21049999999999999</v>
      </c>
      <c r="BE95" s="37">
        <v>5.0299999999999997E-2</v>
      </c>
      <c r="BF95" s="36">
        <f t="shared" si="1"/>
        <v>5.3281853281853273</v>
      </c>
    </row>
    <row r="96" spans="1:58" x14ac:dyDescent="0.2">
      <c r="A96" s="36">
        <v>184</v>
      </c>
      <c r="B96" s="36">
        <v>5525.820597242976</v>
      </c>
      <c r="C96" s="36">
        <v>5929.392136592327</v>
      </c>
      <c r="D96" s="36">
        <v>5682.3837698077732</v>
      </c>
      <c r="E96" s="36">
        <v>5703.8960682897514</v>
      </c>
      <c r="F96" s="36">
        <v>2.7224074076636748</v>
      </c>
      <c r="G96" s="36">
        <v>178.07547104677542</v>
      </c>
      <c r="H96" s="36">
        <v>225.49606830257562</v>
      </c>
      <c r="I96" s="36">
        <v>201.78576967467552</v>
      </c>
      <c r="J96" s="36">
        <v>5513.6</v>
      </c>
      <c r="K96" s="36">
        <v>5788.3</v>
      </c>
      <c r="L96" s="36">
        <v>5630.5</v>
      </c>
      <c r="M96" s="36">
        <v>5638.1</v>
      </c>
      <c r="N96" s="36">
        <v>0.12500000000010658</v>
      </c>
      <c r="O96" s="36">
        <v>124.5</v>
      </c>
      <c r="P96" s="36">
        <v>150.19999999999982</v>
      </c>
      <c r="Q96" s="36">
        <v>137.34999999999991</v>
      </c>
      <c r="R96" s="36">
        <v>53.65</v>
      </c>
      <c r="S96" s="36">
        <v>1.615</v>
      </c>
      <c r="T96" s="36">
        <v>16.77</v>
      </c>
      <c r="U96" s="36">
        <v>9.06</v>
      </c>
      <c r="V96" s="36">
        <v>0.16</v>
      </c>
      <c r="W96" s="36">
        <v>4.37</v>
      </c>
      <c r="X96" s="36">
        <v>8.1</v>
      </c>
      <c r="Y96" s="36">
        <v>4.45</v>
      </c>
      <c r="Z96" s="36">
        <v>0.66</v>
      </c>
      <c r="AA96" s="36">
        <v>0.25</v>
      </c>
      <c r="AB96" s="36">
        <v>8.5999999999999993E-2</v>
      </c>
      <c r="AC96" s="36">
        <v>-0.62397000000000002</v>
      </c>
      <c r="AD96" s="36">
        <v>-0.50232399999999999</v>
      </c>
      <c r="AE96" s="36">
        <v>-1.69283E-2</v>
      </c>
      <c r="AF96" s="36">
        <v>2.8437199999999999E-2</v>
      </c>
      <c r="AG96" s="36">
        <v>0.06</v>
      </c>
      <c r="AH96" s="36">
        <v>4</v>
      </c>
      <c r="AI96" s="36">
        <v>128</v>
      </c>
      <c r="AJ96" s="36">
        <v>36</v>
      </c>
      <c r="AK96" s="36">
        <v>25</v>
      </c>
      <c r="AL96" s="36">
        <v>40</v>
      </c>
      <c r="AM96" s="36">
        <v>57</v>
      </c>
      <c r="AN96" s="36">
        <v>3</v>
      </c>
      <c r="AO96" s="36">
        <v>18</v>
      </c>
      <c r="AP96" s="36">
        <v>1</v>
      </c>
      <c r="AQ96" s="36">
        <v>8</v>
      </c>
      <c r="AR96" s="36">
        <v>372</v>
      </c>
      <c r="AS96" s="36">
        <v>2</v>
      </c>
      <c r="AT96" s="36">
        <v>0</v>
      </c>
      <c r="AU96" s="36">
        <v>206</v>
      </c>
      <c r="AV96" s="36">
        <v>34</v>
      </c>
      <c r="AW96" s="36">
        <v>91</v>
      </c>
      <c r="AX96" s="36">
        <v>196</v>
      </c>
      <c r="AY96" s="39">
        <v>12.700881285640268</v>
      </c>
      <c r="AZ96" s="39">
        <v>87.299118714359736</v>
      </c>
      <c r="BA96" s="39">
        <v>0.96782931199732358</v>
      </c>
      <c r="BB96" s="39">
        <v>0.52194024253033511</v>
      </c>
      <c r="BC96" s="39">
        <v>0.70983872984125584</v>
      </c>
      <c r="BD96" s="31">
        <v>0.1195</v>
      </c>
      <c r="BE96" s="37">
        <v>2.5600000000000001E-2</v>
      </c>
      <c r="BF96" s="36">
        <f t="shared" si="1"/>
        <v>5.0154798761609909</v>
      </c>
    </row>
    <row r="97" spans="1:58" x14ac:dyDescent="0.2">
      <c r="A97" s="36">
        <v>186</v>
      </c>
      <c r="B97" s="36">
        <v>5526.7470648302815</v>
      </c>
      <c r="C97" s="36">
        <v>5930.86142439592</v>
      </c>
      <c r="D97" s="36">
        <v>5682.8558465371934</v>
      </c>
      <c r="E97" s="36">
        <v>5704.630712191457</v>
      </c>
      <c r="F97" s="36">
        <v>2.7224074076636748</v>
      </c>
      <c r="G97" s="36">
        <v>177.88364736117546</v>
      </c>
      <c r="H97" s="36">
        <v>226.23071220446309</v>
      </c>
      <c r="I97" s="36">
        <v>202.05717978281928</v>
      </c>
      <c r="J97" s="36">
        <v>5530.8</v>
      </c>
      <c r="K97" s="36">
        <v>5810</v>
      </c>
      <c r="L97" s="36">
        <v>5645.1</v>
      </c>
      <c r="M97" s="36">
        <v>5654</v>
      </c>
      <c r="N97" s="36">
        <v>0.12499999999996447</v>
      </c>
      <c r="O97" s="36">
        <v>123.19999999999982</v>
      </c>
      <c r="P97" s="36">
        <v>156</v>
      </c>
      <c r="Q97" s="36">
        <v>139.59999999999991</v>
      </c>
      <c r="R97" s="36">
        <v>52.75</v>
      </c>
      <c r="S97" s="36">
        <v>1.65</v>
      </c>
      <c r="T97" s="36">
        <v>16.64</v>
      </c>
      <c r="U97" s="36">
        <v>9.3699999999999992</v>
      </c>
      <c r="V97" s="36">
        <v>0.16200000000000001</v>
      </c>
      <c r="W97" s="36">
        <v>4.58</v>
      </c>
      <c r="X97" s="36">
        <v>8.15</v>
      </c>
      <c r="Y97" s="36">
        <v>4.1900000000000004</v>
      </c>
      <c r="Z97" s="36">
        <v>0.65</v>
      </c>
      <c r="AA97" s="36">
        <v>0.252</v>
      </c>
      <c r="AB97" s="36">
        <v>0.10100000000000001</v>
      </c>
      <c r="AC97" s="36">
        <v>-0.60522399999999998</v>
      </c>
      <c r="AD97" s="36">
        <v>-0.43016300000000002</v>
      </c>
      <c r="AE97" s="36">
        <v>1.86337E-2</v>
      </c>
      <c r="AF97" s="36">
        <v>-2.1988199999999999E-2</v>
      </c>
      <c r="AG97" s="36">
        <v>0.02</v>
      </c>
      <c r="AH97" s="36">
        <v>5</v>
      </c>
      <c r="AI97" s="36">
        <v>126</v>
      </c>
      <c r="AJ97" s="36">
        <v>-1</v>
      </c>
      <c r="AK97" s="36">
        <v>25</v>
      </c>
      <c r="AL97" s="36">
        <v>49</v>
      </c>
      <c r="AM97" s="36">
        <v>69</v>
      </c>
      <c r="AN97" s="36">
        <v>3</v>
      </c>
      <c r="AO97" s="36">
        <v>23</v>
      </c>
      <c r="AP97" s="36">
        <v>3</v>
      </c>
      <c r="AQ97" s="36">
        <v>11</v>
      </c>
      <c r="AR97" s="36">
        <v>373</v>
      </c>
      <c r="AS97" s="36">
        <v>1</v>
      </c>
      <c r="AT97" s="36">
        <v>0</v>
      </c>
      <c r="AU97" s="36">
        <v>217</v>
      </c>
      <c r="AV97" s="36">
        <v>33</v>
      </c>
      <c r="AW97" s="36">
        <v>134</v>
      </c>
      <c r="AX97" s="36">
        <v>186</v>
      </c>
      <c r="AY97" s="39">
        <v>14.173571951532898</v>
      </c>
      <c r="AZ97" s="39">
        <v>85.826428048467108</v>
      </c>
      <c r="BA97" s="39">
        <v>1.1016264525933335</v>
      </c>
      <c r="BB97" s="39">
        <v>0.58583929812271507</v>
      </c>
      <c r="BC97" s="39">
        <v>0.79674144544689252</v>
      </c>
      <c r="BD97" s="31">
        <v>0.246</v>
      </c>
      <c r="BE97" s="37">
        <v>4.65E-2</v>
      </c>
      <c r="BF97" s="36">
        <f t="shared" si="1"/>
        <v>4.9393939393939394</v>
      </c>
    </row>
    <row r="98" spans="1:58" x14ac:dyDescent="0.2">
      <c r="A98" s="36">
        <v>188</v>
      </c>
      <c r="B98" s="36">
        <v>5527.673532417587</v>
      </c>
      <c r="C98" s="36">
        <v>5932.3307121995131</v>
      </c>
      <c r="D98" s="36">
        <v>5683.3279232666137</v>
      </c>
      <c r="E98" s="36">
        <v>5705.3653560931625</v>
      </c>
      <c r="F98" s="36">
        <v>2.7224074076636748</v>
      </c>
      <c r="G98" s="36">
        <v>177.69182367557551</v>
      </c>
      <c r="H98" s="36">
        <v>226.96535610635055</v>
      </c>
      <c r="I98" s="36">
        <v>202.32858989096303</v>
      </c>
      <c r="J98" s="36">
        <v>5550.1</v>
      </c>
      <c r="K98" s="36">
        <v>5827.7</v>
      </c>
      <c r="L98" s="36">
        <v>5658.8</v>
      </c>
      <c r="M98" s="36">
        <v>5669.8</v>
      </c>
      <c r="N98" s="36">
        <v>0.12499999999996447</v>
      </c>
      <c r="O98" s="36">
        <v>119.69999999999982</v>
      </c>
      <c r="P98" s="36">
        <v>157.89999999999964</v>
      </c>
      <c r="Q98" s="36">
        <v>138.79999999999973</v>
      </c>
      <c r="R98" s="36">
        <v>52.56</v>
      </c>
      <c r="S98" s="36">
        <v>1.587</v>
      </c>
      <c r="T98" s="36">
        <v>16.75</v>
      </c>
      <c r="U98" s="36">
        <v>9.08</v>
      </c>
      <c r="V98" s="36">
        <v>0.161</v>
      </c>
      <c r="W98" s="36">
        <v>4.5</v>
      </c>
      <c r="X98" s="36">
        <v>8.14</v>
      </c>
      <c r="Y98" s="36">
        <v>4.08</v>
      </c>
      <c r="Z98" s="36">
        <v>0.67</v>
      </c>
      <c r="AA98" s="36">
        <v>0.249</v>
      </c>
      <c r="AB98" s="36">
        <v>0.112</v>
      </c>
      <c r="AC98" s="36">
        <v>-0.56881000000000004</v>
      </c>
      <c r="AD98" s="36">
        <v>-0.386799</v>
      </c>
      <c r="AE98" s="36">
        <v>3.3625700000000001E-2</v>
      </c>
      <c r="AF98" s="36">
        <v>-2.6536299999999999E-2</v>
      </c>
      <c r="AG98" s="36">
        <v>0.01</v>
      </c>
      <c r="AH98" s="36">
        <v>5</v>
      </c>
      <c r="AI98" s="36">
        <v>116</v>
      </c>
      <c r="AJ98" s="36">
        <v>15</v>
      </c>
      <c r="AK98" s="36">
        <v>25</v>
      </c>
      <c r="AL98" s="36">
        <v>63</v>
      </c>
      <c r="AM98" s="36">
        <v>60</v>
      </c>
      <c r="AN98" s="36">
        <v>3</v>
      </c>
      <c r="AO98" s="36">
        <v>24</v>
      </c>
      <c r="AP98" s="36">
        <v>2</v>
      </c>
      <c r="AQ98" s="36">
        <v>11</v>
      </c>
      <c r="AR98" s="36">
        <v>369</v>
      </c>
      <c r="AS98" s="36">
        <v>-3</v>
      </c>
      <c r="AT98" s="36">
        <v>-2</v>
      </c>
      <c r="AU98" s="36">
        <v>211</v>
      </c>
      <c r="AV98" s="36">
        <v>33</v>
      </c>
      <c r="AW98" s="36">
        <v>185</v>
      </c>
      <c r="AX98" s="36">
        <v>190</v>
      </c>
      <c r="AY98" s="39">
        <v>13.239692875118028</v>
      </c>
      <c r="AZ98" s="39">
        <v>86.760307124881976</v>
      </c>
      <c r="BA98" s="39">
        <v>1.1197602060587069</v>
      </c>
      <c r="BB98" s="39">
        <v>0.63652526726083991</v>
      </c>
      <c r="BC98" s="39">
        <v>0.86567436347474236</v>
      </c>
      <c r="BD98" s="31">
        <v>0.30230000000000001</v>
      </c>
      <c r="BE98" s="37">
        <v>5.3999999999999999E-2</v>
      </c>
      <c r="BF98" s="36">
        <f t="shared" si="1"/>
        <v>5.1291745431632014</v>
      </c>
    </row>
    <row r="99" spans="1:58" x14ac:dyDescent="0.2">
      <c r="A99" s="36">
        <v>190</v>
      </c>
      <c r="B99" s="36">
        <v>5528.6</v>
      </c>
      <c r="C99" s="36">
        <v>5933.8</v>
      </c>
      <c r="D99" s="36">
        <v>5683.8</v>
      </c>
      <c r="E99" s="36">
        <v>5706.1</v>
      </c>
      <c r="F99" s="36">
        <v>0.10000000000045475</v>
      </c>
      <c r="G99" s="36">
        <v>177.5</v>
      </c>
      <c r="H99" s="36">
        <v>227.69999999999982</v>
      </c>
      <c r="I99" s="36">
        <v>202.59999999999991</v>
      </c>
      <c r="J99" s="36">
        <v>5562.7</v>
      </c>
      <c r="K99" s="36">
        <v>5848.9</v>
      </c>
      <c r="L99" s="36">
        <v>5672.6</v>
      </c>
      <c r="M99" s="36">
        <v>5685.1</v>
      </c>
      <c r="N99" s="36">
        <v>9.9999999999994316E-2</v>
      </c>
      <c r="O99" s="36">
        <v>122.40000000000055</v>
      </c>
      <c r="P99" s="36">
        <v>163.79999999999927</v>
      </c>
      <c r="Q99" s="36">
        <v>143.09999999999991</v>
      </c>
      <c r="R99" s="36">
        <v>52.57</v>
      </c>
      <c r="S99" s="36">
        <v>1.349</v>
      </c>
      <c r="T99" s="36">
        <v>17.78</v>
      </c>
      <c r="U99" s="36">
        <v>8.86</v>
      </c>
      <c r="V99" s="36">
        <v>0.126</v>
      </c>
      <c r="W99" s="36">
        <v>4.7</v>
      </c>
      <c r="X99" s="36">
        <v>5.79</v>
      </c>
      <c r="Y99" s="36">
        <v>3.66</v>
      </c>
      <c r="Z99" s="36">
        <v>0.75</v>
      </c>
      <c r="AA99" s="36">
        <v>0.218</v>
      </c>
      <c r="AB99" s="36">
        <v>0.30199999999999999</v>
      </c>
      <c r="AC99" s="36">
        <v>6.9410200000000005E-2</v>
      </c>
      <c r="AD99" s="36">
        <v>-0.42515500000000001</v>
      </c>
      <c r="AE99" s="36">
        <v>-0.13908499999999999</v>
      </c>
      <c r="AF99" s="36">
        <v>-8.2934400000000005E-2</v>
      </c>
      <c r="AG99" s="36">
        <v>-0.01</v>
      </c>
      <c r="AH99" s="36">
        <v>6</v>
      </c>
      <c r="AI99" s="36">
        <v>166</v>
      </c>
      <c r="AJ99" s="36">
        <v>5</v>
      </c>
      <c r="AK99" s="36">
        <v>26</v>
      </c>
      <c r="AL99" s="36">
        <v>57</v>
      </c>
      <c r="AM99" s="36">
        <v>90</v>
      </c>
      <c r="AN99" s="36">
        <v>1</v>
      </c>
      <c r="AO99" s="36">
        <v>24</v>
      </c>
      <c r="AP99" s="36">
        <v>2</v>
      </c>
      <c r="AQ99" s="36">
        <v>16</v>
      </c>
      <c r="AR99" s="36">
        <v>344</v>
      </c>
      <c r="AS99" s="36">
        <v>3</v>
      </c>
      <c r="AT99" s="36">
        <v>0</v>
      </c>
      <c r="AU99" s="36">
        <v>254</v>
      </c>
      <c r="AV99" s="36">
        <v>26</v>
      </c>
      <c r="AW99" s="36">
        <v>110</v>
      </c>
      <c r="AX99" s="36">
        <v>148</v>
      </c>
      <c r="AY99" s="39">
        <v>7.227646626095023</v>
      </c>
      <c r="AZ99" s="39">
        <v>92.772353373904977</v>
      </c>
      <c r="BA99" s="39">
        <v>1.3768494656599162</v>
      </c>
      <c r="BB99" s="39">
        <v>1.0001982374885405</v>
      </c>
      <c r="BC99" s="39">
        <v>1.3602696029844152</v>
      </c>
      <c r="BD99" s="31">
        <v>1.1944999999999999</v>
      </c>
      <c r="BE99" s="37">
        <v>0.15110000000000001</v>
      </c>
      <c r="BF99" s="36">
        <f t="shared" si="1"/>
        <v>4.2920681986656781</v>
      </c>
    </row>
    <row r="100" spans="1:58" x14ac:dyDescent="0.2">
      <c r="A100" s="36">
        <v>192</v>
      </c>
      <c r="B100" s="36">
        <v>5559.5</v>
      </c>
      <c r="C100" s="36">
        <v>5944.4</v>
      </c>
      <c r="D100" s="36">
        <v>5702.9</v>
      </c>
      <c r="E100" s="36">
        <v>5725.9</v>
      </c>
      <c r="F100" s="36">
        <v>9.9999999999545258E-2</v>
      </c>
      <c r="G100" s="36">
        <v>166.39999999999964</v>
      </c>
      <c r="H100" s="36">
        <v>218.5</v>
      </c>
      <c r="I100" s="36">
        <v>192.44999999999982</v>
      </c>
      <c r="J100" s="36">
        <v>5588.4</v>
      </c>
      <c r="K100" s="36">
        <v>5866.2</v>
      </c>
      <c r="L100" s="36">
        <v>5691.8</v>
      </c>
      <c r="M100" s="36">
        <v>5704.2</v>
      </c>
      <c r="N100" s="36">
        <v>0.11111111111103743</v>
      </c>
      <c r="O100" s="36">
        <v>115.80000000000018</v>
      </c>
      <c r="P100" s="36">
        <v>162</v>
      </c>
      <c r="Q100" s="36">
        <v>138.90000000000009</v>
      </c>
      <c r="R100" s="36">
        <v>50.23</v>
      </c>
      <c r="S100" s="36">
        <v>0.93400000000000005</v>
      </c>
      <c r="T100" s="36">
        <v>18.68</v>
      </c>
      <c r="U100" s="36">
        <v>7.79</v>
      </c>
      <c r="V100" s="36">
        <v>6.5000000000000002E-2</v>
      </c>
      <c r="W100" s="36">
        <v>3.92</v>
      </c>
      <c r="X100" s="36">
        <v>2.2000000000000002</v>
      </c>
      <c r="Y100" s="36">
        <v>2.31</v>
      </c>
      <c r="Z100" s="36">
        <v>1.0900000000000001</v>
      </c>
      <c r="AA100" s="36">
        <v>0.16200000000000001</v>
      </c>
      <c r="AB100" s="36">
        <v>0.98899999999999999</v>
      </c>
      <c r="AC100" s="36">
        <v>1.47397</v>
      </c>
      <c r="AD100" s="36">
        <v>-0.19295999999999999</v>
      </c>
      <c r="AE100" s="36">
        <v>-0.37855800000000001</v>
      </c>
      <c r="AF100" s="36">
        <v>-0.13944899999999999</v>
      </c>
      <c r="AG100" s="36">
        <v>-0.04</v>
      </c>
      <c r="AH100" s="36">
        <v>13</v>
      </c>
      <c r="AI100" s="36">
        <v>266</v>
      </c>
      <c r="AJ100" s="36">
        <v>22</v>
      </c>
      <c r="AK100" s="36">
        <v>20</v>
      </c>
      <c r="AL100" s="36">
        <v>81</v>
      </c>
      <c r="AM100" s="36">
        <v>155</v>
      </c>
      <c r="AN100" s="36">
        <v>0</v>
      </c>
      <c r="AO100" s="36">
        <v>25</v>
      </c>
      <c r="AP100" s="36">
        <v>2</v>
      </c>
      <c r="AQ100" s="36">
        <v>27</v>
      </c>
      <c r="AR100" s="36">
        <v>279</v>
      </c>
      <c r="AS100" s="36">
        <v>7</v>
      </c>
      <c r="AT100" s="36">
        <v>1</v>
      </c>
      <c r="AU100" s="36">
        <v>268</v>
      </c>
      <c r="AV100" s="36">
        <v>25</v>
      </c>
      <c r="AW100" s="36">
        <v>78</v>
      </c>
      <c r="AX100" s="36">
        <v>101</v>
      </c>
      <c r="AY100" s="39">
        <v>39.266705116585676</v>
      </c>
      <c r="AZ100" s="39">
        <v>60.733294883414324</v>
      </c>
      <c r="BA100" s="39">
        <v>12.575971347948641</v>
      </c>
      <c r="BB100" s="39">
        <v>3.0849793792057842</v>
      </c>
      <c r="BC100" s="39">
        <v>4.195571955719867</v>
      </c>
      <c r="BD100" s="58">
        <f>AVERAGE(BD99,BD101)</f>
        <v>2.3836499999999998</v>
      </c>
      <c r="BE100" s="58">
        <f>AVERAGE(BE99,BE101)</f>
        <v>0.4229</v>
      </c>
      <c r="BF100" s="36">
        <f t="shared" si="1"/>
        <v>2.3554603854389722</v>
      </c>
    </row>
    <row r="101" spans="1:58" x14ac:dyDescent="0.2">
      <c r="A101" s="36">
        <v>194</v>
      </c>
      <c r="B101" s="36">
        <v>5581.9</v>
      </c>
      <c r="C101" s="36">
        <v>5958.8</v>
      </c>
      <c r="D101" s="36">
        <v>5721.6</v>
      </c>
      <c r="E101" s="36">
        <v>5745.5</v>
      </c>
      <c r="F101" s="36" t="e">
        <v>#DIV/0!</v>
      </c>
      <c r="G101" s="36">
        <v>163.60000000000036</v>
      </c>
      <c r="H101" s="36">
        <v>213.30000000000018</v>
      </c>
      <c r="I101" s="36">
        <v>188.45000000000027</v>
      </c>
      <c r="J101" s="36">
        <v>5604.2</v>
      </c>
      <c r="K101" s="36">
        <v>5883.4</v>
      </c>
      <c r="L101" s="36">
        <v>5711.1</v>
      </c>
      <c r="M101" s="36">
        <v>5723.8</v>
      </c>
      <c r="N101" s="36">
        <v>9.9999999999994316E-2</v>
      </c>
      <c r="O101" s="36">
        <v>119.60000000000036</v>
      </c>
      <c r="P101" s="36">
        <v>159.59999999999945</v>
      </c>
      <c r="Q101" s="36">
        <v>139.59999999999991</v>
      </c>
      <c r="R101" s="36">
        <v>50.63</v>
      </c>
      <c r="S101" s="36">
        <v>0.98</v>
      </c>
      <c r="T101" s="36">
        <v>18.29</v>
      </c>
      <c r="U101" s="36">
        <v>7.79</v>
      </c>
      <c r="V101" s="36">
        <v>6.5000000000000002E-2</v>
      </c>
      <c r="W101" s="36">
        <v>3.98</v>
      </c>
      <c r="X101" s="36">
        <v>2.48</v>
      </c>
      <c r="Y101" s="36">
        <v>2.37</v>
      </c>
      <c r="Z101" s="36">
        <v>1.02</v>
      </c>
      <c r="AA101" s="36">
        <v>0.16</v>
      </c>
      <c r="AB101" s="36">
        <v>0.90500000000000003</v>
      </c>
      <c r="AC101" s="36">
        <v>1.3331299999999999</v>
      </c>
      <c r="AD101" s="36">
        <v>-0.19531999999999999</v>
      </c>
      <c r="AE101" s="36">
        <v>-0.35101700000000002</v>
      </c>
      <c r="AF101" s="36">
        <v>-0.106222</v>
      </c>
      <c r="AG101" s="36">
        <v>-0.05</v>
      </c>
      <c r="AH101" s="36">
        <v>10</v>
      </c>
      <c r="AI101" s="36">
        <v>262</v>
      </c>
      <c r="AJ101" s="36">
        <v>40</v>
      </c>
      <c r="AK101" s="36">
        <v>21</v>
      </c>
      <c r="AL101" s="36">
        <v>69</v>
      </c>
      <c r="AM101" s="36">
        <v>133</v>
      </c>
      <c r="AN101" s="36">
        <v>1</v>
      </c>
      <c r="AO101" s="36">
        <v>17</v>
      </c>
      <c r="AP101" s="36">
        <v>3</v>
      </c>
      <c r="AQ101" s="36">
        <v>25</v>
      </c>
      <c r="AR101" s="36">
        <v>292</v>
      </c>
      <c r="AS101" s="36">
        <v>3</v>
      </c>
      <c r="AT101" s="36">
        <v>0</v>
      </c>
      <c r="AU101" s="36">
        <v>266</v>
      </c>
      <c r="AV101" s="36">
        <v>27</v>
      </c>
      <c r="AW101" s="36">
        <v>77</v>
      </c>
      <c r="AX101" s="36">
        <v>96</v>
      </c>
      <c r="AY101" s="39">
        <v>44.322031971257694</v>
      </c>
      <c r="AZ101" s="39">
        <v>55.677968028742306</v>
      </c>
      <c r="BA101" s="39">
        <v>11.216842621143188</v>
      </c>
      <c r="BB101" s="39">
        <v>2.913969492148313</v>
      </c>
      <c r="BC101" s="39">
        <v>3.9629985093217059</v>
      </c>
      <c r="BD101" s="31">
        <v>3.5728</v>
      </c>
      <c r="BE101" s="37">
        <v>0.69469999999999998</v>
      </c>
      <c r="BF101" s="36">
        <f t="shared" si="1"/>
        <v>2.5306122448979593</v>
      </c>
    </row>
    <row r="102" spans="1:58" x14ac:dyDescent="0.2">
      <c r="A102" s="36">
        <v>196</v>
      </c>
      <c r="B102" s="36">
        <v>5611.7</v>
      </c>
      <c r="C102" s="36">
        <v>5980.1</v>
      </c>
      <c r="D102" s="36">
        <v>5749.3</v>
      </c>
      <c r="E102" s="36">
        <v>5770.1</v>
      </c>
      <c r="F102" s="36">
        <v>0.05</v>
      </c>
      <c r="G102" s="36">
        <v>158.40000000000055</v>
      </c>
      <c r="H102" s="36">
        <v>210</v>
      </c>
      <c r="I102" s="36">
        <v>184.20000000000027</v>
      </c>
      <c r="J102" s="36">
        <v>5631.7</v>
      </c>
      <c r="K102" s="36">
        <v>5905.2</v>
      </c>
      <c r="L102" s="36">
        <v>5738.2</v>
      </c>
      <c r="M102" s="36">
        <v>5749.8</v>
      </c>
      <c r="N102" s="36">
        <v>6.2500000000017764E-2</v>
      </c>
      <c r="O102" s="36">
        <v>118.10000000000036</v>
      </c>
      <c r="P102" s="36">
        <v>155.39999999999964</v>
      </c>
      <c r="Q102" s="36">
        <v>136.75</v>
      </c>
      <c r="R102" s="36">
        <v>50.04</v>
      </c>
      <c r="S102" s="36">
        <v>0.95699999999999996</v>
      </c>
      <c r="T102" s="36">
        <v>18.02</v>
      </c>
      <c r="U102" s="36">
        <v>8.19</v>
      </c>
      <c r="V102" s="36">
        <v>6.5000000000000002E-2</v>
      </c>
      <c r="W102" s="36">
        <v>3.97</v>
      </c>
      <c r="X102" s="36">
        <v>2.2400000000000002</v>
      </c>
      <c r="Y102" s="36">
        <v>2.2799999999999998</v>
      </c>
      <c r="Z102" s="36">
        <v>1.01</v>
      </c>
      <c r="AA102" s="36">
        <v>0.17</v>
      </c>
      <c r="AB102" s="36">
        <v>1.2769999999999999</v>
      </c>
      <c r="AC102" s="36">
        <v>1.53915</v>
      </c>
      <c r="AD102" s="36">
        <v>-0.207287</v>
      </c>
      <c r="AE102" s="36">
        <v>-0.22625899999999999</v>
      </c>
      <c r="AF102" s="36">
        <v>-9.4843899999999995E-2</v>
      </c>
      <c r="AG102" s="36">
        <v>-0.04</v>
      </c>
      <c r="AH102" s="36">
        <v>17</v>
      </c>
      <c r="AI102" s="36">
        <v>243</v>
      </c>
      <c r="AJ102" s="36">
        <v>42</v>
      </c>
      <c r="AK102" s="36">
        <v>22</v>
      </c>
      <c r="AL102" s="36">
        <v>64</v>
      </c>
      <c r="AM102" s="36">
        <v>146</v>
      </c>
      <c r="AN102" s="36">
        <v>0</v>
      </c>
      <c r="AO102" s="36">
        <v>18</v>
      </c>
      <c r="AP102" s="36">
        <v>3</v>
      </c>
      <c r="AQ102" s="36">
        <v>25</v>
      </c>
      <c r="AR102" s="36">
        <v>282</v>
      </c>
      <c r="AS102" s="36">
        <v>-2</v>
      </c>
      <c r="AT102" s="36">
        <v>0</v>
      </c>
      <c r="AU102" s="36">
        <v>275</v>
      </c>
      <c r="AV102" s="36">
        <v>26</v>
      </c>
      <c r="AW102" s="36">
        <v>78</v>
      </c>
      <c r="AX102" s="36">
        <v>100</v>
      </c>
      <c r="AY102" s="39">
        <v>42.27082937938885</v>
      </c>
      <c r="AZ102" s="39">
        <v>57.72917062061115</v>
      </c>
      <c r="BA102" s="39">
        <v>11.206542286512686</v>
      </c>
      <c r="BB102" s="39">
        <v>3.0389578367715759</v>
      </c>
      <c r="BC102" s="39">
        <v>4.1329826580093432</v>
      </c>
      <c r="BD102" s="31">
        <v>3.7363</v>
      </c>
      <c r="BE102" s="37">
        <v>0.92749999999999999</v>
      </c>
      <c r="BF102" s="36">
        <f t="shared" si="1"/>
        <v>2.3406478578892376</v>
      </c>
    </row>
    <row r="103" spans="1:58" x14ac:dyDescent="0.2">
      <c r="A103" s="36">
        <v>198</v>
      </c>
      <c r="B103" s="36">
        <v>5643.1</v>
      </c>
      <c r="C103" s="36">
        <v>5999.2</v>
      </c>
      <c r="D103" s="36">
        <v>5788.2</v>
      </c>
      <c r="E103" s="36">
        <v>5800</v>
      </c>
      <c r="F103" s="36">
        <v>0.05</v>
      </c>
      <c r="G103" s="36">
        <v>156.89999999999964</v>
      </c>
      <c r="H103" s="36">
        <v>199.19999999999982</v>
      </c>
      <c r="I103" s="36">
        <v>178.04999999999973</v>
      </c>
      <c r="J103" s="36">
        <v>5660</v>
      </c>
      <c r="K103" s="36">
        <v>5922.9</v>
      </c>
      <c r="L103" s="36">
        <v>5774.3</v>
      </c>
      <c r="M103" s="36">
        <v>5781.9</v>
      </c>
      <c r="N103" s="36">
        <v>6.2499999999982236E-2</v>
      </c>
      <c r="O103" s="36">
        <v>121.89999999999964</v>
      </c>
      <c r="P103" s="36">
        <v>141</v>
      </c>
      <c r="Q103" s="36">
        <v>131.44999999999982</v>
      </c>
      <c r="R103" s="36">
        <v>46.96</v>
      </c>
      <c r="S103" s="36">
        <v>0.89300000000000002</v>
      </c>
      <c r="T103" s="36">
        <v>18.7</v>
      </c>
      <c r="U103" s="36">
        <v>8.02</v>
      </c>
      <c r="V103" s="36">
        <v>6.6000000000000003E-2</v>
      </c>
      <c r="W103" s="36">
        <v>4.2300000000000004</v>
      </c>
      <c r="X103" s="36">
        <v>1.98</v>
      </c>
      <c r="Y103" s="36">
        <v>1.98</v>
      </c>
      <c r="Z103" s="36">
        <v>1.1100000000000001</v>
      </c>
      <c r="AA103" s="36">
        <v>0.17499999999999999</v>
      </c>
      <c r="AB103" s="36">
        <v>1.135</v>
      </c>
      <c r="AC103" s="36">
        <v>1.6423700000000001</v>
      </c>
      <c r="AD103" s="36">
        <v>-3.8907700000000003E-2</v>
      </c>
      <c r="AE103" s="36">
        <v>-0.30844899999999997</v>
      </c>
      <c r="AF103" s="36">
        <v>-0.36485200000000001</v>
      </c>
      <c r="AG103" s="36">
        <v>-0.04</v>
      </c>
      <c r="AH103" s="36">
        <v>14</v>
      </c>
      <c r="AI103" s="36">
        <v>281</v>
      </c>
      <c r="AJ103" s="36">
        <v>28</v>
      </c>
      <c r="AK103" s="36">
        <v>24</v>
      </c>
      <c r="AL103" s="36">
        <v>62</v>
      </c>
      <c r="AM103" s="36">
        <v>175</v>
      </c>
      <c r="AN103" s="36">
        <v>0</v>
      </c>
      <c r="AO103" s="36">
        <v>18</v>
      </c>
      <c r="AP103" s="36">
        <v>6</v>
      </c>
      <c r="AQ103" s="36">
        <v>30</v>
      </c>
      <c r="AR103" s="36">
        <v>262</v>
      </c>
      <c r="AS103" s="36">
        <v>3</v>
      </c>
      <c r="AT103" s="36">
        <v>1</v>
      </c>
      <c r="AU103" s="36">
        <v>284</v>
      </c>
      <c r="AV103" s="36">
        <v>30</v>
      </c>
      <c r="AW103" s="36">
        <v>80</v>
      </c>
      <c r="AX103" s="36">
        <v>97</v>
      </c>
      <c r="AY103" s="39">
        <v>48.926633944717082</v>
      </c>
      <c r="AZ103" s="39">
        <v>51.073366055282918</v>
      </c>
      <c r="BA103" s="39">
        <v>13.651652714903612</v>
      </c>
      <c r="BB103" s="39">
        <v>3.1739207404972429</v>
      </c>
      <c r="BC103" s="39">
        <v>4.3165322070762508</v>
      </c>
      <c r="BD103" s="31">
        <v>4.4085999999999999</v>
      </c>
      <c r="BE103" s="37">
        <v>0.72589999999999999</v>
      </c>
      <c r="BF103" s="36">
        <f t="shared" si="1"/>
        <v>2.217245240761478</v>
      </c>
    </row>
    <row r="104" spans="1:58" x14ac:dyDescent="0.2">
      <c r="A104" s="36">
        <v>200</v>
      </c>
      <c r="B104" s="36">
        <v>5662.9</v>
      </c>
      <c r="C104" s="36">
        <v>6024.1</v>
      </c>
      <c r="D104" s="36">
        <v>5823.8</v>
      </c>
      <c r="E104" s="36">
        <v>5829.9</v>
      </c>
      <c r="F104" s="36">
        <v>4.9999999999772629E-2</v>
      </c>
      <c r="G104" s="36">
        <v>167</v>
      </c>
      <c r="H104" s="36">
        <v>194.20000000000073</v>
      </c>
      <c r="I104" s="36">
        <v>180.60000000000036</v>
      </c>
      <c r="J104" s="36">
        <v>5675.3</v>
      </c>
      <c r="K104" s="36">
        <v>5957.4</v>
      </c>
      <c r="L104" s="36">
        <v>5808.1</v>
      </c>
      <c r="M104" s="36">
        <v>5813.8</v>
      </c>
      <c r="N104" s="36">
        <v>5.8823529411767654E-2</v>
      </c>
      <c r="O104" s="36">
        <v>138.5</v>
      </c>
      <c r="P104" s="36">
        <v>143.59999999999945</v>
      </c>
      <c r="Q104" s="36">
        <v>141.04999999999973</v>
      </c>
      <c r="R104" s="36">
        <v>48.75</v>
      </c>
      <c r="S104" s="36">
        <v>1.0309999999999999</v>
      </c>
      <c r="T104" s="36">
        <v>18.72</v>
      </c>
      <c r="U104" s="36">
        <v>8.99</v>
      </c>
      <c r="V104" s="36">
        <v>7.2999999999999995E-2</v>
      </c>
      <c r="W104" s="36">
        <v>4.22</v>
      </c>
      <c r="X104" s="36">
        <v>2.91</v>
      </c>
      <c r="Y104" s="36">
        <v>2.2799999999999998</v>
      </c>
      <c r="Z104" s="36">
        <v>0.99</v>
      </c>
      <c r="AA104" s="36">
        <v>0.185</v>
      </c>
      <c r="AB104" s="36">
        <v>1.4490000000000001</v>
      </c>
      <c r="AC104" s="36">
        <v>1.40327</v>
      </c>
      <c r="AD104" s="36">
        <v>-0.17849599999999999</v>
      </c>
      <c r="AE104" s="36">
        <v>-1.7221400000000001E-2</v>
      </c>
      <c r="AF104" s="36">
        <v>-0.20066600000000001</v>
      </c>
      <c r="AG104" s="36">
        <v>-0.05</v>
      </c>
      <c r="AH104" s="36">
        <v>25</v>
      </c>
      <c r="AI104" s="36">
        <v>251</v>
      </c>
      <c r="AJ104" s="36">
        <v>53</v>
      </c>
      <c r="AK104" s="36">
        <v>24</v>
      </c>
      <c r="AL104" s="36">
        <v>86</v>
      </c>
      <c r="AM104" s="36">
        <v>153</v>
      </c>
      <c r="AN104" s="36">
        <v>0</v>
      </c>
      <c r="AO104" s="36">
        <v>21</v>
      </c>
      <c r="AP104" s="36">
        <v>4</v>
      </c>
      <c r="AQ104" s="36">
        <v>25</v>
      </c>
      <c r="AR104" s="36">
        <v>291</v>
      </c>
      <c r="AS104" s="36">
        <v>6</v>
      </c>
      <c r="AT104" s="36">
        <v>1</v>
      </c>
      <c r="AU104" s="36">
        <v>295</v>
      </c>
      <c r="AV104" s="36">
        <v>27</v>
      </c>
      <c r="AW104" s="36">
        <v>79</v>
      </c>
      <c r="AX104" s="36">
        <v>108</v>
      </c>
      <c r="AY104" s="39">
        <v>34.102631249359597</v>
      </c>
      <c r="AZ104" s="39">
        <v>65.897368750640396</v>
      </c>
      <c r="BA104" s="39">
        <v>7.4848385368971648</v>
      </c>
      <c r="BB104" s="39">
        <v>2.6314425419424872</v>
      </c>
      <c r="BC104" s="39">
        <v>3.578761857041783</v>
      </c>
      <c r="BD104" s="31">
        <v>3.8349000000000002</v>
      </c>
      <c r="BE104" s="37">
        <v>1.1296999999999999</v>
      </c>
      <c r="BF104" s="36">
        <f t="shared" si="1"/>
        <v>2.8225024248302621</v>
      </c>
    </row>
    <row r="105" spans="1:58" x14ac:dyDescent="0.2">
      <c r="A105" s="36">
        <v>202</v>
      </c>
      <c r="B105" s="36">
        <v>5708.4</v>
      </c>
      <c r="C105" s="36">
        <v>6049.6</v>
      </c>
      <c r="D105" s="36">
        <v>5865.1</v>
      </c>
      <c r="E105" s="36">
        <v>5863.7</v>
      </c>
      <c r="F105" s="36">
        <v>0.05</v>
      </c>
      <c r="G105" s="36">
        <v>155.30000000000018</v>
      </c>
      <c r="H105" s="36">
        <v>185.90000000000055</v>
      </c>
      <c r="I105" s="36">
        <v>170.60000000000036</v>
      </c>
      <c r="J105" s="36">
        <v>5719.8</v>
      </c>
      <c r="K105" s="36">
        <v>5972.2</v>
      </c>
      <c r="L105" s="36">
        <v>5853.5</v>
      </c>
      <c r="M105" s="36">
        <v>5850.2</v>
      </c>
      <c r="N105" s="36">
        <v>5.8823529411767654E-2</v>
      </c>
      <c r="O105" s="36">
        <v>130.39999999999964</v>
      </c>
      <c r="P105" s="36">
        <v>122</v>
      </c>
      <c r="Q105" s="36">
        <v>126.19999999999982</v>
      </c>
      <c r="R105" s="36">
        <v>52.37</v>
      </c>
      <c r="S105" s="36">
        <v>1.1419999999999999</v>
      </c>
      <c r="T105" s="36">
        <v>18.61</v>
      </c>
      <c r="U105" s="36">
        <v>9.9499999999999993</v>
      </c>
      <c r="V105" s="36">
        <v>8.8999999999999996E-2</v>
      </c>
      <c r="W105" s="36">
        <v>4.9800000000000004</v>
      </c>
      <c r="X105" s="36">
        <v>3.44</v>
      </c>
      <c r="Y105" s="36">
        <v>2.82</v>
      </c>
      <c r="Z105" s="36">
        <v>0.62</v>
      </c>
      <c r="AA105" s="36">
        <v>0.193</v>
      </c>
      <c r="AB105" s="36">
        <v>0.72699999999999998</v>
      </c>
      <c r="AC105" s="36">
        <v>0.866475</v>
      </c>
      <c r="AD105" s="36">
        <v>-0.41564699999999999</v>
      </c>
      <c r="AE105" s="36">
        <v>-0.30908799999999997</v>
      </c>
      <c r="AF105" s="36">
        <v>-0.15896099999999999</v>
      </c>
      <c r="AG105" s="36">
        <v>-0.04</v>
      </c>
      <c r="AH105" s="36">
        <v>30</v>
      </c>
      <c r="AI105" s="36">
        <v>192</v>
      </c>
      <c r="AJ105" s="36">
        <v>23</v>
      </c>
      <c r="AK105" s="36">
        <v>31</v>
      </c>
      <c r="AL105" s="36">
        <v>53</v>
      </c>
      <c r="AM105" s="36">
        <v>96</v>
      </c>
      <c r="AN105" s="36">
        <v>2</v>
      </c>
      <c r="AO105" s="36">
        <v>17</v>
      </c>
      <c r="AP105" s="36">
        <v>3</v>
      </c>
      <c r="AQ105" s="36">
        <v>14</v>
      </c>
      <c r="AR105" s="36">
        <v>331</v>
      </c>
      <c r="AS105" s="36">
        <v>2</v>
      </c>
      <c r="AT105" s="36">
        <v>0</v>
      </c>
      <c r="AU105" s="36">
        <v>285</v>
      </c>
      <c r="AV105" s="36">
        <v>24</v>
      </c>
      <c r="AW105" s="36">
        <v>89</v>
      </c>
      <c r="AX105" s="36">
        <v>105</v>
      </c>
      <c r="AY105" s="39">
        <v>28.931393883862132</v>
      </c>
      <c r="AZ105" s="39">
        <v>71.068606116137872</v>
      </c>
      <c r="BA105" s="39">
        <v>5.4413596073546824</v>
      </c>
      <c r="BB105" s="39">
        <v>1.9265987839719501</v>
      </c>
      <c r="BC105" s="39">
        <v>2.6201743462018521</v>
      </c>
      <c r="BD105" s="58">
        <f>AVERAGE(BD104,BD106)</f>
        <v>2.1877500000000003</v>
      </c>
      <c r="BE105" s="58">
        <f>AVERAGE(BE104,BE106)</f>
        <v>0.61880000000000002</v>
      </c>
      <c r="BF105" s="36">
        <f t="shared" si="1"/>
        <v>3.012259194395797</v>
      </c>
    </row>
    <row r="106" spans="1:58" x14ac:dyDescent="0.2">
      <c r="A106" s="36">
        <v>204</v>
      </c>
      <c r="B106" s="36">
        <v>5735.2</v>
      </c>
      <c r="C106" s="36">
        <v>6077.5</v>
      </c>
      <c r="D106" s="36">
        <v>5908.4</v>
      </c>
      <c r="E106" s="36">
        <v>5898</v>
      </c>
      <c r="F106" s="36">
        <v>0.05</v>
      </c>
      <c r="G106" s="36">
        <v>162.80000000000018</v>
      </c>
      <c r="H106" s="36">
        <v>179.5</v>
      </c>
      <c r="I106" s="36">
        <v>171.15000000000009</v>
      </c>
      <c r="J106" s="36">
        <v>5744.9</v>
      </c>
      <c r="K106" s="36">
        <v>6002</v>
      </c>
      <c r="L106" s="36">
        <v>5899.2</v>
      </c>
      <c r="M106" s="36">
        <v>5886.8</v>
      </c>
      <c r="N106" s="36">
        <v>5.5555555555546782E-2</v>
      </c>
      <c r="O106" s="36">
        <v>141.90000000000055</v>
      </c>
      <c r="P106" s="36">
        <v>115.19999999999982</v>
      </c>
      <c r="Q106" s="36">
        <v>128.55000000000018</v>
      </c>
      <c r="R106" s="36">
        <v>52.41</v>
      </c>
      <c r="S106" s="36">
        <v>1.5349999999999999</v>
      </c>
      <c r="T106" s="36">
        <v>18.46</v>
      </c>
      <c r="U106" s="36">
        <v>9.14</v>
      </c>
      <c r="V106" s="36">
        <v>0.123</v>
      </c>
      <c r="W106" s="36">
        <v>4.6100000000000003</v>
      </c>
      <c r="X106" s="36">
        <v>5.65</v>
      </c>
      <c r="Y106" s="36">
        <v>3.51</v>
      </c>
      <c r="Z106" s="36">
        <v>0.76</v>
      </c>
      <c r="AA106" s="36">
        <v>0.27</v>
      </c>
      <c r="AB106" s="36">
        <v>0.311</v>
      </c>
      <c r="AC106" s="36">
        <v>0.111125</v>
      </c>
      <c r="AD106" s="36">
        <v>-0.42688399999999999</v>
      </c>
      <c r="AE106" s="36">
        <v>-0.17199900000000001</v>
      </c>
      <c r="AF106" s="36">
        <v>-9.9769800000000006E-2</v>
      </c>
      <c r="AG106" s="36">
        <v>-0.03</v>
      </c>
      <c r="AH106" s="36">
        <v>8</v>
      </c>
      <c r="AI106" s="36">
        <v>220</v>
      </c>
      <c r="AJ106" s="36">
        <v>14</v>
      </c>
      <c r="AK106" s="36">
        <v>28</v>
      </c>
      <c r="AL106" s="36">
        <v>47</v>
      </c>
      <c r="AM106" s="36">
        <v>106</v>
      </c>
      <c r="AN106" s="36">
        <v>-1</v>
      </c>
      <c r="AO106" s="36">
        <v>17</v>
      </c>
      <c r="AP106" s="36">
        <v>2</v>
      </c>
      <c r="AQ106" s="36">
        <v>15</v>
      </c>
      <c r="AR106" s="36">
        <v>333</v>
      </c>
      <c r="AS106" s="36">
        <v>0</v>
      </c>
      <c r="AT106" s="36">
        <v>0</v>
      </c>
      <c r="AU106" s="36">
        <v>280</v>
      </c>
      <c r="AV106" s="36">
        <v>30</v>
      </c>
      <c r="AW106" s="36">
        <v>84</v>
      </c>
      <c r="AX106" s="36">
        <v>153</v>
      </c>
      <c r="AY106" s="39">
        <v>28.281365748535297</v>
      </c>
      <c r="AZ106" s="39">
        <v>71.718634251464707</v>
      </c>
      <c r="BA106" s="39">
        <v>4.0440083258993909</v>
      </c>
      <c r="BB106" s="39">
        <v>1.7277806469787236</v>
      </c>
      <c r="BC106" s="39">
        <v>2.3497816798910645</v>
      </c>
      <c r="BD106" s="31">
        <v>0.54059999999999997</v>
      </c>
      <c r="BE106" s="37">
        <v>0.1079</v>
      </c>
      <c r="BF106" s="36">
        <f t="shared" si="1"/>
        <v>3.680781758957655</v>
      </c>
    </row>
    <row r="107" spans="1:58" x14ac:dyDescent="0.2">
      <c r="A107" s="36">
        <v>206</v>
      </c>
      <c r="B107" s="36">
        <v>5768.6</v>
      </c>
      <c r="C107" s="36">
        <v>6127</v>
      </c>
      <c r="D107" s="36">
        <v>5949</v>
      </c>
      <c r="E107" s="36">
        <v>5941.7</v>
      </c>
      <c r="F107" s="36">
        <v>0.05</v>
      </c>
      <c r="G107" s="36">
        <v>173.09999999999945</v>
      </c>
      <c r="H107" s="36">
        <v>185.30000000000018</v>
      </c>
      <c r="I107" s="36">
        <v>179.19999999999982</v>
      </c>
      <c r="J107" s="36">
        <v>5777.3</v>
      </c>
      <c r="K107" s="36">
        <v>6067.5</v>
      </c>
      <c r="L107" s="36">
        <v>5939.2</v>
      </c>
      <c r="M107" s="36">
        <v>5930.9</v>
      </c>
      <c r="N107" s="36">
        <v>3.8461538461530893E-2</v>
      </c>
      <c r="O107" s="36">
        <v>153.59999999999945</v>
      </c>
      <c r="P107" s="36">
        <v>136.60000000000036</v>
      </c>
      <c r="Q107" s="36">
        <v>145.09999999999991</v>
      </c>
      <c r="R107" s="36">
        <v>50.22</v>
      </c>
      <c r="S107" s="36">
        <v>0.97799999999999998</v>
      </c>
      <c r="T107" s="36">
        <v>19.93</v>
      </c>
      <c r="U107" s="36">
        <v>8.65</v>
      </c>
      <c r="V107" s="36">
        <v>8.1000000000000003E-2</v>
      </c>
      <c r="W107" s="36">
        <v>4.5999999999999996</v>
      </c>
      <c r="X107" s="36">
        <v>2.06</v>
      </c>
      <c r="Y107" s="36">
        <v>2.36</v>
      </c>
      <c r="Z107" s="36">
        <v>1.03</v>
      </c>
      <c r="AA107" s="36">
        <v>0.17199999999999999</v>
      </c>
      <c r="AB107" s="36">
        <v>0.53700000000000003</v>
      </c>
      <c r="AC107" s="36">
        <v>1.3061199999999999</v>
      </c>
      <c r="AD107" s="36">
        <v>-0.24002000000000001</v>
      </c>
      <c r="AE107" s="36">
        <v>-0.70495799999999997</v>
      </c>
      <c r="AF107" s="36">
        <v>-0.33653300000000003</v>
      </c>
      <c r="AG107" s="36">
        <v>-0.04</v>
      </c>
      <c r="AH107" s="36">
        <v>21</v>
      </c>
      <c r="AI107" s="36">
        <v>261</v>
      </c>
      <c r="AJ107" s="36">
        <v>51</v>
      </c>
      <c r="AK107" s="36">
        <v>28</v>
      </c>
      <c r="AL107" s="36">
        <v>61</v>
      </c>
      <c r="AM107" s="36">
        <v>114</v>
      </c>
      <c r="AN107" s="36">
        <v>0</v>
      </c>
      <c r="AO107" s="36">
        <v>17</v>
      </c>
      <c r="AP107" s="36">
        <v>2</v>
      </c>
      <c r="AQ107" s="36">
        <v>28</v>
      </c>
      <c r="AR107" s="36">
        <v>301</v>
      </c>
      <c r="AS107" s="36">
        <v>5</v>
      </c>
      <c r="AT107" s="36">
        <v>1</v>
      </c>
      <c r="AU107" s="36">
        <v>290</v>
      </c>
      <c r="AV107" s="36">
        <v>25</v>
      </c>
      <c r="AW107" s="36">
        <v>85</v>
      </c>
      <c r="AX107" s="36">
        <v>108</v>
      </c>
      <c r="AY107" s="39">
        <v>42.954672486758341</v>
      </c>
      <c r="AZ107" s="39">
        <v>57.045327513241659</v>
      </c>
      <c r="BA107" s="39">
        <v>11.487227341654172</v>
      </c>
      <c r="BB107" s="39">
        <v>2.673509856526306</v>
      </c>
      <c r="BC107" s="39">
        <v>3.6359734048757764</v>
      </c>
      <c r="BD107" s="31">
        <v>2.6594000000000002</v>
      </c>
      <c r="BE107" s="37">
        <v>0.2422</v>
      </c>
      <c r="BF107" s="36">
        <f t="shared" si="1"/>
        <v>2.1063394683026586</v>
      </c>
    </row>
    <row r="108" spans="1:58" x14ac:dyDescent="0.2">
      <c r="A108" s="36">
        <v>208</v>
      </c>
      <c r="B108" s="36">
        <v>5798.2</v>
      </c>
      <c r="C108" s="36">
        <v>6226.5</v>
      </c>
      <c r="D108" s="36">
        <v>5993.1</v>
      </c>
      <c r="E108" s="36">
        <v>5994.7</v>
      </c>
      <c r="F108" s="36">
        <v>0.05</v>
      </c>
      <c r="G108" s="36">
        <v>196.5</v>
      </c>
      <c r="H108" s="36">
        <v>231.80000000000018</v>
      </c>
      <c r="I108" s="36">
        <v>214.15000000000009</v>
      </c>
      <c r="J108" s="36">
        <v>5805.4</v>
      </c>
      <c r="K108" s="36">
        <v>6173.7</v>
      </c>
      <c r="L108" s="36">
        <v>5981.9</v>
      </c>
      <c r="M108" s="36">
        <v>5982.4</v>
      </c>
      <c r="N108" s="36">
        <v>3.9999999999997725E-2</v>
      </c>
      <c r="O108" s="36">
        <v>177</v>
      </c>
      <c r="P108" s="36">
        <v>191.30000000000018</v>
      </c>
      <c r="Q108" s="36">
        <v>184.15000000000009</v>
      </c>
      <c r="R108" s="36">
        <v>48.49</v>
      </c>
      <c r="S108" s="36">
        <v>1.0209999999999999</v>
      </c>
      <c r="T108" s="36">
        <v>19.98</v>
      </c>
      <c r="U108" s="36">
        <v>9.86</v>
      </c>
      <c r="V108" s="36">
        <v>7.3999999999999996E-2</v>
      </c>
      <c r="W108" s="36">
        <v>4.32</v>
      </c>
      <c r="X108" s="36">
        <v>2.0099999999999998</v>
      </c>
      <c r="Y108" s="36">
        <v>2.25</v>
      </c>
      <c r="Z108" s="36">
        <v>1.23</v>
      </c>
      <c r="AA108" s="36">
        <v>0.19</v>
      </c>
      <c r="AB108" s="36">
        <v>1.552</v>
      </c>
      <c r="AC108" s="36">
        <v>1.7288300000000001</v>
      </c>
      <c r="AD108" s="36">
        <v>-0.26939600000000002</v>
      </c>
      <c r="AE108" s="36">
        <v>-0.22664300000000001</v>
      </c>
      <c r="AF108" s="36">
        <v>-0.27943600000000002</v>
      </c>
      <c r="AG108" s="36">
        <v>-0.05</v>
      </c>
      <c r="AH108" s="36">
        <v>23</v>
      </c>
      <c r="AI108" s="36">
        <v>288</v>
      </c>
      <c r="AJ108" s="36">
        <v>32</v>
      </c>
      <c r="AK108" s="36">
        <v>24</v>
      </c>
      <c r="AL108" s="36">
        <v>58</v>
      </c>
      <c r="AM108" s="36">
        <v>143</v>
      </c>
      <c r="AN108" s="36">
        <v>5</v>
      </c>
      <c r="AO108" s="36">
        <v>15</v>
      </c>
      <c r="AP108" s="36">
        <v>3</v>
      </c>
      <c r="AQ108" s="36">
        <v>31</v>
      </c>
      <c r="AR108" s="36">
        <v>270</v>
      </c>
      <c r="AS108" s="36">
        <v>1</v>
      </c>
      <c r="AT108" s="36">
        <v>1</v>
      </c>
      <c r="AU108" s="36">
        <v>294</v>
      </c>
      <c r="AV108" s="36">
        <v>25</v>
      </c>
      <c r="AW108" s="36">
        <v>85</v>
      </c>
      <c r="AX108" s="36">
        <v>118</v>
      </c>
      <c r="AY108" s="39">
        <v>42.560418875354301</v>
      </c>
      <c r="AZ108" s="39">
        <v>57.439581124645699</v>
      </c>
      <c r="BA108" s="39">
        <v>9.2285671237004543</v>
      </c>
      <c r="BB108" s="39">
        <v>3.9400331475064236</v>
      </c>
      <c r="BC108" s="39">
        <v>5.3584450806087363</v>
      </c>
      <c r="BD108" s="58">
        <f>AVERAGE(BD107,BD109)</f>
        <v>2.4901</v>
      </c>
      <c r="BE108" s="58">
        <f>AVERAGE(BE107,BE109)</f>
        <v>1.0850500000000001</v>
      </c>
      <c r="BF108" s="36">
        <f t="shared" si="1"/>
        <v>1.968658178256611</v>
      </c>
    </row>
    <row r="109" spans="1:58" x14ac:dyDescent="0.2">
      <c r="A109" s="36">
        <v>210</v>
      </c>
      <c r="B109" s="36">
        <v>5818.7</v>
      </c>
      <c r="C109" s="36">
        <v>6343.2</v>
      </c>
      <c r="D109" s="36">
        <v>6034.6</v>
      </c>
      <c r="E109" s="36">
        <v>6047.5</v>
      </c>
      <c r="F109" s="36">
        <v>0.05</v>
      </c>
      <c r="G109" s="36">
        <v>228.80000000000018</v>
      </c>
      <c r="H109" s="36">
        <v>295.69999999999982</v>
      </c>
      <c r="I109" s="36">
        <v>262.25</v>
      </c>
      <c r="J109" s="36">
        <v>5818.7</v>
      </c>
      <c r="K109" s="36">
        <v>6298.9</v>
      </c>
      <c r="L109" s="36">
        <v>6021</v>
      </c>
      <c r="M109" s="36">
        <v>6032.4</v>
      </c>
      <c r="N109" s="36">
        <v>3.8461538461530893E-2</v>
      </c>
      <c r="O109" s="36">
        <v>213.69999999999982</v>
      </c>
      <c r="P109" s="36">
        <v>266.5</v>
      </c>
      <c r="Q109" s="36">
        <v>240.09999999999991</v>
      </c>
      <c r="R109" s="36">
        <v>48.9</v>
      </c>
      <c r="S109" s="36">
        <v>0.79600000000000004</v>
      </c>
      <c r="T109" s="36">
        <v>18.38</v>
      </c>
      <c r="U109" s="36">
        <v>9.5</v>
      </c>
      <c r="V109" s="36">
        <v>9.4E-2</v>
      </c>
      <c r="W109" s="36">
        <v>4.3</v>
      </c>
      <c r="X109" s="36">
        <v>3.52</v>
      </c>
      <c r="Y109" s="36">
        <v>2.4900000000000002</v>
      </c>
      <c r="Z109" s="36">
        <v>1.04</v>
      </c>
      <c r="AA109" s="36">
        <v>0.20100000000000001</v>
      </c>
      <c r="AB109" s="36">
        <v>2.3330000000000002</v>
      </c>
      <c r="AC109" s="36">
        <v>1.47881</v>
      </c>
      <c r="AD109" s="36">
        <v>-0.231964</v>
      </c>
      <c r="AE109" s="36">
        <v>0.39755200000000002</v>
      </c>
      <c r="AF109" s="36">
        <v>-0.106015</v>
      </c>
      <c r="AG109" s="36">
        <v>-0.04</v>
      </c>
      <c r="AH109" s="36">
        <v>25</v>
      </c>
      <c r="AI109" s="36">
        <v>287</v>
      </c>
      <c r="AJ109" s="36">
        <v>3</v>
      </c>
      <c r="AK109" s="36">
        <v>24</v>
      </c>
      <c r="AL109" s="36">
        <v>48</v>
      </c>
      <c r="AM109" s="36">
        <v>132</v>
      </c>
      <c r="AN109" s="36">
        <v>17</v>
      </c>
      <c r="AO109" s="36">
        <v>17</v>
      </c>
      <c r="AP109" s="36">
        <v>4</v>
      </c>
      <c r="AQ109" s="36">
        <v>25</v>
      </c>
      <c r="AR109" s="36">
        <v>358</v>
      </c>
      <c r="AS109" s="36">
        <v>4</v>
      </c>
      <c r="AT109" s="36">
        <v>2</v>
      </c>
      <c r="AU109" s="36">
        <v>258</v>
      </c>
      <c r="AV109" s="36">
        <v>19</v>
      </c>
      <c r="AW109" s="36">
        <v>105</v>
      </c>
      <c r="AX109" s="36">
        <v>94</v>
      </c>
      <c r="AY109" s="39">
        <v>26.821758659897121</v>
      </c>
      <c r="AZ109" s="39">
        <v>73.178241340102886</v>
      </c>
      <c r="BA109" s="39">
        <v>6.4081164860353175</v>
      </c>
      <c r="BB109" s="39">
        <v>4.0051689524410117</v>
      </c>
      <c r="BC109" s="39">
        <v>5.4470297753197761</v>
      </c>
      <c r="BD109" s="31">
        <v>2.3208000000000002</v>
      </c>
      <c r="BE109" s="37">
        <v>1.9278999999999999</v>
      </c>
      <c r="BF109" s="36">
        <f t="shared" si="1"/>
        <v>4.4221105527638187</v>
      </c>
    </row>
    <row r="110" spans="1:58" x14ac:dyDescent="0.2">
      <c r="A110" s="36">
        <v>214</v>
      </c>
      <c r="B110" s="36">
        <v>5894.4</v>
      </c>
      <c r="C110" s="36">
        <v>6455.8</v>
      </c>
      <c r="D110" s="36">
        <v>6135.1</v>
      </c>
      <c r="E110" s="36">
        <v>6149.1</v>
      </c>
      <c r="F110" s="36">
        <v>0.05</v>
      </c>
      <c r="G110" s="36">
        <v>254.70000000000073</v>
      </c>
      <c r="H110" s="36">
        <v>306.69999999999982</v>
      </c>
      <c r="I110" s="36">
        <v>280.70000000000027</v>
      </c>
      <c r="J110" s="36">
        <v>5894.6</v>
      </c>
      <c r="K110" s="36">
        <v>6424.9</v>
      </c>
      <c r="L110" s="36">
        <v>6126.3</v>
      </c>
      <c r="M110" s="36">
        <v>6137.5</v>
      </c>
      <c r="N110" s="36">
        <v>3.9999999999997725E-2</v>
      </c>
      <c r="O110" s="36">
        <v>242.89999999999964</v>
      </c>
      <c r="P110" s="36">
        <v>287.39999999999964</v>
      </c>
      <c r="Q110" s="36">
        <v>265.14999999999964</v>
      </c>
      <c r="R110" s="36">
        <v>49.08</v>
      </c>
      <c r="S110" s="36">
        <v>0.878</v>
      </c>
      <c r="T110" s="36">
        <v>17.329999999999998</v>
      </c>
      <c r="U110" s="36">
        <v>8.7899999999999991</v>
      </c>
      <c r="V110" s="36">
        <v>0.14699999999999999</v>
      </c>
      <c r="W110" s="36">
        <v>4.4800000000000004</v>
      </c>
      <c r="X110" s="36">
        <v>7.03</v>
      </c>
      <c r="Y110" s="36">
        <v>2.2999999999999998</v>
      </c>
      <c r="Z110" s="36">
        <v>0.95</v>
      </c>
      <c r="AA110" s="36">
        <v>0.19700000000000001</v>
      </c>
      <c r="AB110" s="36">
        <v>0.74199999999999999</v>
      </c>
      <c r="AC110" s="36">
        <v>0.26690399999999997</v>
      </c>
      <c r="AD110" s="36">
        <v>0.189774</v>
      </c>
      <c r="AE110" s="36">
        <v>0.346665</v>
      </c>
      <c r="AF110" s="36">
        <v>-0.115934</v>
      </c>
      <c r="AG110" s="36">
        <v>0.02</v>
      </c>
      <c r="AH110" s="36">
        <v>5</v>
      </c>
      <c r="AI110" s="36">
        <v>255</v>
      </c>
      <c r="AJ110" s="36">
        <v>23</v>
      </c>
      <c r="AK110" s="36">
        <v>24</v>
      </c>
      <c r="AL110" s="36">
        <v>55</v>
      </c>
      <c r="AM110" s="36">
        <v>107</v>
      </c>
      <c r="AN110" s="36">
        <v>1</v>
      </c>
      <c r="AO110" s="36">
        <v>15</v>
      </c>
      <c r="AP110" s="36">
        <v>5</v>
      </c>
      <c r="AQ110" s="36">
        <v>22</v>
      </c>
      <c r="AR110" s="36">
        <v>361</v>
      </c>
      <c r="AS110" s="36">
        <v>4</v>
      </c>
      <c r="AT110" s="36">
        <v>1</v>
      </c>
      <c r="AU110" s="36">
        <v>249</v>
      </c>
      <c r="AV110" s="36">
        <v>19</v>
      </c>
      <c r="AW110" s="36">
        <v>81</v>
      </c>
      <c r="AX110" s="36">
        <v>98</v>
      </c>
      <c r="AY110" s="39">
        <v>18.173420842448877</v>
      </c>
      <c r="AZ110" s="39">
        <v>81.826579157551123</v>
      </c>
      <c r="BA110" s="39">
        <v>4.134342799911658</v>
      </c>
      <c r="BB110" s="39">
        <v>4.7590351219678269</v>
      </c>
      <c r="BC110" s="39">
        <v>6.4722877658762448</v>
      </c>
      <c r="BD110" s="31">
        <v>1.4819</v>
      </c>
      <c r="BE110" s="37">
        <v>0.59630000000000005</v>
      </c>
      <c r="BF110" s="36">
        <f t="shared" si="1"/>
        <v>8.0068337129840543</v>
      </c>
    </row>
    <row r="111" spans="1:58" x14ac:dyDescent="0.2">
      <c r="A111" s="36">
        <v>216</v>
      </c>
      <c r="B111" s="36">
        <v>5935.3</v>
      </c>
      <c r="C111" s="36">
        <v>6524.3</v>
      </c>
      <c r="D111" s="36">
        <v>6187</v>
      </c>
      <c r="E111" s="36">
        <v>6201.9</v>
      </c>
      <c r="F111" s="36">
        <v>4.9999999999772629E-2</v>
      </c>
      <c r="G111" s="36">
        <v>266.59999999999945</v>
      </c>
      <c r="H111" s="36">
        <v>322.40000000000055</v>
      </c>
      <c r="I111" s="36">
        <v>294.5</v>
      </c>
      <c r="J111" s="36">
        <v>5934.4</v>
      </c>
      <c r="K111" s="36">
        <v>6493.8</v>
      </c>
      <c r="L111" s="36">
        <v>6175.5</v>
      </c>
      <c r="M111" s="36">
        <v>6188.9</v>
      </c>
      <c r="N111" s="36">
        <v>3.9999999999997725E-2</v>
      </c>
      <c r="O111" s="36">
        <v>254.5</v>
      </c>
      <c r="P111" s="36">
        <v>304.90000000000055</v>
      </c>
      <c r="Q111" s="36">
        <v>279.70000000000027</v>
      </c>
      <c r="R111" s="36">
        <v>48.72</v>
      </c>
      <c r="S111" s="36">
        <v>0.871</v>
      </c>
      <c r="T111" s="36">
        <v>17.309999999999999</v>
      </c>
      <c r="U111" s="36">
        <v>8.69</v>
      </c>
      <c r="V111" s="36">
        <v>0.15</v>
      </c>
      <c r="W111" s="36">
        <v>4.33</v>
      </c>
      <c r="X111" s="36">
        <v>7.37</v>
      </c>
      <c r="Y111" s="36">
        <v>2.2799999999999998</v>
      </c>
      <c r="Z111" s="36">
        <v>0.98</v>
      </c>
      <c r="AA111" s="36">
        <v>0.19600000000000001</v>
      </c>
      <c r="AB111" s="36">
        <v>0.89200000000000002</v>
      </c>
      <c r="AC111" s="36">
        <v>0.28252699999999997</v>
      </c>
      <c r="AD111" s="36">
        <v>0.21678500000000001</v>
      </c>
      <c r="AE111" s="36">
        <v>0.47825400000000001</v>
      </c>
      <c r="AF111" s="36">
        <v>-9.6224900000000002E-2</v>
      </c>
      <c r="AG111" s="36">
        <v>0.02</v>
      </c>
      <c r="AH111" s="36">
        <v>6</v>
      </c>
      <c r="AI111" s="36">
        <v>263</v>
      </c>
      <c r="AJ111" s="36">
        <v>28</v>
      </c>
      <c r="AK111" s="36">
        <v>23</v>
      </c>
      <c r="AL111" s="36">
        <v>55</v>
      </c>
      <c r="AM111" s="36">
        <v>104</v>
      </c>
      <c r="AN111" s="36">
        <v>0</v>
      </c>
      <c r="AO111" s="36">
        <v>17</v>
      </c>
      <c r="AP111" s="36">
        <v>4</v>
      </c>
      <c r="AQ111" s="36">
        <v>22</v>
      </c>
      <c r="AR111" s="36">
        <v>369</v>
      </c>
      <c r="AS111" s="36">
        <v>0</v>
      </c>
      <c r="AT111" s="36">
        <v>1</v>
      </c>
      <c r="AU111" s="36">
        <v>240</v>
      </c>
      <c r="AV111" s="36">
        <v>20</v>
      </c>
      <c r="AW111" s="36">
        <v>79</v>
      </c>
      <c r="AX111" s="36">
        <v>93</v>
      </c>
      <c r="AY111" s="39">
        <v>19.761192494621245</v>
      </c>
      <c r="AZ111" s="39">
        <v>80.238807505378759</v>
      </c>
      <c r="BA111" s="39">
        <v>4.476065335598137</v>
      </c>
      <c r="BB111" s="39">
        <v>5.4524671773013242</v>
      </c>
      <c r="BC111" s="39">
        <v>7.4153553611298015</v>
      </c>
      <c r="BD111" s="31">
        <v>1.6819</v>
      </c>
      <c r="BE111" s="37">
        <v>0.65939999999999999</v>
      </c>
      <c r="BF111" s="36">
        <f t="shared" si="1"/>
        <v>8.4615384615384617</v>
      </c>
    </row>
    <row r="112" spans="1:58" x14ac:dyDescent="0.2">
      <c r="A112" s="36">
        <v>218</v>
      </c>
      <c r="B112" s="36">
        <v>5976.9</v>
      </c>
      <c r="C112" s="36">
        <v>6578.9</v>
      </c>
      <c r="D112" s="36">
        <v>6241.1</v>
      </c>
      <c r="E112" s="36">
        <v>6255.1</v>
      </c>
      <c r="F112" s="36">
        <v>3.3333333333383862E-2</v>
      </c>
      <c r="G112" s="36">
        <v>278.20000000000073</v>
      </c>
      <c r="H112" s="36">
        <v>323.79999999999927</v>
      </c>
      <c r="I112" s="36">
        <v>301</v>
      </c>
      <c r="J112" s="36">
        <v>5975.3</v>
      </c>
      <c r="K112" s="36">
        <v>6548.4</v>
      </c>
      <c r="L112" s="36">
        <v>6228.2</v>
      </c>
      <c r="M112" s="36">
        <v>6240.6</v>
      </c>
      <c r="N112" s="36">
        <v>3.8461538461544348E-2</v>
      </c>
      <c r="O112" s="36">
        <v>265.30000000000018</v>
      </c>
      <c r="P112" s="36">
        <v>307.79999999999927</v>
      </c>
      <c r="Q112" s="36">
        <v>286.54999999999973</v>
      </c>
      <c r="R112" s="36">
        <v>47.93</v>
      </c>
      <c r="S112" s="36">
        <v>0.876</v>
      </c>
      <c r="T112" s="36">
        <v>16.88</v>
      </c>
      <c r="U112" s="36">
        <v>8.69</v>
      </c>
      <c r="V112" s="36">
        <v>0.14299999999999999</v>
      </c>
      <c r="W112" s="36">
        <v>4.09</v>
      </c>
      <c r="X112" s="36">
        <v>7.07</v>
      </c>
      <c r="Y112" s="36">
        <v>2.14</v>
      </c>
      <c r="Z112" s="36">
        <v>0.97</v>
      </c>
      <c r="AA112" s="36">
        <v>0.19</v>
      </c>
      <c r="AB112" s="36">
        <v>0.86799999999999999</v>
      </c>
      <c r="AC112" s="36">
        <v>0.33906599999999998</v>
      </c>
      <c r="AD112" s="36">
        <v>0.28317700000000001</v>
      </c>
      <c r="AE112" s="36">
        <v>0.46659299999999998</v>
      </c>
      <c r="AF112" s="36">
        <v>-0.111869</v>
      </c>
      <c r="AG112" s="36">
        <v>0</v>
      </c>
      <c r="AH112" s="36">
        <v>6</v>
      </c>
      <c r="AI112" s="36">
        <v>252</v>
      </c>
      <c r="AJ112" s="36">
        <v>15</v>
      </c>
      <c r="AK112" s="36">
        <v>24</v>
      </c>
      <c r="AL112" s="36">
        <v>53</v>
      </c>
      <c r="AM112" s="36">
        <v>101</v>
      </c>
      <c r="AN112" s="36">
        <v>2</v>
      </c>
      <c r="AO112" s="36">
        <v>17</v>
      </c>
      <c r="AP112" s="36">
        <v>3</v>
      </c>
      <c r="AQ112" s="36">
        <v>22</v>
      </c>
      <c r="AR112" s="36">
        <v>373</v>
      </c>
      <c r="AS112" s="36">
        <v>4</v>
      </c>
      <c r="AT112" s="36">
        <v>-1</v>
      </c>
      <c r="AU112" s="36">
        <v>235</v>
      </c>
      <c r="AV112" s="36">
        <v>18</v>
      </c>
      <c r="AW112" s="36">
        <v>80</v>
      </c>
      <c r="AX112" s="36">
        <v>97</v>
      </c>
      <c r="AY112" s="39">
        <v>19.869581440526861</v>
      </c>
      <c r="AZ112" s="39">
        <v>80.130418559473142</v>
      </c>
      <c r="BA112" s="39">
        <v>4.4510802480542342</v>
      </c>
      <c r="BB112" s="39">
        <v>5.6972644556628804</v>
      </c>
      <c r="BC112" s="39">
        <v>7.7482796597015176</v>
      </c>
      <c r="BD112" s="31">
        <v>1.5388999999999999</v>
      </c>
      <c r="BE112" s="37">
        <v>0.63170000000000004</v>
      </c>
      <c r="BF112" s="36">
        <f t="shared" si="1"/>
        <v>8.0707762557077629</v>
      </c>
    </row>
    <row r="113" spans="1:58" x14ac:dyDescent="0.2">
      <c r="A113" s="36">
        <v>220</v>
      </c>
      <c r="B113" s="36">
        <v>6007.1</v>
      </c>
      <c r="C113" s="36">
        <v>6656.9</v>
      </c>
      <c r="D113" s="36">
        <v>6294.5</v>
      </c>
      <c r="E113" s="36">
        <v>6308.7</v>
      </c>
      <c r="F113" s="36">
        <v>0.05</v>
      </c>
      <c r="G113" s="36">
        <v>301.59999999999945</v>
      </c>
      <c r="H113" s="36">
        <v>348.19999999999982</v>
      </c>
      <c r="I113" s="36">
        <v>324.89999999999964</v>
      </c>
      <c r="J113" s="36">
        <v>6003.1</v>
      </c>
      <c r="K113" s="36">
        <v>6621.3</v>
      </c>
      <c r="L113" s="36">
        <v>6279.8</v>
      </c>
      <c r="M113" s="36">
        <v>6292.4</v>
      </c>
      <c r="N113" s="36">
        <v>3.8461538461530893E-2</v>
      </c>
      <c r="O113" s="36">
        <v>289.29999999999927</v>
      </c>
      <c r="P113" s="36">
        <v>328.90000000000055</v>
      </c>
      <c r="Q113" s="36">
        <v>309.09999999999991</v>
      </c>
      <c r="R113" s="36">
        <v>48.13</v>
      </c>
      <c r="S113" s="36">
        <v>0.87</v>
      </c>
      <c r="T113" s="36">
        <v>16.96</v>
      </c>
      <c r="U113" s="36">
        <v>8.34</v>
      </c>
      <c r="V113" s="36">
        <v>0.13600000000000001</v>
      </c>
      <c r="W113" s="36">
        <v>3.96</v>
      </c>
      <c r="X113" s="36">
        <v>6.61</v>
      </c>
      <c r="Y113" s="36">
        <v>2.21</v>
      </c>
      <c r="Z113" s="36">
        <v>0.97</v>
      </c>
      <c r="AA113" s="36">
        <v>0.19600000000000001</v>
      </c>
      <c r="AB113" s="36">
        <v>0.97399999999999998</v>
      </c>
      <c r="AC113" s="36">
        <v>0.46030100000000002</v>
      </c>
      <c r="AD113" s="36">
        <v>0.22527700000000001</v>
      </c>
      <c r="AE113" s="36">
        <v>0.46035999999999999</v>
      </c>
      <c r="AF113" s="36">
        <v>-9.1396199999999997E-2</v>
      </c>
      <c r="AG113" s="36">
        <v>0</v>
      </c>
      <c r="AH113" s="36">
        <v>7</v>
      </c>
      <c r="AI113" s="36">
        <v>255</v>
      </c>
      <c r="AJ113" s="36">
        <v>22</v>
      </c>
      <c r="AK113" s="36">
        <v>22</v>
      </c>
      <c r="AL113" s="36">
        <v>49</v>
      </c>
      <c r="AM113" s="36">
        <v>100</v>
      </c>
      <c r="AN113" s="36">
        <v>2</v>
      </c>
      <c r="AO113" s="36">
        <v>14</v>
      </c>
      <c r="AP113" s="36">
        <v>2</v>
      </c>
      <c r="AQ113" s="36">
        <v>21</v>
      </c>
      <c r="AR113" s="36">
        <v>378</v>
      </c>
      <c r="AS113" s="36">
        <v>5</v>
      </c>
      <c r="AT113" s="36">
        <v>1</v>
      </c>
      <c r="AU113" s="36">
        <v>222</v>
      </c>
      <c r="AV113" s="36">
        <v>18</v>
      </c>
      <c r="AW113" s="36">
        <v>82</v>
      </c>
      <c r="AX113" s="36">
        <v>90</v>
      </c>
      <c r="AY113" s="39">
        <v>23.828652813789581</v>
      </c>
      <c r="AZ113" s="39">
        <v>76.171347186210426</v>
      </c>
      <c r="BA113" s="39">
        <v>5.2186211525553885</v>
      </c>
      <c r="BB113" s="39">
        <v>4.9525361971426287</v>
      </c>
      <c r="BC113" s="39">
        <v>6.7354492281139757</v>
      </c>
      <c r="BD113" s="31">
        <v>1.8005</v>
      </c>
      <c r="BE113" s="37">
        <v>0.7198</v>
      </c>
      <c r="BF113" s="36">
        <f t="shared" si="1"/>
        <v>7.597701149425288</v>
      </c>
    </row>
    <row r="114" spans="1:58" x14ac:dyDescent="0.2">
      <c r="A114" s="36">
        <v>222</v>
      </c>
      <c r="B114" s="36">
        <v>6059.2</v>
      </c>
      <c r="C114" s="36">
        <v>6698.1</v>
      </c>
      <c r="D114" s="36">
        <v>6348</v>
      </c>
      <c r="E114" s="36">
        <v>6359.5</v>
      </c>
      <c r="F114" s="36">
        <v>0.05</v>
      </c>
      <c r="G114" s="36">
        <v>300.30000000000018</v>
      </c>
      <c r="H114" s="36">
        <v>338.60000000000036</v>
      </c>
      <c r="I114" s="36">
        <v>319.45000000000027</v>
      </c>
      <c r="J114" s="36">
        <v>6056.8</v>
      </c>
      <c r="K114" s="36">
        <v>6663.9</v>
      </c>
      <c r="L114" s="36">
        <v>6334.6</v>
      </c>
      <c r="M114" s="36">
        <v>6344.3</v>
      </c>
      <c r="N114" s="36">
        <v>3.8461538461544348E-2</v>
      </c>
      <c r="O114" s="36">
        <v>287.5</v>
      </c>
      <c r="P114" s="36">
        <v>319.59999999999945</v>
      </c>
      <c r="Q114" s="36">
        <v>303.54999999999973</v>
      </c>
      <c r="R114" s="36">
        <v>47.79</v>
      </c>
      <c r="S114" s="36">
        <v>0.88400000000000001</v>
      </c>
      <c r="T114" s="36">
        <v>16.690000000000001</v>
      </c>
      <c r="U114" s="36">
        <v>8.34</v>
      </c>
      <c r="V114" s="36">
        <v>0.13200000000000001</v>
      </c>
      <c r="W114" s="36">
        <v>3.93</v>
      </c>
      <c r="X114" s="36">
        <v>6.43</v>
      </c>
      <c r="Y114" s="36">
        <v>2.23</v>
      </c>
      <c r="Z114" s="36">
        <v>0.96</v>
      </c>
      <c r="AA114" s="36">
        <v>0.19700000000000001</v>
      </c>
      <c r="AB114" s="36">
        <v>1.2729999999999999</v>
      </c>
      <c r="AC114" s="36">
        <v>0.59002500000000002</v>
      </c>
      <c r="AD114" s="36">
        <v>0.19129299999999999</v>
      </c>
      <c r="AE114" s="36">
        <v>0.583094</v>
      </c>
      <c r="AF114" s="36">
        <v>-6.8341399999999997E-2</v>
      </c>
      <c r="AG114" s="36">
        <v>-0.01</v>
      </c>
      <c r="AH114" s="36">
        <v>7</v>
      </c>
      <c r="AI114" s="36">
        <v>251</v>
      </c>
      <c r="AJ114" s="36">
        <v>32</v>
      </c>
      <c r="AK114" s="36">
        <v>22</v>
      </c>
      <c r="AL114" s="36">
        <v>52</v>
      </c>
      <c r="AM114" s="36">
        <v>101</v>
      </c>
      <c r="AN114" s="36">
        <v>4</v>
      </c>
      <c r="AO114" s="36">
        <v>17</v>
      </c>
      <c r="AP114" s="36">
        <v>3</v>
      </c>
      <c r="AQ114" s="36">
        <v>22</v>
      </c>
      <c r="AR114" s="36">
        <v>368</v>
      </c>
      <c r="AS114" s="36">
        <v>8</v>
      </c>
      <c r="AT114" s="36">
        <v>2</v>
      </c>
      <c r="AU114" s="36">
        <v>225</v>
      </c>
      <c r="AV114" s="36">
        <v>20</v>
      </c>
      <c r="AW114" s="36">
        <v>93</v>
      </c>
      <c r="AX114" s="36">
        <v>95</v>
      </c>
      <c r="AY114" s="39">
        <v>38.785878513683855</v>
      </c>
      <c r="AZ114" s="39">
        <v>61.214121486316145</v>
      </c>
      <c r="BA114" s="39">
        <v>8.8417035197189122</v>
      </c>
      <c r="BB114" s="39">
        <v>4.4253952868480368</v>
      </c>
      <c r="BC114" s="39">
        <v>6.0185375901133309</v>
      </c>
      <c r="BD114" s="31">
        <v>2.2671999999999999</v>
      </c>
      <c r="BE114" s="37">
        <v>0.77159999999999995</v>
      </c>
      <c r="BF114" s="36">
        <f t="shared" si="1"/>
        <v>7.2737556561085972</v>
      </c>
    </row>
    <row r="115" spans="1:58" x14ac:dyDescent="0.2">
      <c r="A115" s="36">
        <v>224</v>
      </c>
      <c r="B115" s="36">
        <v>6097.2</v>
      </c>
      <c r="C115" s="36">
        <v>6756.1</v>
      </c>
      <c r="D115" s="36">
        <v>6402.1</v>
      </c>
      <c r="E115" s="36">
        <v>6410.4</v>
      </c>
      <c r="F115" s="36">
        <v>3.3333333333282804E-2</v>
      </c>
      <c r="G115" s="36">
        <v>313.19999999999982</v>
      </c>
      <c r="H115" s="36">
        <v>345.70000000000073</v>
      </c>
      <c r="I115" s="36">
        <v>329.45000000000027</v>
      </c>
      <c r="J115" s="36">
        <v>6090.8</v>
      </c>
      <c r="K115" s="36">
        <v>6717</v>
      </c>
      <c r="L115" s="36">
        <v>6388.7</v>
      </c>
      <c r="M115" s="36">
        <v>6395.9</v>
      </c>
      <c r="N115" s="36">
        <v>3.9999999999997725E-2</v>
      </c>
      <c r="O115" s="36">
        <v>305.09999999999945</v>
      </c>
      <c r="P115" s="36">
        <v>321.10000000000036</v>
      </c>
      <c r="Q115" s="36">
        <v>313.09999999999991</v>
      </c>
      <c r="R115" s="36">
        <v>48.08</v>
      </c>
      <c r="S115" s="36">
        <v>0.84499999999999997</v>
      </c>
      <c r="T115" s="36">
        <v>16.63</v>
      </c>
      <c r="U115" s="36">
        <v>8.14</v>
      </c>
      <c r="V115" s="36">
        <v>0.13800000000000001</v>
      </c>
      <c r="W115" s="36">
        <v>3.91</v>
      </c>
      <c r="X115" s="36">
        <v>6.92</v>
      </c>
      <c r="Y115" s="36">
        <v>2.31</v>
      </c>
      <c r="Z115" s="36">
        <v>0.99</v>
      </c>
      <c r="AA115" s="36">
        <v>0.191</v>
      </c>
      <c r="AB115" s="36">
        <v>0.93100000000000005</v>
      </c>
      <c r="AC115" s="36">
        <v>0.38215700000000002</v>
      </c>
      <c r="AD115" s="36">
        <v>0.22917999999999999</v>
      </c>
      <c r="AE115" s="36">
        <v>0.50022999999999995</v>
      </c>
      <c r="AF115" s="36">
        <v>-7.55083E-2</v>
      </c>
      <c r="AG115" s="36">
        <v>0.02</v>
      </c>
      <c r="AH115" s="36">
        <v>6</v>
      </c>
      <c r="AI115" s="36">
        <v>246</v>
      </c>
      <c r="AJ115" s="36">
        <v>9</v>
      </c>
      <c r="AK115" s="36">
        <v>20</v>
      </c>
      <c r="AL115" s="36">
        <v>55</v>
      </c>
      <c r="AM115" s="36">
        <v>94</v>
      </c>
      <c r="AN115" s="36">
        <v>3</v>
      </c>
      <c r="AO115" s="36">
        <v>15</v>
      </c>
      <c r="AP115" s="36">
        <v>2</v>
      </c>
      <c r="AQ115" s="36">
        <v>22</v>
      </c>
      <c r="AR115" s="36">
        <v>367</v>
      </c>
      <c r="AS115" s="36">
        <v>2</v>
      </c>
      <c r="AT115" s="36">
        <v>0</v>
      </c>
      <c r="AU115" s="36">
        <v>212</v>
      </c>
      <c r="AV115" s="36">
        <v>19</v>
      </c>
      <c r="AW115" s="36">
        <v>81</v>
      </c>
      <c r="AX115" s="36">
        <v>102</v>
      </c>
      <c r="AY115" s="39">
        <v>26.513977161163638</v>
      </c>
      <c r="AZ115" s="39">
        <v>73.486022838836362</v>
      </c>
      <c r="BA115" s="39">
        <v>5.5566298099741802</v>
      </c>
      <c r="BB115" s="39">
        <v>5.063547031834994</v>
      </c>
      <c r="BC115" s="39">
        <v>6.8864239632955924</v>
      </c>
      <c r="BD115" s="31">
        <v>1.8635999999999999</v>
      </c>
      <c r="BE115" s="37">
        <v>0.66390000000000005</v>
      </c>
      <c r="BF115" s="36">
        <f t="shared" si="1"/>
        <v>8.1893491124260365</v>
      </c>
    </row>
    <row r="116" spans="1:58" x14ac:dyDescent="0.2">
      <c r="A116" s="36">
        <v>226</v>
      </c>
      <c r="B116" s="36">
        <v>6143.3</v>
      </c>
      <c r="C116" s="36">
        <v>6807.6</v>
      </c>
      <c r="D116" s="36">
        <v>6455.3</v>
      </c>
      <c r="E116" s="36">
        <v>6462.3</v>
      </c>
      <c r="F116" s="36">
        <v>3.3333333333282804E-2</v>
      </c>
      <c r="G116" s="36">
        <v>319</v>
      </c>
      <c r="H116" s="36">
        <v>345.30000000000018</v>
      </c>
      <c r="I116" s="36">
        <v>332.15000000000009</v>
      </c>
      <c r="J116" s="36">
        <v>6136.6</v>
      </c>
      <c r="K116" s="36">
        <v>6769.1</v>
      </c>
      <c r="L116" s="36">
        <v>6443.8</v>
      </c>
      <c r="M116" s="36">
        <v>6448.1</v>
      </c>
      <c r="N116" s="36">
        <v>3.9999999999997725E-2</v>
      </c>
      <c r="O116" s="36">
        <v>311.5</v>
      </c>
      <c r="P116" s="36">
        <v>321</v>
      </c>
      <c r="Q116" s="36">
        <v>316.25</v>
      </c>
      <c r="R116" s="36">
        <v>48.07</v>
      </c>
      <c r="S116" s="36">
        <v>0.88200000000000001</v>
      </c>
      <c r="T116" s="36">
        <v>17.079999999999998</v>
      </c>
      <c r="U116" s="36">
        <v>8.23</v>
      </c>
      <c r="V116" s="36">
        <v>0.13500000000000001</v>
      </c>
      <c r="W116" s="36">
        <v>3.89</v>
      </c>
      <c r="X116" s="36">
        <v>6.6</v>
      </c>
      <c r="Y116" s="36">
        <v>2.35</v>
      </c>
      <c r="Z116" s="36">
        <v>1.01</v>
      </c>
      <c r="AA116" s="36">
        <v>0.19800000000000001</v>
      </c>
      <c r="AB116" s="36">
        <v>1.048</v>
      </c>
      <c r="AC116" s="36">
        <v>0.48383100000000001</v>
      </c>
      <c r="AD116" s="36">
        <v>0.17227400000000001</v>
      </c>
      <c r="AE116" s="36">
        <v>0.49915100000000001</v>
      </c>
      <c r="AF116" s="36">
        <v>-8.8319800000000004E-2</v>
      </c>
      <c r="AG116" s="36">
        <v>0</v>
      </c>
      <c r="AH116" s="36">
        <v>7</v>
      </c>
      <c r="AI116" s="36">
        <v>250</v>
      </c>
      <c r="AJ116" s="36">
        <v>25</v>
      </c>
      <c r="AK116" s="36">
        <v>21</v>
      </c>
      <c r="AL116" s="36">
        <v>46</v>
      </c>
      <c r="AM116" s="36">
        <v>97</v>
      </c>
      <c r="AN116" s="36">
        <v>1</v>
      </c>
      <c r="AO116" s="36">
        <v>16</v>
      </c>
      <c r="AP116" s="36">
        <v>0</v>
      </c>
      <c r="AQ116" s="36">
        <v>23</v>
      </c>
      <c r="AR116" s="36">
        <v>376</v>
      </c>
      <c r="AS116" s="36">
        <v>-1</v>
      </c>
      <c r="AT116" s="36">
        <v>0</v>
      </c>
      <c r="AU116" s="36">
        <v>221</v>
      </c>
      <c r="AV116" s="36">
        <v>19</v>
      </c>
      <c r="AW116" s="36">
        <v>89</v>
      </c>
      <c r="AX116" s="36">
        <v>96</v>
      </c>
      <c r="AY116" s="39">
        <v>26.001932022047814</v>
      </c>
      <c r="AZ116" s="39">
        <v>73.998067977952189</v>
      </c>
      <c r="BA116" s="39">
        <v>5.6419763921189441</v>
      </c>
      <c r="BB116" s="39">
        <v>4.8839352319101721</v>
      </c>
      <c r="BC116" s="39">
        <v>6.6421519153978341</v>
      </c>
      <c r="BD116" s="31">
        <v>1.8468</v>
      </c>
      <c r="BE116" s="37">
        <v>0.79859999999999998</v>
      </c>
      <c r="BF116" s="36">
        <f t="shared" si="1"/>
        <v>7.482993197278911</v>
      </c>
    </row>
    <row r="117" spans="1:58" x14ac:dyDescent="0.2">
      <c r="A117" s="36">
        <v>228</v>
      </c>
      <c r="B117" s="36">
        <v>6193.6</v>
      </c>
      <c r="C117" s="36">
        <v>6846.3</v>
      </c>
      <c r="D117" s="36">
        <v>6511.4</v>
      </c>
      <c r="E117" s="36">
        <v>6515</v>
      </c>
      <c r="F117" s="36">
        <v>0.05</v>
      </c>
      <c r="G117" s="36">
        <v>321.39999999999964</v>
      </c>
      <c r="H117" s="36">
        <v>331.30000000000018</v>
      </c>
      <c r="I117" s="36">
        <v>326.34999999999991</v>
      </c>
      <c r="J117" s="36">
        <v>6185.7</v>
      </c>
      <c r="K117" s="36">
        <v>6816.1</v>
      </c>
      <c r="L117" s="36">
        <v>6501.2</v>
      </c>
      <c r="M117" s="36">
        <v>6501</v>
      </c>
      <c r="N117" s="36">
        <v>3.7037037037037424E-2</v>
      </c>
      <c r="O117" s="36">
        <v>315.30000000000018</v>
      </c>
      <c r="P117" s="36">
        <v>315.10000000000036</v>
      </c>
      <c r="Q117" s="36">
        <v>315.20000000000027</v>
      </c>
      <c r="R117" s="36">
        <v>48.9</v>
      </c>
      <c r="S117" s="36">
        <v>0.83599999999999997</v>
      </c>
      <c r="T117" s="36">
        <v>17.399999999999999</v>
      </c>
      <c r="U117" s="36">
        <v>8.2899999999999991</v>
      </c>
      <c r="V117" s="36">
        <v>0.129</v>
      </c>
      <c r="W117" s="36">
        <v>3.9</v>
      </c>
      <c r="X117" s="36">
        <v>6.29</v>
      </c>
      <c r="Y117" s="36">
        <v>2.3199999999999998</v>
      </c>
      <c r="Z117" s="36">
        <v>0.98</v>
      </c>
      <c r="AA117" s="36">
        <v>0.17499999999999999</v>
      </c>
      <c r="AB117" s="36">
        <v>0.94</v>
      </c>
      <c r="AC117" s="36">
        <v>0.50595900000000005</v>
      </c>
      <c r="AD117" s="36">
        <v>0.154081</v>
      </c>
      <c r="AE117" s="36">
        <v>0.37512699999999999</v>
      </c>
      <c r="AF117" s="36">
        <v>-7.9947400000000002E-2</v>
      </c>
      <c r="AG117" s="36">
        <v>-0.02</v>
      </c>
      <c r="AH117" s="36">
        <v>6</v>
      </c>
      <c r="AI117" s="36">
        <v>253</v>
      </c>
      <c r="AJ117" s="36">
        <v>20</v>
      </c>
      <c r="AK117" s="36">
        <v>21</v>
      </c>
      <c r="AL117" s="36">
        <v>42</v>
      </c>
      <c r="AM117" s="36">
        <v>100</v>
      </c>
      <c r="AN117" s="36">
        <v>2</v>
      </c>
      <c r="AO117" s="36">
        <v>17</v>
      </c>
      <c r="AP117" s="36">
        <v>3</v>
      </c>
      <c r="AQ117" s="36">
        <v>22</v>
      </c>
      <c r="AR117" s="36">
        <v>393</v>
      </c>
      <c r="AS117" s="36">
        <v>0</v>
      </c>
      <c r="AT117" s="36">
        <v>0</v>
      </c>
      <c r="AU117" s="36">
        <v>233</v>
      </c>
      <c r="AV117" s="36">
        <v>17</v>
      </c>
      <c r="AW117" s="36">
        <v>76</v>
      </c>
      <c r="AX117" s="36">
        <v>87</v>
      </c>
      <c r="AY117" s="39">
        <v>20.922981264230184</v>
      </c>
      <c r="AZ117" s="39">
        <v>79.077018735769812</v>
      </c>
      <c r="BA117" s="39">
        <v>4.7490200159572327</v>
      </c>
      <c r="BB117" s="39">
        <v>4.9687214532672277</v>
      </c>
      <c r="BC117" s="39">
        <v>6.7574611764434298</v>
      </c>
      <c r="BD117" s="31">
        <v>1.5536000000000001</v>
      </c>
      <c r="BE117" s="37">
        <v>0.78449999999999998</v>
      </c>
      <c r="BF117" s="36">
        <f t="shared" si="1"/>
        <v>7.5239234449760772</v>
      </c>
    </row>
    <row r="118" spans="1:58" x14ac:dyDescent="0.2">
      <c r="A118" s="36">
        <v>230</v>
      </c>
      <c r="B118" s="36">
        <v>6229.2</v>
      </c>
      <c r="C118" s="36">
        <v>6911.2</v>
      </c>
      <c r="D118" s="36">
        <v>6564.9</v>
      </c>
      <c r="E118" s="36">
        <v>6567.8</v>
      </c>
      <c r="F118" s="36">
        <v>3.3333333333282804E-2</v>
      </c>
      <c r="G118" s="36">
        <v>338.60000000000036</v>
      </c>
      <c r="H118" s="36">
        <v>343.39999999999964</v>
      </c>
      <c r="I118" s="36">
        <v>341</v>
      </c>
      <c r="J118" s="36">
        <v>6219.8</v>
      </c>
      <c r="K118" s="36">
        <v>6882.4</v>
      </c>
      <c r="L118" s="36">
        <v>6553.5</v>
      </c>
      <c r="M118" s="36">
        <v>6553.7</v>
      </c>
      <c r="N118" s="36">
        <v>3.9999999999997725E-2</v>
      </c>
      <c r="O118" s="36">
        <v>333.89999999999964</v>
      </c>
      <c r="P118" s="36">
        <v>328.69999999999982</v>
      </c>
      <c r="Q118" s="36">
        <v>331.29999999999973</v>
      </c>
      <c r="R118" s="36">
        <v>49.31</v>
      </c>
      <c r="S118" s="36">
        <v>0.86599999999999999</v>
      </c>
      <c r="T118" s="36">
        <v>17.760000000000002</v>
      </c>
      <c r="U118" s="36">
        <v>8.35</v>
      </c>
      <c r="V118" s="36">
        <v>0.129</v>
      </c>
      <c r="W118" s="36">
        <v>3.89</v>
      </c>
      <c r="X118" s="36">
        <v>5.83</v>
      </c>
      <c r="Y118" s="36">
        <v>2.4700000000000002</v>
      </c>
      <c r="Z118" s="36">
        <v>1.0900000000000001</v>
      </c>
      <c r="AA118" s="36">
        <v>0.192</v>
      </c>
      <c r="AB118" s="36">
        <v>1.0509999999999999</v>
      </c>
      <c r="AC118" s="36">
        <v>0.62561999999999995</v>
      </c>
      <c r="AD118" s="36">
        <v>5.3245899999999999E-2</v>
      </c>
      <c r="AE118" s="36">
        <v>0.341617</v>
      </c>
      <c r="AF118" s="36">
        <v>-5.3463900000000002E-2</v>
      </c>
      <c r="AG118" s="36">
        <v>-0.02</v>
      </c>
      <c r="AH118" s="36">
        <v>8</v>
      </c>
      <c r="AI118" s="36">
        <v>273</v>
      </c>
      <c r="AJ118" s="36">
        <v>-2</v>
      </c>
      <c r="AK118" s="36">
        <v>20</v>
      </c>
      <c r="AL118" s="36">
        <v>44</v>
      </c>
      <c r="AM118" s="36">
        <v>108</v>
      </c>
      <c r="AN118" s="36">
        <v>3</v>
      </c>
      <c r="AO118" s="36">
        <v>14</v>
      </c>
      <c r="AP118" s="36">
        <v>5</v>
      </c>
      <c r="AQ118" s="36">
        <v>25</v>
      </c>
      <c r="AR118" s="36">
        <v>391</v>
      </c>
      <c r="AS118" s="36">
        <v>0</v>
      </c>
      <c r="AT118" s="36">
        <v>0</v>
      </c>
      <c r="AU118" s="36">
        <v>232</v>
      </c>
      <c r="AV118" s="36">
        <v>18</v>
      </c>
      <c r="AW118" s="36">
        <v>82</v>
      </c>
      <c r="AX118" s="36">
        <v>96</v>
      </c>
      <c r="AY118" s="39">
        <v>25.632762428938737</v>
      </c>
      <c r="AZ118" s="39">
        <v>74.367237571061267</v>
      </c>
      <c r="BA118" s="39">
        <v>5.1582432564027094</v>
      </c>
      <c r="BB118" s="39">
        <v>4.417177914110491</v>
      </c>
      <c r="BC118" s="39">
        <v>6.0073619631902684</v>
      </c>
      <c r="BD118" s="31">
        <v>1.5998000000000001</v>
      </c>
      <c r="BE118" s="37">
        <v>0.91890000000000005</v>
      </c>
      <c r="BF118" s="36">
        <f t="shared" si="1"/>
        <v>6.7321016166281753</v>
      </c>
    </row>
    <row r="119" spans="1:58" x14ac:dyDescent="0.2">
      <c r="A119" s="36">
        <v>232</v>
      </c>
      <c r="B119" s="36">
        <v>6296.2</v>
      </c>
      <c r="C119" s="36">
        <v>6944.2</v>
      </c>
      <c r="D119" s="36">
        <v>6619.4</v>
      </c>
      <c r="E119" s="36">
        <v>6620.8</v>
      </c>
      <c r="F119" s="36">
        <v>3.3333333333282804E-2</v>
      </c>
      <c r="G119" s="36">
        <v>324.60000000000036</v>
      </c>
      <c r="H119" s="36">
        <v>323.39999999999964</v>
      </c>
      <c r="I119" s="36">
        <v>324</v>
      </c>
      <c r="J119" s="36">
        <v>6274.9</v>
      </c>
      <c r="K119" s="36">
        <v>6912.9</v>
      </c>
      <c r="L119" s="36">
        <v>6602.6</v>
      </c>
      <c r="M119" s="36">
        <v>6603.5</v>
      </c>
      <c r="N119" s="36">
        <v>3.8461538461530893E-2</v>
      </c>
      <c r="O119" s="36">
        <v>328.60000000000036</v>
      </c>
      <c r="P119" s="36">
        <v>309.39999999999964</v>
      </c>
      <c r="Q119" s="36">
        <v>319</v>
      </c>
      <c r="R119" s="36">
        <v>48.84</v>
      </c>
      <c r="S119" s="36">
        <v>0.86299999999999999</v>
      </c>
      <c r="T119" s="36">
        <v>17.579999999999998</v>
      </c>
      <c r="U119" s="36">
        <v>8.2799999999999994</v>
      </c>
      <c r="V119" s="36">
        <v>0.13100000000000001</v>
      </c>
      <c r="W119" s="36">
        <v>3.93</v>
      </c>
      <c r="X119" s="36">
        <v>6.05</v>
      </c>
      <c r="Y119" s="36">
        <v>2.39</v>
      </c>
      <c r="Z119" s="36">
        <v>1.04</v>
      </c>
      <c r="AA119" s="36">
        <v>0.186</v>
      </c>
      <c r="AB119" s="36">
        <v>1.03</v>
      </c>
      <c r="AC119" s="36">
        <v>0.58052099999999995</v>
      </c>
      <c r="AD119" s="36">
        <v>0.105846</v>
      </c>
      <c r="AE119" s="36">
        <v>0.37870599999999999</v>
      </c>
      <c r="AF119" s="36">
        <v>-8.0809199999999998E-2</v>
      </c>
      <c r="AG119" s="36">
        <v>-0.01</v>
      </c>
      <c r="AH119" s="36">
        <v>10</v>
      </c>
      <c r="AI119" s="36">
        <v>257</v>
      </c>
      <c r="AJ119" s="36">
        <v>20</v>
      </c>
      <c r="AK119" s="36">
        <v>22</v>
      </c>
      <c r="AL119" s="36">
        <v>48</v>
      </c>
      <c r="AM119" s="36">
        <v>112</v>
      </c>
      <c r="AN119" s="36">
        <v>3</v>
      </c>
      <c r="AO119" s="36">
        <v>13</v>
      </c>
      <c r="AP119" s="36">
        <v>2</v>
      </c>
      <c r="AQ119" s="36">
        <v>25</v>
      </c>
      <c r="AR119" s="36">
        <v>383</v>
      </c>
      <c r="AS119" s="36">
        <v>4</v>
      </c>
      <c r="AT119" s="36">
        <v>2</v>
      </c>
      <c r="AU119" s="36">
        <v>228</v>
      </c>
      <c r="AV119" s="36">
        <v>18</v>
      </c>
      <c r="AW119" s="36">
        <v>81</v>
      </c>
      <c r="AX119" s="36">
        <v>94</v>
      </c>
      <c r="AY119" s="39">
        <v>25.650986769459344</v>
      </c>
      <c r="AZ119" s="39">
        <v>74.349013230540663</v>
      </c>
      <c r="BA119" s="39">
        <v>4.7525821913184219</v>
      </c>
      <c r="BB119" s="39">
        <v>4.4231418348748024</v>
      </c>
      <c r="BC119" s="39">
        <v>6.0154728954297321</v>
      </c>
      <c r="BD119" s="31">
        <v>1.5677000000000001</v>
      </c>
      <c r="BE119" s="37">
        <v>0.8458</v>
      </c>
      <c r="BF119" s="36">
        <f t="shared" si="1"/>
        <v>7.0104287369640783</v>
      </c>
    </row>
    <row r="120" spans="1:58" x14ac:dyDescent="0.2">
      <c r="A120" s="36">
        <v>234</v>
      </c>
      <c r="B120" s="36">
        <v>6340.7</v>
      </c>
      <c r="C120" s="36">
        <v>6987.6</v>
      </c>
      <c r="D120" s="36">
        <v>6676.3</v>
      </c>
      <c r="E120" s="36">
        <v>6674.7</v>
      </c>
      <c r="F120" s="36">
        <v>3.3333333333282804E-2</v>
      </c>
      <c r="G120" s="36">
        <v>334</v>
      </c>
      <c r="H120" s="36">
        <v>312.90000000000055</v>
      </c>
      <c r="I120" s="36">
        <v>323.45000000000027</v>
      </c>
      <c r="J120" s="36">
        <v>6318.9</v>
      </c>
      <c r="K120" s="36">
        <v>6953.5</v>
      </c>
      <c r="L120" s="36">
        <v>6655.6</v>
      </c>
      <c r="M120" s="36">
        <v>6654.3</v>
      </c>
      <c r="N120" s="36">
        <v>3.9999999999997725E-2</v>
      </c>
      <c r="O120" s="36">
        <v>335.40000000000055</v>
      </c>
      <c r="P120" s="36">
        <v>299.19999999999982</v>
      </c>
      <c r="Q120" s="36">
        <v>317.30000000000018</v>
      </c>
      <c r="R120" s="36">
        <v>49.17</v>
      </c>
      <c r="S120" s="36">
        <v>0.84299999999999997</v>
      </c>
      <c r="T120" s="36">
        <v>18.39</v>
      </c>
      <c r="U120" s="36">
        <v>8.2899999999999991</v>
      </c>
      <c r="V120" s="36">
        <v>0.121</v>
      </c>
      <c r="W120" s="36">
        <v>3.96</v>
      </c>
      <c r="X120" s="36">
        <v>5.21</v>
      </c>
      <c r="Y120" s="36">
        <v>2.39</v>
      </c>
      <c r="Z120" s="36">
        <v>1.1100000000000001</v>
      </c>
      <c r="AA120" s="36">
        <v>0.184</v>
      </c>
      <c r="AB120" s="36">
        <v>1.0509999999999999</v>
      </c>
      <c r="AC120" s="36">
        <v>0.76854699999999998</v>
      </c>
      <c r="AD120" s="36">
        <v>3.8647599999999997E-2</v>
      </c>
      <c r="AE120" s="36">
        <v>0.22971</v>
      </c>
      <c r="AF120" s="36">
        <v>-0.113951</v>
      </c>
      <c r="AG120" s="36">
        <v>-0.02</v>
      </c>
      <c r="AH120" s="36">
        <v>9</v>
      </c>
      <c r="AI120" s="36">
        <v>273</v>
      </c>
      <c r="AJ120" s="36">
        <v>24</v>
      </c>
      <c r="AK120" s="36">
        <v>22</v>
      </c>
      <c r="AL120" s="36">
        <v>43</v>
      </c>
      <c r="AM120" s="36">
        <v>121</v>
      </c>
      <c r="AN120" s="36">
        <v>8</v>
      </c>
      <c r="AO120" s="36">
        <v>15</v>
      </c>
      <c r="AP120" s="36">
        <v>3</v>
      </c>
      <c r="AQ120" s="36">
        <v>26</v>
      </c>
      <c r="AR120" s="36">
        <v>385</v>
      </c>
      <c r="AS120" s="36">
        <v>7</v>
      </c>
      <c r="AT120" s="36">
        <v>0</v>
      </c>
      <c r="AU120" s="36">
        <v>239</v>
      </c>
      <c r="AV120" s="36">
        <v>17</v>
      </c>
      <c r="AW120" s="36">
        <v>83</v>
      </c>
      <c r="AX120" s="36">
        <v>89</v>
      </c>
      <c r="AY120" s="39">
        <v>23.515965920897703</v>
      </c>
      <c r="AZ120" s="39">
        <v>76.484034079102301</v>
      </c>
      <c r="BA120" s="39">
        <v>5.129908027933797</v>
      </c>
      <c r="BB120" s="39">
        <v>4.2041498118295628</v>
      </c>
      <c r="BC120" s="39">
        <v>5.717643744088206</v>
      </c>
      <c r="BD120" s="31">
        <v>1.4024000000000001</v>
      </c>
      <c r="BE120" s="37">
        <v>0.98770000000000002</v>
      </c>
      <c r="BF120" s="36">
        <f t="shared" si="1"/>
        <v>6.1803084223013052</v>
      </c>
    </row>
    <row r="121" spans="1:58" x14ac:dyDescent="0.2">
      <c r="A121" s="36">
        <v>238</v>
      </c>
      <c r="B121" s="36">
        <v>6453.9</v>
      </c>
      <c r="C121" s="36">
        <v>7067.9</v>
      </c>
      <c r="D121" s="36">
        <v>6783.9</v>
      </c>
      <c r="E121" s="36">
        <v>6780.3</v>
      </c>
      <c r="F121" s="36">
        <v>0.05</v>
      </c>
      <c r="G121" s="36">
        <v>326.40000000000055</v>
      </c>
      <c r="H121" s="36">
        <v>287.59999999999945</v>
      </c>
      <c r="I121" s="36">
        <v>307</v>
      </c>
      <c r="J121" s="36">
        <v>6435</v>
      </c>
      <c r="K121" s="36">
        <v>7036.7</v>
      </c>
      <c r="L121" s="36">
        <v>6762</v>
      </c>
      <c r="M121" s="36">
        <v>6757.2</v>
      </c>
      <c r="N121" s="36">
        <v>3.7037037037037424E-2</v>
      </c>
      <c r="O121" s="36">
        <v>322.19999999999982</v>
      </c>
      <c r="P121" s="36">
        <v>279.5</v>
      </c>
      <c r="Q121" s="36">
        <v>300.84999999999991</v>
      </c>
      <c r="R121" s="36">
        <v>48.78</v>
      </c>
      <c r="S121" s="36">
        <v>0.85799999999999998</v>
      </c>
      <c r="T121" s="36">
        <v>18.59</v>
      </c>
      <c r="U121" s="36">
        <v>8.58</v>
      </c>
      <c r="V121" s="36">
        <v>0.128</v>
      </c>
      <c r="W121" s="36">
        <v>3.95</v>
      </c>
      <c r="X121" s="36">
        <v>5.15</v>
      </c>
      <c r="Y121" s="36">
        <v>2.4900000000000002</v>
      </c>
      <c r="Z121" s="36">
        <v>1.1100000000000001</v>
      </c>
      <c r="AA121" s="36">
        <v>0.183</v>
      </c>
      <c r="AB121" s="36">
        <v>1.274</v>
      </c>
      <c r="AC121" s="36">
        <v>0.84951399999999999</v>
      </c>
      <c r="AD121" s="36">
        <v>-2.1867999999999999E-2</v>
      </c>
      <c r="AE121" s="36">
        <v>0.32285199999999997</v>
      </c>
      <c r="AF121" s="36">
        <v>-0.13275400000000001</v>
      </c>
      <c r="AG121" s="36">
        <v>-0.02</v>
      </c>
      <c r="AH121" s="36">
        <v>9</v>
      </c>
      <c r="AI121" s="36">
        <v>273</v>
      </c>
      <c r="AJ121" s="36">
        <v>14</v>
      </c>
      <c r="AK121" s="36">
        <v>23</v>
      </c>
      <c r="AL121" s="36">
        <v>43</v>
      </c>
      <c r="AM121" s="36">
        <v>142</v>
      </c>
      <c r="AN121" s="36">
        <v>22</v>
      </c>
      <c r="AO121" s="36">
        <v>18</v>
      </c>
      <c r="AP121" s="36">
        <v>4</v>
      </c>
      <c r="AQ121" s="36">
        <v>25</v>
      </c>
      <c r="AR121" s="36">
        <v>379</v>
      </c>
      <c r="AS121" s="36">
        <v>2</v>
      </c>
      <c r="AT121" s="36">
        <v>1</v>
      </c>
      <c r="AU121" s="36">
        <v>233</v>
      </c>
      <c r="AV121" s="36">
        <v>20</v>
      </c>
      <c r="AW121" s="36">
        <v>98</v>
      </c>
      <c r="AX121" s="36">
        <v>96</v>
      </c>
      <c r="AY121" s="39">
        <v>32.63779444829688</v>
      </c>
      <c r="AZ121" s="39">
        <v>67.362205551703113</v>
      </c>
      <c r="BA121" s="39">
        <v>5.7662912936332562</v>
      </c>
      <c r="BB121" s="39">
        <v>3.5639641887886375</v>
      </c>
      <c r="BC121" s="39">
        <v>4.846991296752547</v>
      </c>
      <c r="BD121" s="31">
        <v>1.3965000000000001</v>
      </c>
      <c r="BE121" s="37">
        <v>1.3746</v>
      </c>
      <c r="BF121" s="36">
        <f t="shared" si="1"/>
        <v>6.0023310023310028</v>
      </c>
    </row>
    <row r="122" spans="1:58" x14ac:dyDescent="0.2">
      <c r="A122" s="36">
        <v>239</v>
      </c>
      <c r="B122" s="36">
        <v>6477.9</v>
      </c>
      <c r="C122" s="36">
        <v>7092.3</v>
      </c>
      <c r="D122" s="36">
        <v>6811.3</v>
      </c>
      <c r="E122" s="36">
        <v>6806.5</v>
      </c>
      <c r="F122" s="36">
        <v>0.05</v>
      </c>
      <c r="G122" s="36">
        <v>328.60000000000036</v>
      </c>
      <c r="H122" s="36">
        <v>285.80000000000018</v>
      </c>
      <c r="I122" s="36">
        <v>307.20000000000027</v>
      </c>
      <c r="J122" s="36">
        <v>6456.9</v>
      </c>
      <c r="K122" s="36">
        <v>7062.2</v>
      </c>
      <c r="L122" s="36">
        <v>6788.9</v>
      </c>
      <c r="M122" s="36">
        <v>6783.1</v>
      </c>
      <c r="N122" s="36">
        <v>3.9999999999997725E-2</v>
      </c>
      <c r="O122" s="36">
        <v>326.20000000000073</v>
      </c>
      <c r="P122" s="36">
        <v>279.09999999999945</v>
      </c>
      <c r="Q122" s="36">
        <v>302.65000000000009</v>
      </c>
      <c r="R122" s="36">
        <v>44.12</v>
      </c>
      <c r="S122" s="36">
        <v>0.92900000000000005</v>
      </c>
      <c r="T122" s="36">
        <v>15.64</v>
      </c>
      <c r="U122" s="36">
        <v>9.11</v>
      </c>
      <c r="V122" s="36">
        <v>0.17399999999999999</v>
      </c>
      <c r="W122" s="36">
        <v>4.13</v>
      </c>
      <c r="X122" s="36">
        <v>9.7200000000000006</v>
      </c>
      <c r="Y122" s="36">
        <v>0.62</v>
      </c>
      <c r="Z122" s="36">
        <v>1.01</v>
      </c>
      <c r="AA122" s="36">
        <v>0.221</v>
      </c>
      <c r="AB122" s="36">
        <v>9.1999999999999998E-2</v>
      </c>
      <c r="AC122" s="36">
        <v>-0.359458</v>
      </c>
      <c r="AD122" s="36">
        <v>1.3641300000000001</v>
      </c>
      <c r="AE122" s="36">
        <v>0.244975</v>
      </c>
      <c r="AF122" s="36">
        <v>-0.28487600000000002</v>
      </c>
      <c r="AG122" s="36">
        <v>0.03</v>
      </c>
      <c r="AH122" s="36">
        <v>30</v>
      </c>
      <c r="AI122" s="36">
        <v>245</v>
      </c>
      <c r="AJ122" s="36">
        <v>16</v>
      </c>
      <c r="AK122" s="36">
        <v>17</v>
      </c>
      <c r="AL122" s="36">
        <v>23</v>
      </c>
      <c r="AM122" s="36">
        <v>98</v>
      </c>
      <c r="AN122" s="36">
        <v>2</v>
      </c>
      <c r="AO122" s="36">
        <v>5</v>
      </c>
      <c r="AP122" s="36">
        <v>4</v>
      </c>
      <c r="AQ122" s="36">
        <v>25</v>
      </c>
      <c r="AR122" s="36">
        <v>194</v>
      </c>
      <c r="AS122" s="36">
        <v>9</v>
      </c>
      <c r="AT122" s="36">
        <v>1</v>
      </c>
      <c r="AU122" s="36">
        <v>233</v>
      </c>
      <c r="AV122" s="36">
        <v>23</v>
      </c>
      <c r="AW122" s="36">
        <v>87</v>
      </c>
      <c r="AX122" s="36">
        <v>111</v>
      </c>
      <c r="AY122" s="39">
        <v>30.226342604192745</v>
      </c>
      <c r="AZ122" s="39">
        <v>69.773657395807248</v>
      </c>
      <c r="BA122" s="39">
        <v>4.9856356236532946</v>
      </c>
      <c r="BB122" s="39">
        <v>3.1257481446014346</v>
      </c>
      <c r="BC122" s="39">
        <v>4.2510174766579514</v>
      </c>
      <c r="BD122" s="58">
        <f>AVERAGE(BD121,BD123)</f>
        <v>1.5134000000000001</v>
      </c>
      <c r="BE122" s="58">
        <f>AVERAGE(BE121,BE123)</f>
        <v>1.4293</v>
      </c>
      <c r="BF122" s="36">
        <f t="shared" si="1"/>
        <v>10.46286329386437</v>
      </c>
    </row>
    <row r="123" spans="1:58" x14ac:dyDescent="0.2">
      <c r="A123" s="36">
        <v>242</v>
      </c>
      <c r="B123" s="36">
        <v>6580.4</v>
      </c>
      <c r="C123" s="36">
        <v>7149.2</v>
      </c>
      <c r="D123" s="36">
        <v>6888.7</v>
      </c>
      <c r="E123" s="36">
        <v>6883.5</v>
      </c>
      <c r="F123" s="36">
        <v>3.3333333333282804E-2</v>
      </c>
      <c r="G123" s="36">
        <v>303.10000000000036</v>
      </c>
      <c r="H123" s="36">
        <v>265.69999999999982</v>
      </c>
      <c r="I123" s="36">
        <v>284.40000000000009</v>
      </c>
      <c r="J123" s="36">
        <v>6548.2</v>
      </c>
      <c r="K123" s="36">
        <v>7120.3</v>
      </c>
      <c r="L123" s="36">
        <v>6864</v>
      </c>
      <c r="M123" s="36">
        <v>6859.3</v>
      </c>
      <c r="N123" s="36">
        <v>3.9999999999997725E-2</v>
      </c>
      <c r="O123" s="36">
        <v>311.10000000000036</v>
      </c>
      <c r="P123" s="36">
        <v>261</v>
      </c>
      <c r="Q123" s="36">
        <v>286.05000000000018</v>
      </c>
      <c r="R123" s="36">
        <v>52.28</v>
      </c>
      <c r="S123" s="36">
        <v>0.81399999999999995</v>
      </c>
      <c r="T123" s="36">
        <v>16.440000000000001</v>
      </c>
      <c r="U123" s="36">
        <v>7.85</v>
      </c>
      <c r="V123" s="36">
        <v>0.107</v>
      </c>
      <c r="W123" s="36">
        <v>3.58</v>
      </c>
      <c r="X123" s="36">
        <v>4.28</v>
      </c>
      <c r="Y123" s="36">
        <v>2.2400000000000002</v>
      </c>
      <c r="Z123" s="36">
        <v>1.06</v>
      </c>
      <c r="AA123" s="36">
        <v>0.186</v>
      </c>
      <c r="AB123" s="36">
        <v>1.8160000000000001</v>
      </c>
      <c r="AC123" s="36">
        <v>1.16774</v>
      </c>
      <c r="AD123" s="36">
        <v>-4.3279900000000003E-2</v>
      </c>
      <c r="AE123" s="36">
        <v>0.35714699999999999</v>
      </c>
      <c r="AF123" s="36">
        <v>0.29751</v>
      </c>
      <c r="AG123" s="36">
        <v>-0.03</v>
      </c>
      <c r="AH123" s="36">
        <v>7</v>
      </c>
      <c r="AI123" s="36">
        <v>273</v>
      </c>
      <c r="AJ123" s="36">
        <v>29</v>
      </c>
      <c r="AK123" s="36">
        <v>20</v>
      </c>
      <c r="AL123" s="36">
        <v>44</v>
      </c>
      <c r="AM123" s="36">
        <v>113</v>
      </c>
      <c r="AN123" s="36">
        <v>43</v>
      </c>
      <c r="AO123" s="36">
        <v>15</v>
      </c>
      <c r="AP123" s="36">
        <v>2</v>
      </c>
      <c r="AQ123" s="36">
        <v>26</v>
      </c>
      <c r="AR123" s="36">
        <v>323</v>
      </c>
      <c r="AS123" s="36">
        <v>1</v>
      </c>
      <c r="AT123" s="36">
        <v>1</v>
      </c>
      <c r="AU123" s="36">
        <v>215</v>
      </c>
      <c r="AV123" s="36">
        <v>18</v>
      </c>
      <c r="AW123" s="36">
        <v>103</v>
      </c>
      <c r="AX123" s="36">
        <v>101</v>
      </c>
      <c r="AY123" s="39">
        <v>41.698868409349174</v>
      </c>
      <c r="AZ123" s="39">
        <v>58.301131590650826</v>
      </c>
      <c r="BA123" s="39">
        <v>5.4075128831028936</v>
      </c>
      <c r="BB123" s="39">
        <v>3.8428939517222802</v>
      </c>
      <c r="BC123" s="39">
        <v>5.2263357743423011</v>
      </c>
      <c r="BD123" s="31">
        <v>1.6303000000000001</v>
      </c>
      <c r="BE123" s="37">
        <v>1.484</v>
      </c>
      <c r="BF123" s="36">
        <f t="shared" si="1"/>
        <v>5.2579852579852586</v>
      </c>
    </row>
    <row r="124" spans="1:58" x14ac:dyDescent="0.2">
      <c r="A124" s="36">
        <v>243</v>
      </c>
      <c r="B124" s="36">
        <v>6608.9</v>
      </c>
      <c r="C124" s="36">
        <v>7166.9</v>
      </c>
      <c r="D124" s="36">
        <v>6915</v>
      </c>
      <c r="E124" s="36">
        <v>6909.4</v>
      </c>
      <c r="F124" s="36">
        <v>4.9999999999772629E-2</v>
      </c>
      <c r="G124" s="36">
        <v>300.5</v>
      </c>
      <c r="H124" s="36">
        <v>257.5</v>
      </c>
      <c r="I124" s="36">
        <v>279</v>
      </c>
      <c r="J124" s="36">
        <v>6576.5</v>
      </c>
      <c r="K124" s="36">
        <v>7136.9</v>
      </c>
      <c r="L124" s="36">
        <v>6889.6</v>
      </c>
      <c r="M124" s="36">
        <v>6884.4</v>
      </c>
      <c r="N124" s="36">
        <v>3.9999999999997725E-2</v>
      </c>
      <c r="O124" s="36">
        <v>307.89999999999964</v>
      </c>
      <c r="P124" s="36">
        <v>252.5</v>
      </c>
      <c r="Q124" s="36">
        <v>280.19999999999982</v>
      </c>
      <c r="R124" s="36">
        <v>51.78</v>
      </c>
      <c r="S124" s="36">
        <v>0.81799999999999995</v>
      </c>
      <c r="T124" s="36">
        <v>17.059999999999999</v>
      </c>
      <c r="U124" s="36">
        <v>7.99</v>
      </c>
      <c r="V124" s="36">
        <v>0.105</v>
      </c>
      <c r="W124" s="36">
        <v>3.53</v>
      </c>
      <c r="X124" s="36">
        <v>3.8</v>
      </c>
      <c r="Y124" s="36">
        <v>2.2599999999999998</v>
      </c>
      <c r="Z124" s="36">
        <v>1.18</v>
      </c>
      <c r="AA124" s="36">
        <v>0.183</v>
      </c>
      <c r="AB124" s="36">
        <v>2.1619999999999999</v>
      </c>
      <c r="AC124" s="36">
        <v>1.3881300000000001</v>
      </c>
      <c r="AD124" s="36">
        <v>-0.10079399999999999</v>
      </c>
      <c r="AE124" s="36">
        <v>0.37651600000000002</v>
      </c>
      <c r="AF124" s="36">
        <v>0.26535700000000001</v>
      </c>
      <c r="AG124" s="36">
        <v>-0.02</v>
      </c>
      <c r="AH124" s="36">
        <v>7</v>
      </c>
      <c r="AI124" s="36">
        <v>283</v>
      </c>
      <c r="AJ124" s="36">
        <v>17</v>
      </c>
      <c r="AK124" s="36">
        <v>20</v>
      </c>
      <c r="AL124" s="36">
        <v>41</v>
      </c>
      <c r="AM124" s="36">
        <v>124</v>
      </c>
      <c r="AN124" s="36">
        <v>39</v>
      </c>
      <c r="AO124" s="36">
        <v>17</v>
      </c>
      <c r="AP124" s="36">
        <v>3</v>
      </c>
      <c r="AQ124" s="36">
        <v>28</v>
      </c>
      <c r="AR124" s="36">
        <v>322</v>
      </c>
      <c r="AS124" s="36">
        <v>0</v>
      </c>
      <c r="AT124" s="36">
        <v>1</v>
      </c>
      <c r="AU124" s="36">
        <v>219</v>
      </c>
      <c r="AV124" s="36">
        <v>19</v>
      </c>
      <c r="AW124" s="36">
        <v>162</v>
      </c>
      <c r="AX124" s="36">
        <v>103</v>
      </c>
      <c r="AY124" s="39">
        <v>58.550937335585552</v>
      </c>
      <c r="AZ124" s="39">
        <v>41.449062664414448</v>
      </c>
      <c r="BA124" s="39">
        <v>5.9057353776261561</v>
      </c>
      <c r="BB124" s="39">
        <v>3.6710425226310814</v>
      </c>
      <c r="BC124" s="39">
        <v>4.9926178307782711</v>
      </c>
      <c r="BD124" s="58">
        <f>AVERAGE(BD123,BD126)</f>
        <v>1.2661500000000001</v>
      </c>
      <c r="BE124" s="58">
        <f>AVERAGE(BE123,BE126)</f>
        <v>1.633</v>
      </c>
      <c r="BF124" s="36">
        <f t="shared" si="1"/>
        <v>4.6454767726161368</v>
      </c>
    </row>
    <row r="125" spans="1:58" x14ac:dyDescent="0.2">
      <c r="A125" s="36">
        <v>244</v>
      </c>
      <c r="B125" s="36">
        <v>6631.9</v>
      </c>
      <c r="C125" s="36">
        <v>7191.3</v>
      </c>
      <c r="D125" s="36">
        <v>6941.5</v>
      </c>
      <c r="E125" s="36">
        <v>6935.5</v>
      </c>
      <c r="F125" s="36">
        <v>0.05</v>
      </c>
      <c r="G125" s="36">
        <v>303.60000000000036</v>
      </c>
      <c r="H125" s="36">
        <v>255.80000000000018</v>
      </c>
      <c r="I125" s="36">
        <v>279.70000000000027</v>
      </c>
      <c r="J125" s="36">
        <v>6600.1</v>
      </c>
      <c r="K125" s="36">
        <v>7158.6</v>
      </c>
      <c r="L125" s="36">
        <v>6916.3</v>
      </c>
      <c r="M125" s="36">
        <v>6909.6</v>
      </c>
      <c r="N125" s="36">
        <v>3.8461538461544348E-2</v>
      </c>
      <c r="O125" s="36">
        <v>309.5</v>
      </c>
      <c r="P125" s="36">
        <v>249</v>
      </c>
      <c r="Q125" s="36">
        <v>279.25</v>
      </c>
      <c r="R125" s="36">
        <v>51.79</v>
      </c>
      <c r="S125" s="36">
        <v>0.87</v>
      </c>
      <c r="T125" s="36">
        <v>17.309999999999999</v>
      </c>
      <c r="U125" s="36">
        <v>8.19</v>
      </c>
      <c r="V125" s="36">
        <v>0.106</v>
      </c>
      <c r="W125" s="36">
        <v>3.58</v>
      </c>
      <c r="X125" s="36">
        <v>3.78</v>
      </c>
      <c r="Y125" s="36">
        <v>2.37</v>
      </c>
      <c r="Z125" s="36">
        <v>1.17</v>
      </c>
      <c r="AA125" s="36">
        <v>0.186</v>
      </c>
      <c r="AB125" s="36">
        <v>2.11</v>
      </c>
      <c r="AC125" s="36">
        <v>1.3649</v>
      </c>
      <c r="AD125" s="36">
        <v>-0.156862</v>
      </c>
      <c r="AE125" s="36">
        <v>0.35239599999999999</v>
      </c>
      <c r="AF125" s="36">
        <v>0.239505</v>
      </c>
      <c r="AG125" s="36">
        <v>-0.04</v>
      </c>
      <c r="AH125" s="36">
        <v>6</v>
      </c>
      <c r="AI125" s="36">
        <v>264</v>
      </c>
      <c r="AJ125" s="36">
        <v>6</v>
      </c>
      <c r="AK125" s="36">
        <v>21</v>
      </c>
      <c r="AL125" s="36">
        <v>46</v>
      </c>
      <c r="AM125" s="36">
        <v>129</v>
      </c>
      <c r="AN125" s="36">
        <v>30</v>
      </c>
      <c r="AO125" s="36">
        <v>19</v>
      </c>
      <c r="AP125" s="36">
        <v>14</v>
      </c>
      <c r="AQ125" s="36">
        <v>27</v>
      </c>
      <c r="AR125" s="36">
        <v>313</v>
      </c>
      <c r="AS125" s="36">
        <v>1</v>
      </c>
      <c r="AT125" s="36">
        <v>1</v>
      </c>
      <c r="AU125" s="36">
        <v>220</v>
      </c>
      <c r="AV125" s="36">
        <v>22</v>
      </c>
      <c r="AW125" s="36">
        <v>109</v>
      </c>
      <c r="AX125" s="36">
        <v>113</v>
      </c>
      <c r="AY125" s="39">
        <v>41.001829077877076</v>
      </c>
      <c r="AZ125" s="39">
        <v>58.998170922122924</v>
      </c>
      <c r="BA125" s="39">
        <v>5.1241981625477235</v>
      </c>
      <c r="BB125" s="39">
        <v>3.7416980680286387</v>
      </c>
      <c r="BC125" s="39">
        <v>5.0887093725189487</v>
      </c>
      <c r="BD125" s="58">
        <v>1.2661500000000001</v>
      </c>
      <c r="BE125" s="59">
        <v>1.633</v>
      </c>
      <c r="BF125" s="36">
        <f t="shared" si="1"/>
        <v>4.3448275862068959</v>
      </c>
    </row>
    <row r="126" spans="1:58" x14ac:dyDescent="0.2">
      <c r="A126" s="36">
        <v>245</v>
      </c>
      <c r="B126" s="36">
        <v>6655.5</v>
      </c>
      <c r="C126" s="36">
        <v>7222.4</v>
      </c>
      <c r="D126" s="36">
        <v>6968.5</v>
      </c>
      <c r="E126" s="36">
        <v>6961.5</v>
      </c>
      <c r="F126" s="36">
        <v>0.05</v>
      </c>
      <c r="G126" s="36">
        <v>306</v>
      </c>
      <c r="H126" s="36">
        <v>260.89999999999964</v>
      </c>
      <c r="I126" s="36">
        <v>283.44999999999982</v>
      </c>
      <c r="J126" s="36">
        <v>6619.8</v>
      </c>
      <c r="K126" s="36">
        <v>7188.5</v>
      </c>
      <c r="L126" s="36">
        <v>6941.9</v>
      </c>
      <c r="M126" s="36">
        <v>6934.8</v>
      </c>
      <c r="N126" s="36">
        <v>3.9999999999997725E-2</v>
      </c>
      <c r="O126" s="36">
        <v>315</v>
      </c>
      <c r="P126" s="36">
        <v>253.69999999999982</v>
      </c>
      <c r="Q126" s="36">
        <v>284.34999999999991</v>
      </c>
      <c r="R126" s="36">
        <v>51.1</v>
      </c>
      <c r="S126" s="36">
        <v>0.96499999999999997</v>
      </c>
      <c r="T126" s="36">
        <v>18.239999999999998</v>
      </c>
      <c r="U126" s="36">
        <v>8.5500000000000007</v>
      </c>
      <c r="V126" s="36">
        <v>0.114</v>
      </c>
      <c r="W126" s="36">
        <v>3.67</v>
      </c>
      <c r="X126" s="36">
        <v>3.2</v>
      </c>
      <c r="Y126" s="36">
        <v>2.56</v>
      </c>
      <c r="Z126" s="36">
        <v>1.28</v>
      </c>
      <c r="AA126" s="36">
        <v>0.19500000000000001</v>
      </c>
      <c r="AB126" s="36">
        <v>1.9490000000000001</v>
      </c>
      <c r="AC126" s="36">
        <v>1.4595400000000001</v>
      </c>
      <c r="AD126" s="36">
        <v>-0.27232800000000001</v>
      </c>
      <c r="AE126" s="36">
        <v>0.18745200000000001</v>
      </c>
      <c r="AF126" s="36">
        <v>0.11744499999999999</v>
      </c>
      <c r="AG126" s="36">
        <v>-0.02</v>
      </c>
      <c r="AH126" s="36">
        <v>7</v>
      </c>
      <c r="AI126" s="36">
        <v>280</v>
      </c>
      <c r="AJ126" s="36">
        <v>9</v>
      </c>
      <c r="AK126" s="36">
        <v>23</v>
      </c>
      <c r="AL126" s="36">
        <v>42</v>
      </c>
      <c r="AM126" s="36">
        <v>136</v>
      </c>
      <c r="AN126" s="36">
        <v>26</v>
      </c>
      <c r="AO126" s="36">
        <v>12</v>
      </c>
      <c r="AP126" s="36">
        <v>3</v>
      </c>
      <c r="AQ126" s="36">
        <v>29</v>
      </c>
      <c r="AR126" s="36">
        <v>306</v>
      </c>
      <c r="AS126" s="36">
        <v>-1</v>
      </c>
      <c r="AT126" s="36">
        <v>0</v>
      </c>
      <c r="AU126" s="36">
        <v>240</v>
      </c>
      <c r="AV126" s="36">
        <v>25</v>
      </c>
      <c r="AW126" s="36">
        <v>138</v>
      </c>
      <c r="AX126" s="36">
        <v>132</v>
      </c>
      <c r="AY126" s="39">
        <v>51.167469777665055</v>
      </c>
      <c r="AZ126" s="39">
        <v>48.832530222334945</v>
      </c>
      <c r="BA126" s="39">
        <v>5.2852988020219884</v>
      </c>
      <c r="BB126" s="39">
        <v>3.5870092098885413</v>
      </c>
      <c r="BC126" s="39">
        <v>4.8783325254484167</v>
      </c>
      <c r="BD126" s="31">
        <v>0.90200000000000002</v>
      </c>
      <c r="BE126" s="37">
        <v>1.782</v>
      </c>
      <c r="BF126" s="36">
        <f t="shared" si="1"/>
        <v>3.3160621761658033</v>
      </c>
    </row>
    <row r="127" spans="1:58" x14ac:dyDescent="0.2">
      <c r="A127" s="36">
        <v>249</v>
      </c>
      <c r="B127" s="36">
        <v>6821.3</v>
      </c>
      <c r="C127" s="36">
        <v>7278.4</v>
      </c>
      <c r="D127" s="36">
        <v>7067.4</v>
      </c>
      <c r="E127" s="36">
        <v>7065.3</v>
      </c>
      <c r="F127" s="36">
        <v>0.05</v>
      </c>
      <c r="G127" s="36">
        <v>244</v>
      </c>
      <c r="H127" s="36">
        <v>213.09999999999945</v>
      </c>
      <c r="I127" s="36">
        <v>228.54999999999973</v>
      </c>
      <c r="J127" s="36">
        <v>6777.4</v>
      </c>
      <c r="K127" s="36">
        <v>7245.2</v>
      </c>
      <c r="L127" s="36">
        <v>7042.9</v>
      </c>
      <c r="M127" s="36">
        <v>7034.9</v>
      </c>
      <c r="N127" s="36">
        <v>4.1666666666654827E-2</v>
      </c>
      <c r="O127" s="36">
        <v>257.5</v>
      </c>
      <c r="P127" s="36">
        <v>210.30000000000018</v>
      </c>
      <c r="Q127" s="36">
        <v>233.90000000000009</v>
      </c>
      <c r="R127" s="36">
        <v>54.44</v>
      </c>
      <c r="S127" s="36">
        <v>1.635</v>
      </c>
      <c r="T127" s="36">
        <v>15.75</v>
      </c>
      <c r="U127" s="36">
        <v>9.18</v>
      </c>
      <c r="V127" s="36">
        <v>0.184</v>
      </c>
      <c r="W127" s="36">
        <v>3.67</v>
      </c>
      <c r="X127" s="36">
        <v>5.55</v>
      </c>
      <c r="Y127" s="36">
        <v>4.37</v>
      </c>
      <c r="Z127" s="36">
        <v>1.1000000000000001</v>
      </c>
      <c r="AA127" s="36">
        <v>0.26200000000000001</v>
      </c>
      <c r="AB127" s="36">
        <v>0.57399999999999995</v>
      </c>
      <c r="AC127" s="36">
        <v>0.185532</v>
      </c>
      <c r="AD127" s="36">
        <v>-0.64811399999999997</v>
      </c>
      <c r="AE127" s="36">
        <v>7.49335E-2</v>
      </c>
      <c r="AF127" s="36">
        <v>0.34321000000000002</v>
      </c>
      <c r="AG127" s="36">
        <v>0.06</v>
      </c>
      <c r="AH127" s="36">
        <v>10</v>
      </c>
      <c r="AI127" s="36">
        <v>170</v>
      </c>
      <c r="AJ127" s="36">
        <v>30</v>
      </c>
      <c r="AK127" s="36">
        <v>23</v>
      </c>
      <c r="AL127" s="36">
        <v>34</v>
      </c>
      <c r="AM127" s="36">
        <v>49</v>
      </c>
      <c r="AN127" s="36">
        <v>4</v>
      </c>
      <c r="AO127" s="36">
        <v>12</v>
      </c>
      <c r="AP127" s="36">
        <v>2</v>
      </c>
      <c r="AQ127" s="36">
        <v>17</v>
      </c>
      <c r="AR127" s="36">
        <v>301</v>
      </c>
      <c r="AS127" s="36">
        <v>0</v>
      </c>
      <c r="AT127" s="36">
        <v>-1</v>
      </c>
      <c r="AU127" s="36">
        <v>201</v>
      </c>
      <c r="AV127" s="36">
        <v>43</v>
      </c>
      <c r="AW127" s="36">
        <v>105</v>
      </c>
      <c r="AX127" s="36">
        <v>280</v>
      </c>
      <c r="AY127" s="39">
        <v>25.86362999450294</v>
      </c>
      <c r="AZ127" s="39">
        <v>74.136370005497056</v>
      </c>
      <c r="BA127" s="39">
        <v>2.0296155216155629</v>
      </c>
      <c r="BB127" s="39">
        <v>1.3949972012822922</v>
      </c>
      <c r="BC127" s="39">
        <v>1.8971961937439175</v>
      </c>
      <c r="BD127" s="31">
        <v>0.1191</v>
      </c>
      <c r="BE127" s="37">
        <v>0.60409999999999997</v>
      </c>
      <c r="BF127" s="36">
        <f t="shared" si="1"/>
        <v>3.3944954128440368</v>
      </c>
    </row>
    <row r="128" spans="1:58" x14ac:dyDescent="0.2">
      <c r="A128" s="36">
        <v>250</v>
      </c>
      <c r="B128" s="36">
        <v>6846</v>
      </c>
      <c r="C128" s="36">
        <v>7305.3</v>
      </c>
      <c r="D128" s="36">
        <v>7094.5</v>
      </c>
      <c r="E128" s="36">
        <v>7091.3</v>
      </c>
      <c r="F128" s="36">
        <v>0.10000000000045475</v>
      </c>
      <c r="G128" s="36">
        <v>245.30000000000018</v>
      </c>
      <c r="H128" s="36">
        <v>214</v>
      </c>
      <c r="I128" s="36">
        <v>229.65000000000009</v>
      </c>
      <c r="J128" s="36">
        <v>6798.1</v>
      </c>
      <c r="K128" s="36">
        <v>7270.2</v>
      </c>
      <c r="L128" s="36">
        <v>7068.9</v>
      </c>
      <c r="M128" s="36">
        <v>7059.7</v>
      </c>
      <c r="N128" s="36">
        <v>7.6923076923061787E-2</v>
      </c>
      <c r="O128" s="36">
        <v>261.59999999999945</v>
      </c>
      <c r="P128" s="36">
        <v>210.5</v>
      </c>
      <c r="Q128" s="36">
        <v>236.04999999999973</v>
      </c>
      <c r="R128" s="36">
        <v>54.15</v>
      </c>
      <c r="S128" s="36">
        <v>1.5489999999999999</v>
      </c>
      <c r="T128" s="36">
        <v>15.97</v>
      </c>
      <c r="U128" s="36">
        <v>9.06</v>
      </c>
      <c r="V128" s="36">
        <v>0.16700000000000001</v>
      </c>
      <c r="W128" s="36">
        <v>3.61</v>
      </c>
      <c r="X128" s="36">
        <v>5.22</v>
      </c>
      <c r="Y128" s="36">
        <v>4.16</v>
      </c>
      <c r="Z128" s="36">
        <v>1.1000000000000001</v>
      </c>
      <c r="AA128" s="36">
        <v>0.24199999999999999</v>
      </c>
      <c r="AB128" s="36">
        <v>0.94699999999999995</v>
      </c>
      <c r="AC128" s="36">
        <v>0.44072899999999998</v>
      </c>
      <c r="AD128" s="36">
        <v>-0.64012999999999998</v>
      </c>
      <c r="AE128" s="36">
        <v>0.21382899999999999</v>
      </c>
      <c r="AF128" s="36">
        <v>0.36029299999999997</v>
      </c>
      <c r="AG128" s="36">
        <v>0.04</v>
      </c>
      <c r="AH128" s="36">
        <v>16</v>
      </c>
      <c r="AI128" s="36">
        <v>190</v>
      </c>
      <c r="AJ128" s="36">
        <v>35</v>
      </c>
      <c r="AK128" s="36">
        <v>24</v>
      </c>
      <c r="AL128" s="36">
        <v>30</v>
      </c>
      <c r="AM128" s="36">
        <v>58</v>
      </c>
      <c r="AN128" s="36">
        <v>4</v>
      </c>
      <c r="AO128" s="36">
        <v>11</v>
      </c>
      <c r="AP128" s="36">
        <v>2</v>
      </c>
      <c r="AQ128" s="36">
        <v>16</v>
      </c>
      <c r="AR128" s="36">
        <v>300</v>
      </c>
      <c r="AS128" s="36">
        <v>-1</v>
      </c>
      <c r="AT128" s="36">
        <v>0</v>
      </c>
      <c r="AU128" s="36">
        <v>206</v>
      </c>
      <c r="AV128" s="36">
        <v>38</v>
      </c>
      <c r="AW128" s="36">
        <v>89</v>
      </c>
      <c r="AX128" s="36">
        <v>255</v>
      </c>
      <c r="AY128" s="39">
        <v>33.971006167614036</v>
      </c>
      <c r="AZ128" s="39">
        <v>66.028993832385964</v>
      </c>
      <c r="BA128" s="39">
        <v>3.6470197689991526</v>
      </c>
      <c r="BB128" s="39">
        <v>1.8681532526699807</v>
      </c>
      <c r="BC128" s="39">
        <v>2.540688423631174</v>
      </c>
      <c r="BD128" s="31">
        <v>0.62809999999999999</v>
      </c>
      <c r="BE128" s="37">
        <v>0.80820000000000003</v>
      </c>
      <c r="BF128" s="36">
        <f t="shared" si="1"/>
        <v>3.369916074887024</v>
      </c>
    </row>
    <row r="129" spans="1:58" x14ac:dyDescent="0.2">
      <c r="A129" s="36">
        <v>251</v>
      </c>
      <c r="B129" s="36">
        <v>6867.1</v>
      </c>
      <c r="C129" s="36">
        <v>7316</v>
      </c>
      <c r="D129" s="36">
        <v>7103.9</v>
      </c>
      <c r="E129" s="36">
        <v>7102.4</v>
      </c>
      <c r="F129" s="36">
        <v>4.9999999999772629E-2</v>
      </c>
      <c r="G129" s="36">
        <v>235.29999999999927</v>
      </c>
      <c r="H129" s="36">
        <v>213.60000000000036</v>
      </c>
      <c r="I129" s="36">
        <v>224.44999999999982</v>
      </c>
      <c r="J129" s="36">
        <v>6821.7</v>
      </c>
      <c r="K129" s="36">
        <v>7283</v>
      </c>
      <c r="L129" s="36">
        <v>7080.9</v>
      </c>
      <c r="M129" s="36">
        <v>7073.2</v>
      </c>
      <c r="N129" s="36">
        <v>7.1428571428539533E-2</v>
      </c>
      <c r="O129" s="36">
        <v>251.5</v>
      </c>
      <c r="P129" s="36">
        <v>209.80000000000018</v>
      </c>
      <c r="Q129" s="36">
        <v>230.65000000000009</v>
      </c>
      <c r="R129" s="36">
        <v>53.98</v>
      </c>
      <c r="S129" s="36">
        <v>1.661</v>
      </c>
      <c r="T129" s="36">
        <v>15.4</v>
      </c>
      <c r="U129" s="36">
        <v>9.4600000000000009</v>
      </c>
      <c r="V129" s="36">
        <v>0.188</v>
      </c>
      <c r="W129" s="36">
        <v>3.78</v>
      </c>
      <c r="X129" s="36">
        <v>5.71</v>
      </c>
      <c r="Y129" s="36">
        <v>4.3</v>
      </c>
      <c r="Z129" s="36">
        <v>1.08</v>
      </c>
      <c r="AA129" s="36">
        <v>0.27800000000000002</v>
      </c>
      <c r="AB129" s="36">
        <v>0.65300000000000002</v>
      </c>
      <c r="AC129" s="36">
        <v>0.18255399999999999</v>
      </c>
      <c r="AD129" s="36">
        <v>-0.62528499999999998</v>
      </c>
      <c r="AE129" s="36">
        <v>0.157947</v>
      </c>
      <c r="AF129" s="36">
        <v>0.34326699999999999</v>
      </c>
      <c r="AG129" s="36">
        <v>0.03</v>
      </c>
      <c r="AH129" s="36">
        <v>9</v>
      </c>
      <c r="AI129" s="36">
        <v>177</v>
      </c>
      <c r="AJ129" s="36">
        <v>34</v>
      </c>
      <c r="AK129" s="36">
        <v>21</v>
      </c>
      <c r="AL129" s="36">
        <v>33</v>
      </c>
      <c r="AM129" s="36">
        <v>42</v>
      </c>
      <c r="AN129" s="36">
        <v>2</v>
      </c>
      <c r="AO129" s="36">
        <v>13</v>
      </c>
      <c r="AP129" s="36">
        <v>4</v>
      </c>
      <c r="AQ129" s="36">
        <v>15</v>
      </c>
      <c r="AR129" s="36">
        <v>299</v>
      </c>
      <c r="AS129" s="36">
        <v>4</v>
      </c>
      <c r="AT129" s="36">
        <v>1</v>
      </c>
      <c r="AU129" s="36">
        <v>201</v>
      </c>
      <c r="AV129" s="36">
        <v>43</v>
      </c>
      <c r="AW129" s="36">
        <v>114</v>
      </c>
      <c r="AX129" s="36">
        <v>283</v>
      </c>
      <c r="AY129" s="39">
        <v>23.722534193909173</v>
      </c>
      <c r="AZ129" s="39">
        <v>76.277465806090831</v>
      </c>
      <c r="BA129" s="39">
        <v>1.8519367057673426</v>
      </c>
      <c r="BB129" s="39">
        <v>1.2478616813294423</v>
      </c>
      <c r="BC129" s="39">
        <v>1.6970918866080416</v>
      </c>
      <c r="BD129" s="31">
        <v>8.7900000000000006E-2</v>
      </c>
      <c r="BE129" s="37">
        <v>0.64939999999999998</v>
      </c>
      <c r="BF129" s="36">
        <f t="shared" si="1"/>
        <v>3.4376881396748944</v>
      </c>
    </row>
    <row r="130" spans="1:58" x14ac:dyDescent="0.2">
      <c r="A130" s="36">
        <v>252</v>
      </c>
      <c r="B130" s="36">
        <v>6881.9</v>
      </c>
      <c r="C130" s="36">
        <v>7327.8</v>
      </c>
      <c r="D130" s="36">
        <v>7113.6</v>
      </c>
      <c r="E130" s="36">
        <v>7113.4</v>
      </c>
      <c r="F130" s="36">
        <v>9.9999999999545258E-2</v>
      </c>
      <c r="G130" s="36">
        <v>231.5</v>
      </c>
      <c r="H130" s="36">
        <v>214.40000000000055</v>
      </c>
      <c r="I130" s="36">
        <v>222.95000000000027</v>
      </c>
      <c r="J130" s="36">
        <v>6839.5</v>
      </c>
      <c r="K130" s="36">
        <v>7296.5</v>
      </c>
      <c r="L130" s="36">
        <v>7092.7</v>
      </c>
      <c r="M130" s="36">
        <v>7086.9</v>
      </c>
      <c r="N130" s="36">
        <v>7.6923076923061787E-2</v>
      </c>
      <c r="O130" s="36">
        <v>247.39999999999964</v>
      </c>
      <c r="P130" s="36">
        <v>209.60000000000036</v>
      </c>
      <c r="Q130" s="36">
        <v>228.5</v>
      </c>
      <c r="R130" s="36">
        <v>54.09</v>
      </c>
      <c r="S130" s="36">
        <v>1.6160000000000001</v>
      </c>
      <c r="T130" s="36">
        <v>15.67</v>
      </c>
      <c r="U130" s="36">
        <v>9.36</v>
      </c>
      <c r="V130" s="36">
        <v>0.182</v>
      </c>
      <c r="W130" s="36">
        <v>3.73</v>
      </c>
      <c r="X130" s="36">
        <v>5.98</v>
      </c>
      <c r="Y130" s="36">
        <v>4.3</v>
      </c>
      <c r="Z130" s="36">
        <v>1.04</v>
      </c>
      <c r="AA130" s="36">
        <v>0.27</v>
      </c>
      <c r="AB130" s="36">
        <v>0.77900000000000003</v>
      </c>
      <c r="AC130" s="36">
        <v>0.196102</v>
      </c>
      <c r="AD130" s="36">
        <v>-0.62736999999999998</v>
      </c>
      <c r="AE130" s="36">
        <v>0.25563000000000002</v>
      </c>
      <c r="AF130" s="36">
        <v>0.35142699999999999</v>
      </c>
      <c r="AG130" s="36">
        <v>0.06</v>
      </c>
      <c r="AH130" s="36">
        <v>7</v>
      </c>
      <c r="AI130" s="36">
        <v>178</v>
      </c>
      <c r="AJ130" s="36">
        <v>19</v>
      </c>
      <c r="AK130" s="36">
        <v>22</v>
      </c>
      <c r="AL130" s="36">
        <v>35</v>
      </c>
      <c r="AM130" s="36">
        <v>43</v>
      </c>
      <c r="AN130" s="36">
        <v>3</v>
      </c>
      <c r="AO130" s="36">
        <v>12</v>
      </c>
      <c r="AP130" s="36">
        <v>10</v>
      </c>
      <c r="AQ130" s="36">
        <v>14</v>
      </c>
      <c r="AR130" s="36">
        <v>310</v>
      </c>
      <c r="AS130" s="36">
        <v>2</v>
      </c>
      <c r="AT130" s="36">
        <v>0</v>
      </c>
      <c r="AU130" s="36">
        <v>194</v>
      </c>
      <c r="AV130" s="36">
        <v>42</v>
      </c>
      <c r="AW130" s="36">
        <v>96</v>
      </c>
      <c r="AX130" s="36">
        <v>267</v>
      </c>
      <c r="AY130" s="39">
        <v>22.045095082208427</v>
      </c>
      <c r="AZ130" s="39">
        <v>77.954904917791566</v>
      </c>
      <c r="BA130" s="39">
        <v>2.1978333081684873</v>
      </c>
      <c r="BB130" s="39">
        <v>1.2815189491167085</v>
      </c>
      <c r="BC130" s="39">
        <v>1.7428657707987236</v>
      </c>
      <c r="BD130" s="31">
        <v>0.43169999999999997</v>
      </c>
      <c r="BE130" s="37">
        <v>0.62790000000000001</v>
      </c>
      <c r="BF130" s="36">
        <f t="shared" si="1"/>
        <v>3.7004950495049505</v>
      </c>
    </row>
    <row r="131" spans="1:58" x14ac:dyDescent="0.2">
      <c r="A131" s="36">
        <v>253</v>
      </c>
      <c r="B131" s="36">
        <v>6896.1</v>
      </c>
      <c r="C131" s="36">
        <v>7341.6</v>
      </c>
      <c r="D131" s="36">
        <v>7122.1</v>
      </c>
      <c r="E131" s="36">
        <v>7124.1</v>
      </c>
      <c r="F131" s="36">
        <v>0.10000000000045475</v>
      </c>
      <c r="G131" s="36">
        <v>228</v>
      </c>
      <c r="H131" s="36">
        <v>217.5</v>
      </c>
      <c r="I131" s="36">
        <v>222.75</v>
      </c>
      <c r="J131" s="36">
        <v>6854.5</v>
      </c>
      <c r="K131" s="36">
        <v>7313.4</v>
      </c>
      <c r="L131" s="36">
        <v>7104.1</v>
      </c>
      <c r="M131" s="36">
        <v>7100.1</v>
      </c>
      <c r="N131" s="36">
        <v>6.6666666666662877E-2</v>
      </c>
      <c r="O131" s="36">
        <v>245.60000000000036</v>
      </c>
      <c r="P131" s="36">
        <v>213.29999999999927</v>
      </c>
      <c r="Q131" s="36">
        <v>229.44999999999982</v>
      </c>
      <c r="R131" s="36">
        <v>54.37</v>
      </c>
      <c r="S131" s="36">
        <v>1.66</v>
      </c>
      <c r="T131" s="36">
        <v>15.42</v>
      </c>
      <c r="U131" s="36">
        <v>9.5299999999999994</v>
      </c>
      <c r="V131" s="36">
        <v>0.192</v>
      </c>
      <c r="W131" s="36">
        <v>3.69</v>
      </c>
      <c r="X131" s="36">
        <v>5.89</v>
      </c>
      <c r="Y131" s="36">
        <v>4.4400000000000004</v>
      </c>
      <c r="Z131" s="36">
        <v>1.08</v>
      </c>
      <c r="AA131" s="36">
        <v>0.27700000000000002</v>
      </c>
      <c r="AB131" s="36">
        <v>0.748</v>
      </c>
      <c r="AC131" s="36">
        <v>0.18109600000000001</v>
      </c>
      <c r="AD131" s="36">
        <v>-0.66891199999999995</v>
      </c>
      <c r="AE131" s="36">
        <v>0.23213</v>
      </c>
      <c r="AF131" s="36">
        <v>0.38668799999999998</v>
      </c>
      <c r="AG131" s="36">
        <v>0.06</v>
      </c>
      <c r="AH131" s="36">
        <v>7</v>
      </c>
      <c r="AI131" s="36">
        <v>157</v>
      </c>
      <c r="AJ131" s="36">
        <v>46</v>
      </c>
      <c r="AK131" s="36">
        <v>21</v>
      </c>
      <c r="AL131" s="36">
        <v>32</v>
      </c>
      <c r="AM131" s="36">
        <v>41</v>
      </c>
      <c r="AN131" s="36">
        <v>3</v>
      </c>
      <c r="AO131" s="36">
        <v>13</v>
      </c>
      <c r="AP131" s="36">
        <v>5</v>
      </c>
      <c r="AQ131" s="36">
        <v>14</v>
      </c>
      <c r="AR131" s="36">
        <v>297</v>
      </c>
      <c r="AS131" s="36">
        <v>1</v>
      </c>
      <c r="AT131" s="36">
        <v>0</v>
      </c>
      <c r="AU131" s="36">
        <v>199</v>
      </c>
      <c r="AV131" s="36">
        <v>43</v>
      </c>
      <c r="AW131" s="36">
        <v>95</v>
      </c>
      <c r="AX131" s="36">
        <v>284</v>
      </c>
      <c r="AY131" s="39">
        <v>24.848720188978451</v>
      </c>
      <c r="AZ131" s="39">
        <v>75.151279811021553</v>
      </c>
      <c r="BA131" s="39">
        <v>1.833448157078887</v>
      </c>
      <c r="BB131" s="39">
        <v>1.1910093007233715</v>
      </c>
      <c r="BC131" s="39">
        <v>1.6197726489837854</v>
      </c>
      <c r="BD131" s="31">
        <v>0.1042</v>
      </c>
      <c r="BE131" s="37">
        <v>0.66839999999999999</v>
      </c>
      <c r="BF131" s="36">
        <f t="shared" ref="BF131:BF181" si="2">X131/S131</f>
        <v>3.5481927710843375</v>
      </c>
    </row>
    <row r="132" spans="1:58" x14ac:dyDescent="0.2">
      <c r="A132" s="36">
        <v>255</v>
      </c>
      <c r="B132" s="36">
        <v>6919.8</v>
      </c>
      <c r="C132" s="36">
        <v>7371.7</v>
      </c>
      <c r="D132" s="36">
        <v>7140.1</v>
      </c>
      <c r="E132" s="36">
        <v>7145.5</v>
      </c>
      <c r="F132" s="36">
        <v>9.9999999999545258E-2</v>
      </c>
      <c r="G132" s="36">
        <v>225.69999999999982</v>
      </c>
      <c r="H132" s="36">
        <v>226.19999999999982</v>
      </c>
      <c r="I132" s="36">
        <v>225.94999999999982</v>
      </c>
      <c r="J132" s="36">
        <v>6883.3</v>
      </c>
      <c r="K132" s="36">
        <v>7354.8</v>
      </c>
      <c r="L132" s="36">
        <v>7127.4</v>
      </c>
      <c r="M132" s="36">
        <v>7127.1</v>
      </c>
      <c r="N132" s="36">
        <v>7.1428571428585927E-2</v>
      </c>
      <c r="O132" s="36">
        <v>243.80000000000018</v>
      </c>
      <c r="P132" s="36">
        <v>227.69999999999982</v>
      </c>
      <c r="Q132" s="36">
        <v>235.75</v>
      </c>
      <c r="R132" s="36">
        <v>52.91</v>
      </c>
      <c r="S132" s="36">
        <v>1.6950000000000001</v>
      </c>
      <c r="T132" s="36">
        <v>15.87</v>
      </c>
      <c r="U132" s="36">
        <v>9.6999999999999993</v>
      </c>
      <c r="V132" s="36">
        <v>0.187</v>
      </c>
      <c r="W132" s="36">
        <v>3.84</v>
      </c>
      <c r="X132" s="36">
        <v>6.77</v>
      </c>
      <c r="Y132" s="36">
        <v>4.3</v>
      </c>
      <c r="Z132" s="36">
        <v>0.89</v>
      </c>
      <c r="AA132" s="36">
        <v>0.27600000000000002</v>
      </c>
      <c r="AB132" s="36">
        <v>0.60899999999999999</v>
      </c>
      <c r="AC132" s="36">
        <v>-3.1875899999999999E-2</v>
      </c>
      <c r="AD132" s="36">
        <v>-0.57460299999999997</v>
      </c>
      <c r="AE132" s="36">
        <v>0.29839199999999999</v>
      </c>
      <c r="AF132" s="36">
        <v>0.223075</v>
      </c>
      <c r="AG132" s="36">
        <v>0.05</v>
      </c>
      <c r="AH132" s="36">
        <v>5</v>
      </c>
      <c r="AI132" s="36">
        <v>158</v>
      </c>
      <c r="AJ132" s="36">
        <v>30</v>
      </c>
      <c r="AK132" s="36">
        <v>23</v>
      </c>
      <c r="AL132" s="36">
        <v>37</v>
      </c>
      <c r="AM132" s="36">
        <v>40</v>
      </c>
      <c r="AN132" s="36">
        <v>4</v>
      </c>
      <c r="AO132" s="36">
        <v>10</v>
      </c>
      <c r="AP132" s="36">
        <v>3</v>
      </c>
      <c r="AQ132" s="36">
        <v>10</v>
      </c>
      <c r="AR132" s="36">
        <v>330</v>
      </c>
      <c r="AS132" s="36">
        <v>-5</v>
      </c>
      <c r="AT132" s="36">
        <v>-3</v>
      </c>
      <c r="AU132" s="36">
        <v>211</v>
      </c>
      <c r="AV132" s="36">
        <v>39</v>
      </c>
      <c r="AW132" s="36">
        <v>569</v>
      </c>
      <c r="AX132" s="36">
        <v>230</v>
      </c>
      <c r="AY132" s="39">
        <v>24.554881037668306</v>
      </c>
      <c r="AZ132" s="39">
        <v>75.445118962331691</v>
      </c>
      <c r="BA132" s="39">
        <v>1.1744832273799461</v>
      </c>
      <c r="BB132" s="39">
        <v>0.71768421894369483</v>
      </c>
      <c r="BC132" s="39">
        <v>0.97605053776342499</v>
      </c>
      <c r="BD132" s="31">
        <v>0.25040000000000001</v>
      </c>
      <c r="BE132" s="37">
        <v>0.61309999999999998</v>
      </c>
      <c r="BF132" s="36">
        <f t="shared" si="2"/>
        <v>3.9941002949852504</v>
      </c>
    </row>
    <row r="133" spans="1:58" x14ac:dyDescent="0.2">
      <c r="A133" s="36">
        <v>257</v>
      </c>
      <c r="B133" s="36">
        <v>6956.3</v>
      </c>
      <c r="C133" s="36">
        <v>7393</v>
      </c>
      <c r="D133" s="36">
        <v>7156.5</v>
      </c>
      <c r="E133" s="36">
        <v>7165.4</v>
      </c>
      <c r="F133" s="36">
        <v>4.9999999999772629E-2</v>
      </c>
      <c r="G133" s="36">
        <v>209.09999999999945</v>
      </c>
      <c r="H133" s="36">
        <v>227.60000000000036</v>
      </c>
      <c r="I133" s="36">
        <v>218.34999999999991</v>
      </c>
      <c r="J133" s="36">
        <v>6923.6</v>
      </c>
      <c r="K133" s="36">
        <v>7379.7</v>
      </c>
      <c r="L133" s="36">
        <v>7150.6</v>
      </c>
      <c r="M133" s="36">
        <v>7152.9</v>
      </c>
      <c r="N133" s="36">
        <v>7.6923076923083644E-2</v>
      </c>
      <c r="O133" s="36">
        <v>229.29999999999927</v>
      </c>
      <c r="P133" s="36">
        <v>226.80000000000018</v>
      </c>
      <c r="Q133" s="36">
        <v>228.04999999999973</v>
      </c>
      <c r="R133" s="36">
        <v>54.12</v>
      </c>
      <c r="S133" s="36">
        <v>1.679</v>
      </c>
      <c r="T133" s="36">
        <v>15.41</v>
      </c>
      <c r="U133" s="36">
        <v>9.35</v>
      </c>
      <c r="V133" s="36">
        <v>0.188</v>
      </c>
      <c r="W133" s="36">
        <v>3.64</v>
      </c>
      <c r="X133" s="36">
        <v>6.29</v>
      </c>
      <c r="Y133" s="36">
        <v>4.46</v>
      </c>
      <c r="Z133" s="36">
        <v>1.03</v>
      </c>
      <c r="AA133" s="36">
        <v>0.28000000000000003</v>
      </c>
      <c r="AB133" s="36">
        <v>0.54900000000000004</v>
      </c>
      <c r="AC133" s="36">
        <v>1.5342E-2</v>
      </c>
      <c r="AD133" s="36">
        <v>-0.62461100000000003</v>
      </c>
      <c r="AE133" s="36">
        <v>0.190357</v>
      </c>
      <c r="AF133" s="36">
        <v>0.34615499999999999</v>
      </c>
      <c r="AG133" s="36">
        <v>0.08</v>
      </c>
      <c r="AH133" s="36">
        <v>8</v>
      </c>
      <c r="AI133" s="36">
        <v>156</v>
      </c>
      <c r="AJ133" s="36">
        <v>25</v>
      </c>
      <c r="AK133" s="36">
        <v>21</v>
      </c>
      <c r="AL133" s="36">
        <v>29</v>
      </c>
      <c r="AM133" s="36">
        <v>38</v>
      </c>
      <c r="AN133" s="36">
        <v>3</v>
      </c>
      <c r="AO133" s="36">
        <v>11</v>
      </c>
      <c r="AP133" s="36">
        <v>2</v>
      </c>
      <c r="AQ133" s="36">
        <v>13</v>
      </c>
      <c r="AR133" s="36">
        <v>308</v>
      </c>
      <c r="AS133" s="36">
        <v>3</v>
      </c>
      <c r="AT133" s="36">
        <v>0</v>
      </c>
      <c r="AU133" s="36">
        <v>195</v>
      </c>
      <c r="AV133" s="36">
        <v>42</v>
      </c>
      <c r="AW133" s="36">
        <v>120</v>
      </c>
      <c r="AX133" s="36">
        <v>279</v>
      </c>
      <c r="AY133" s="39">
        <v>11.283568869026041</v>
      </c>
      <c r="AZ133" s="39">
        <v>88.716431130973959</v>
      </c>
      <c r="BA133" s="39">
        <v>1.5127792023115283</v>
      </c>
      <c r="BB133" s="39">
        <v>1.0430612599937956</v>
      </c>
      <c r="BC133" s="39">
        <v>1.4185633135915621</v>
      </c>
      <c r="BD133" s="31">
        <v>0.14499999999999999</v>
      </c>
      <c r="BE133" s="37">
        <v>0.46710000000000002</v>
      </c>
      <c r="BF133" s="36">
        <f t="shared" si="2"/>
        <v>3.7462775461584275</v>
      </c>
    </row>
    <row r="134" spans="1:58" x14ac:dyDescent="0.2">
      <c r="A134" s="36">
        <v>259</v>
      </c>
      <c r="B134" s="36">
        <v>6986.1</v>
      </c>
      <c r="C134" s="36">
        <v>7421.3</v>
      </c>
      <c r="D134" s="36">
        <v>7174.6</v>
      </c>
      <c r="E134" s="36">
        <v>7186.1</v>
      </c>
      <c r="F134" s="36">
        <v>0.10000000000045475</v>
      </c>
      <c r="G134" s="36">
        <v>200</v>
      </c>
      <c r="H134" s="36">
        <v>235.19999999999982</v>
      </c>
      <c r="I134" s="36">
        <v>217.59999999999991</v>
      </c>
      <c r="J134" s="36">
        <v>6952</v>
      </c>
      <c r="K134" s="36">
        <v>7412.3</v>
      </c>
      <c r="L134" s="36">
        <v>7173.4</v>
      </c>
      <c r="M134" s="36">
        <v>7178.5</v>
      </c>
      <c r="N134" s="36">
        <v>7.6923076923083644E-2</v>
      </c>
      <c r="O134" s="36">
        <v>226.5</v>
      </c>
      <c r="P134" s="36">
        <v>233.80000000000018</v>
      </c>
      <c r="Q134" s="36">
        <v>230.15000000000009</v>
      </c>
      <c r="R134" s="36">
        <v>55.45</v>
      </c>
      <c r="S134" s="36">
        <v>1.62</v>
      </c>
      <c r="T134" s="36">
        <v>15.86</v>
      </c>
      <c r="U134" s="36">
        <v>9.52</v>
      </c>
      <c r="V134" s="36">
        <v>0.191</v>
      </c>
      <c r="W134" s="36">
        <v>4.01</v>
      </c>
      <c r="X134" s="36">
        <v>5.6</v>
      </c>
      <c r="Y134" s="36">
        <v>4.7300000000000004</v>
      </c>
      <c r="Z134" s="36">
        <v>1.1299999999999999</v>
      </c>
      <c r="AA134" s="36">
        <v>0.27400000000000002</v>
      </c>
      <c r="AB134" s="36">
        <v>0.73799999999999999</v>
      </c>
      <c r="AC134" s="36">
        <v>0.212807</v>
      </c>
      <c r="AD134" s="36">
        <v>-0.78755900000000001</v>
      </c>
      <c r="AE134" s="36">
        <v>0.13816100000000001</v>
      </c>
      <c r="AF134" s="36">
        <v>0.39113900000000001</v>
      </c>
      <c r="AG134" s="36">
        <v>0.05</v>
      </c>
      <c r="AH134" s="36">
        <v>13</v>
      </c>
      <c r="AI134" s="36">
        <v>203</v>
      </c>
      <c r="AJ134" s="36">
        <v>36</v>
      </c>
      <c r="AK134" s="36">
        <v>23</v>
      </c>
      <c r="AL134" s="36">
        <v>29</v>
      </c>
      <c r="AM134" s="36">
        <v>50</v>
      </c>
      <c r="AN134" s="36">
        <v>2</v>
      </c>
      <c r="AO134" s="36">
        <v>12</v>
      </c>
      <c r="AP134" s="36">
        <v>1</v>
      </c>
      <c r="AQ134" s="36">
        <v>16</v>
      </c>
      <c r="AR134" s="36">
        <v>296</v>
      </c>
      <c r="AS134" s="36">
        <v>2</v>
      </c>
      <c r="AT134" s="36">
        <v>0</v>
      </c>
      <c r="AU134" s="36">
        <v>240</v>
      </c>
      <c r="AV134" s="36">
        <v>47</v>
      </c>
      <c r="AW134" s="36">
        <v>155</v>
      </c>
      <c r="AX134" s="36">
        <v>307</v>
      </c>
      <c r="AY134" s="39">
        <v>33.409707261437092</v>
      </c>
      <c r="AZ134" s="39">
        <v>66.590292738562908</v>
      </c>
      <c r="BA134" s="39">
        <v>1.6320813604737667</v>
      </c>
      <c r="BB134" s="39">
        <v>1.3587990804317989</v>
      </c>
      <c r="BC134" s="39">
        <v>1.8479667493872467</v>
      </c>
      <c r="BD134" s="31">
        <v>0.2959</v>
      </c>
      <c r="BE134" s="37">
        <v>0.54490000000000005</v>
      </c>
      <c r="BF134" s="36">
        <f t="shared" si="2"/>
        <v>3.4567901234567895</v>
      </c>
    </row>
    <row r="135" spans="1:58" x14ac:dyDescent="0.2">
      <c r="A135" s="36">
        <v>261</v>
      </c>
      <c r="B135" s="36">
        <v>7020.7</v>
      </c>
      <c r="C135" s="36">
        <v>7449.4</v>
      </c>
      <c r="D135" s="36">
        <v>7194.8</v>
      </c>
      <c r="E135" s="36">
        <v>7209.3</v>
      </c>
      <c r="F135" s="36">
        <v>0.10000000000045475</v>
      </c>
      <c r="G135" s="36">
        <v>188.60000000000036</v>
      </c>
      <c r="H135" s="36">
        <v>240.09999999999945</v>
      </c>
      <c r="I135" s="36">
        <v>214.34999999999991</v>
      </c>
      <c r="J135" s="36">
        <v>6988.5</v>
      </c>
      <c r="K135" s="36">
        <v>7446.2</v>
      </c>
      <c r="L135" s="36">
        <v>7198.5</v>
      </c>
      <c r="M135" s="36">
        <v>7207.1</v>
      </c>
      <c r="N135" s="36">
        <v>6.2500000000035527E-2</v>
      </c>
      <c r="O135" s="36">
        <v>218.60000000000036</v>
      </c>
      <c r="P135" s="36">
        <v>239.09999999999945</v>
      </c>
      <c r="Q135" s="36">
        <v>228.84999999999991</v>
      </c>
      <c r="R135" s="36">
        <v>53.56</v>
      </c>
      <c r="S135" s="36">
        <v>0.91400000000000003</v>
      </c>
      <c r="T135" s="36">
        <v>19.41</v>
      </c>
      <c r="U135" s="36">
        <v>8.6</v>
      </c>
      <c r="V135" s="36">
        <v>8.6999999999999994E-2</v>
      </c>
      <c r="W135" s="36">
        <v>4.13</v>
      </c>
      <c r="X135" s="36">
        <v>2.61</v>
      </c>
      <c r="Y135" s="36">
        <v>2.7</v>
      </c>
      <c r="Z135" s="36">
        <v>1.19</v>
      </c>
      <c r="AA135" s="36">
        <v>0.17</v>
      </c>
      <c r="AB135" s="36">
        <v>0.34799999999999998</v>
      </c>
      <c r="AC135" s="36">
        <v>1.0069900000000001</v>
      </c>
      <c r="AD135" s="36">
        <v>-0.30177999999999999</v>
      </c>
      <c r="AE135" s="36">
        <v>-0.75914800000000004</v>
      </c>
      <c r="AF135" s="36">
        <v>-6.2339400000000003E-2</v>
      </c>
      <c r="AG135" s="36">
        <v>-0.02</v>
      </c>
      <c r="AH135" s="36">
        <v>6</v>
      </c>
      <c r="AI135" s="36">
        <v>300</v>
      </c>
      <c r="AJ135" s="36">
        <v>31</v>
      </c>
      <c r="AK135" s="36">
        <v>25</v>
      </c>
      <c r="AL135" s="36">
        <v>47</v>
      </c>
      <c r="AM135" s="36">
        <v>143</v>
      </c>
      <c r="AN135" s="36">
        <v>3</v>
      </c>
      <c r="AO135" s="36">
        <v>12</v>
      </c>
      <c r="AP135" s="36">
        <v>3</v>
      </c>
      <c r="AQ135" s="36">
        <v>30</v>
      </c>
      <c r="AR135" s="36">
        <v>383</v>
      </c>
      <c r="AS135" s="36">
        <v>4</v>
      </c>
      <c r="AT135" s="36">
        <v>0</v>
      </c>
      <c r="AU135" s="36">
        <v>255</v>
      </c>
      <c r="AV135" s="36">
        <v>19</v>
      </c>
      <c r="AW135" s="36">
        <v>94</v>
      </c>
      <c r="AX135" s="36">
        <v>103</v>
      </c>
      <c r="AY135" s="39">
        <v>24.041079631930927</v>
      </c>
      <c r="AZ135" s="39">
        <v>75.958920368069073</v>
      </c>
      <c r="BA135" s="39">
        <v>3.8327558157704305</v>
      </c>
      <c r="BB135" s="39">
        <v>1.9816358606236788</v>
      </c>
      <c r="BC135" s="39">
        <v>2.6950247704482035</v>
      </c>
      <c r="BD135" s="31">
        <v>0.56179999999999997</v>
      </c>
      <c r="BE135" s="37">
        <v>0.20219999999999999</v>
      </c>
      <c r="BF135" s="36">
        <f t="shared" si="2"/>
        <v>2.8555798687089715</v>
      </c>
    </row>
    <row r="136" spans="1:58" x14ac:dyDescent="0.2">
      <c r="A136" s="36">
        <v>263</v>
      </c>
      <c r="B136" s="36">
        <v>7054.9</v>
      </c>
      <c r="C136" s="36">
        <v>7480.8</v>
      </c>
      <c r="D136" s="36">
        <v>7217.5</v>
      </c>
      <c r="E136" s="36">
        <v>7235.9</v>
      </c>
      <c r="F136" s="36">
        <v>9.9999999999545258E-2</v>
      </c>
      <c r="G136" s="36">
        <v>181</v>
      </c>
      <c r="H136" s="36">
        <v>244.90000000000055</v>
      </c>
      <c r="I136" s="36">
        <v>212.95000000000027</v>
      </c>
      <c r="J136" s="36">
        <v>7024.7</v>
      </c>
      <c r="K136" s="36">
        <v>7477.9</v>
      </c>
      <c r="L136" s="36">
        <v>7226.6</v>
      </c>
      <c r="M136" s="36">
        <v>7238.4</v>
      </c>
      <c r="N136" s="36">
        <v>6.666666666668182E-2</v>
      </c>
      <c r="O136" s="36">
        <v>213.69999999999982</v>
      </c>
      <c r="P136" s="36">
        <v>239.5</v>
      </c>
      <c r="Q136" s="36">
        <v>226.59999999999991</v>
      </c>
      <c r="R136" s="36">
        <v>53.49</v>
      </c>
      <c r="S136" s="36">
        <v>0.876</v>
      </c>
      <c r="T136" s="36">
        <v>19.46</v>
      </c>
      <c r="U136" s="36">
        <v>8.85</v>
      </c>
      <c r="V136" s="36">
        <v>9.0999999999999998E-2</v>
      </c>
      <c r="W136" s="36">
        <v>3.93</v>
      </c>
      <c r="X136" s="36">
        <v>2.88</v>
      </c>
      <c r="Y136" s="36">
        <v>2.5499999999999998</v>
      </c>
      <c r="Z136" s="36">
        <v>1.21</v>
      </c>
      <c r="AA136" s="36">
        <v>0.16900000000000001</v>
      </c>
      <c r="AB136" s="36">
        <v>0.35899999999999999</v>
      </c>
      <c r="AC136" s="36">
        <v>0.96270299999999998</v>
      </c>
      <c r="AD136" s="36">
        <v>-0.22189999999999999</v>
      </c>
      <c r="AE136" s="36">
        <v>-0.69686099999999995</v>
      </c>
      <c r="AF136" s="36">
        <v>-3.7099100000000003E-2</v>
      </c>
      <c r="AG136" s="36">
        <v>-0.03</v>
      </c>
      <c r="AH136" s="36">
        <v>5</v>
      </c>
      <c r="AI136" s="36">
        <v>298</v>
      </c>
      <c r="AJ136" s="36">
        <v>23</v>
      </c>
      <c r="AK136" s="36">
        <v>20</v>
      </c>
      <c r="AL136" s="36">
        <v>47</v>
      </c>
      <c r="AM136" s="36">
        <v>77</v>
      </c>
      <c r="AN136" s="36">
        <v>0</v>
      </c>
      <c r="AO136" s="36">
        <v>14</v>
      </c>
      <c r="AP136" s="36">
        <v>3</v>
      </c>
      <c r="AQ136" s="36">
        <v>27</v>
      </c>
      <c r="AR136" s="36">
        <v>394</v>
      </c>
      <c r="AS136" s="36">
        <v>1</v>
      </c>
      <c r="AT136" s="36">
        <v>0</v>
      </c>
      <c r="AU136" s="36">
        <v>245</v>
      </c>
      <c r="AV136" s="36">
        <v>19</v>
      </c>
      <c r="AW136" s="36">
        <v>84</v>
      </c>
      <c r="AX136" s="36">
        <v>92</v>
      </c>
      <c r="AY136" s="39">
        <v>26.838218754619259</v>
      </c>
      <c r="AZ136" s="39">
        <v>73.161781245380737</v>
      </c>
      <c r="BA136" s="39">
        <v>3.9511942304482268</v>
      </c>
      <c r="BB136" s="39">
        <v>2.1688525022180727</v>
      </c>
      <c r="BC136" s="39">
        <v>2.9496394030165791</v>
      </c>
      <c r="BD136" s="31">
        <v>0.48370000000000002</v>
      </c>
      <c r="BE136" s="37">
        <v>0.3105</v>
      </c>
      <c r="BF136" s="36">
        <f t="shared" si="2"/>
        <v>3.2876712328767121</v>
      </c>
    </row>
    <row r="137" spans="1:58" x14ac:dyDescent="0.2">
      <c r="A137" s="36">
        <v>265</v>
      </c>
      <c r="B137" s="36">
        <v>7078.9</v>
      </c>
      <c r="C137" s="36">
        <v>7521</v>
      </c>
      <c r="D137" s="36">
        <v>7243.8</v>
      </c>
      <c r="E137" s="36">
        <v>7262.8</v>
      </c>
      <c r="F137" s="36">
        <v>3.3333333333282804E-2</v>
      </c>
      <c r="G137" s="36">
        <v>183.90000000000055</v>
      </c>
      <c r="H137" s="36">
        <v>258.19999999999982</v>
      </c>
      <c r="I137" s="36">
        <v>221.05000000000018</v>
      </c>
      <c r="J137" s="36">
        <v>7048</v>
      </c>
      <c r="K137" s="36">
        <v>7523.2</v>
      </c>
      <c r="L137" s="36">
        <v>7255.7</v>
      </c>
      <c r="M137" s="36">
        <v>7269.6</v>
      </c>
      <c r="N137" s="36">
        <v>3.333333333334091E-2</v>
      </c>
      <c r="O137" s="36">
        <v>221.60000000000036</v>
      </c>
      <c r="P137" s="36">
        <v>253.59999999999945</v>
      </c>
      <c r="Q137" s="36">
        <v>237.59999999999991</v>
      </c>
      <c r="R137" s="36">
        <v>52.3</v>
      </c>
      <c r="S137" s="36">
        <v>0.88600000000000001</v>
      </c>
      <c r="T137" s="36">
        <v>19.829999999999998</v>
      </c>
      <c r="U137" s="36">
        <v>8.9499999999999993</v>
      </c>
      <c r="V137" s="36">
        <v>9.0999999999999998E-2</v>
      </c>
      <c r="W137" s="36">
        <v>4.04</v>
      </c>
      <c r="X137" s="36">
        <v>2.61</v>
      </c>
      <c r="Y137" s="36">
        <v>2.4300000000000002</v>
      </c>
      <c r="Z137" s="36">
        <v>1.26</v>
      </c>
      <c r="AA137" s="36">
        <v>0.17399999999999999</v>
      </c>
      <c r="AB137" s="36">
        <v>0.52300000000000002</v>
      </c>
      <c r="AC137" s="36">
        <v>1.1507099999999999</v>
      </c>
      <c r="AD137" s="36">
        <v>-0.21110000000000001</v>
      </c>
      <c r="AE137" s="36">
        <v>-0.63353199999999998</v>
      </c>
      <c r="AF137" s="36">
        <v>-0.108749</v>
      </c>
      <c r="AG137" s="36">
        <v>-0.03</v>
      </c>
      <c r="AH137" s="36">
        <v>6</v>
      </c>
      <c r="AI137" s="36">
        <v>289</v>
      </c>
      <c r="AJ137" s="36">
        <v>3</v>
      </c>
      <c r="AK137" s="36">
        <v>24</v>
      </c>
      <c r="AL137" s="36">
        <v>43</v>
      </c>
      <c r="AM137" s="36">
        <v>121</v>
      </c>
      <c r="AN137" s="36">
        <v>1</v>
      </c>
      <c r="AO137" s="36">
        <v>14</v>
      </c>
      <c r="AP137" s="36">
        <v>3</v>
      </c>
      <c r="AQ137" s="36">
        <v>29</v>
      </c>
      <c r="AR137" s="36">
        <v>357</v>
      </c>
      <c r="AS137" s="36">
        <v>4</v>
      </c>
      <c r="AT137" s="36">
        <v>1</v>
      </c>
      <c r="AU137" s="36">
        <v>249</v>
      </c>
      <c r="AV137" s="36">
        <v>17</v>
      </c>
      <c r="AW137" s="36">
        <v>111</v>
      </c>
      <c r="AX137" s="36">
        <v>94</v>
      </c>
      <c r="AY137" s="39">
        <v>29.324000202894158</v>
      </c>
      <c r="AZ137" s="39">
        <v>70.675999797105845</v>
      </c>
      <c r="BA137" s="39">
        <v>3.9831855231454885</v>
      </c>
      <c r="BB137" s="39">
        <v>2.3171169323832888</v>
      </c>
      <c r="BC137" s="39">
        <v>3.151279028041273</v>
      </c>
      <c r="BD137" s="31">
        <v>0.50600000000000001</v>
      </c>
      <c r="BE137" s="37">
        <v>0.62960000000000005</v>
      </c>
      <c r="BF137" s="36">
        <f t="shared" si="2"/>
        <v>2.9458239277652369</v>
      </c>
    </row>
    <row r="138" spans="1:58" x14ac:dyDescent="0.2">
      <c r="A138" s="36">
        <v>267</v>
      </c>
      <c r="B138" s="36">
        <v>7127.9</v>
      </c>
      <c r="C138" s="36">
        <v>7577.9</v>
      </c>
      <c r="D138" s="36">
        <v>7306.3</v>
      </c>
      <c r="E138" s="36">
        <v>7322.7</v>
      </c>
      <c r="F138" s="36">
        <v>3.3333333333282804E-2</v>
      </c>
      <c r="G138" s="36">
        <v>194.80000000000018</v>
      </c>
      <c r="H138" s="36">
        <v>255.19999999999982</v>
      </c>
      <c r="I138" s="36">
        <v>225</v>
      </c>
      <c r="J138" s="36">
        <v>7097.9</v>
      </c>
      <c r="K138" s="36">
        <v>7589.9</v>
      </c>
      <c r="L138" s="36">
        <v>7318.2</v>
      </c>
      <c r="M138" s="36">
        <v>7329.6</v>
      </c>
      <c r="N138" s="36">
        <v>3.333333333334091E-2</v>
      </c>
      <c r="O138" s="36">
        <v>231.70000000000073</v>
      </c>
      <c r="P138" s="36">
        <v>260.29999999999927</v>
      </c>
      <c r="Q138" s="36">
        <v>246</v>
      </c>
      <c r="R138" s="36">
        <v>51.91</v>
      </c>
      <c r="S138" s="36">
        <v>0.82899999999999996</v>
      </c>
      <c r="T138" s="36">
        <v>20.46</v>
      </c>
      <c r="U138" s="36">
        <v>8.43</v>
      </c>
      <c r="V138" s="36">
        <v>8.5000000000000006E-2</v>
      </c>
      <c r="W138" s="36">
        <v>3.77</v>
      </c>
      <c r="X138" s="36">
        <v>2.3199999999999998</v>
      </c>
      <c r="Y138" s="36">
        <v>2.2000000000000002</v>
      </c>
      <c r="Z138" s="36">
        <v>1.28</v>
      </c>
      <c r="AA138" s="36">
        <v>0.151</v>
      </c>
      <c r="AB138" s="36">
        <v>1.1599999999999999</v>
      </c>
      <c r="AC138" s="36">
        <v>1.5512699999999999</v>
      </c>
      <c r="AD138" s="36">
        <v>-0.20062199999999999</v>
      </c>
      <c r="AE138" s="36">
        <v>-0.38635599999999998</v>
      </c>
      <c r="AF138" s="36">
        <v>-6.2069399999999997E-2</v>
      </c>
      <c r="AG138" s="36">
        <v>-0.05</v>
      </c>
      <c r="AH138" s="36">
        <v>24</v>
      </c>
      <c r="AI138" s="36">
        <v>293</v>
      </c>
      <c r="AJ138" s="36">
        <v>16</v>
      </c>
      <c r="AK138" s="36">
        <v>24</v>
      </c>
      <c r="AL138" s="36">
        <v>39</v>
      </c>
      <c r="AM138" s="36">
        <v>127</v>
      </c>
      <c r="AN138" s="36">
        <v>5</v>
      </c>
      <c r="AO138" s="36">
        <v>17</v>
      </c>
      <c r="AP138" s="36">
        <v>2</v>
      </c>
      <c r="AQ138" s="36">
        <v>28</v>
      </c>
      <c r="AR138" s="36">
        <v>310</v>
      </c>
      <c r="AS138" s="36">
        <v>4</v>
      </c>
      <c r="AT138" s="36">
        <v>0</v>
      </c>
      <c r="AU138" s="36">
        <v>255</v>
      </c>
      <c r="AV138" s="36">
        <v>16</v>
      </c>
      <c r="AW138" s="36">
        <v>85</v>
      </c>
      <c r="AX138" s="36">
        <v>80</v>
      </c>
      <c r="AY138" s="39">
        <v>30.302586770488787</v>
      </c>
      <c r="AZ138" s="39">
        <v>69.697413229511213</v>
      </c>
      <c r="BA138" s="39">
        <v>4.5388363106904883</v>
      </c>
      <c r="BB138" s="39">
        <v>2.9190233521868705</v>
      </c>
      <c r="BC138" s="39">
        <v>3.9698717589741443</v>
      </c>
      <c r="BD138" s="31">
        <v>0.64159999999999995</v>
      </c>
      <c r="BE138" s="37">
        <v>1.2343999999999999</v>
      </c>
      <c r="BF138" s="36">
        <f t="shared" si="2"/>
        <v>2.7985524728588662</v>
      </c>
    </row>
    <row r="139" spans="1:58" x14ac:dyDescent="0.2">
      <c r="A139" s="36">
        <v>269</v>
      </c>
      <c r="B139" s="36">
        <v>7155.2</v>
      </c>
      <c r="C139" s="36">
        <v>7678.1</v>
      </c>
      <c r="D139" s="36">
        <v>7363.2</v>
      </c>
      <c r="E139" s="36">
        <v>7382.1</v>
      </c>
      <c r="F139" s="36">
        <v>3.3333333333383862E-2</v>
      </c>
      <c r="G139" s="36">
        <v>226.90000000000055</v>
      </c>
      <c r="H139" s="36">
        <v>296</v>
      </c>
      <c r="I139" s="36">
        <v>261.45000000000027</v>
      </c>
      <c r="J139" s="36">
        <v>7127.5</v>
      </c>
      <c r="K139" s="36">
        <v>7693</v>
      </c>
      <c r="L139" s="36">
        <v>7375.2</v>
      </c>
      <c r="M139" s="36">
        <v>7389.1</v>
      </c>
      <c r="N139" s="36">
        <v>3.4482758620701819E-2</v>
      </c>
      <c r="O139" s="36">
        <v>261.60000000000036</v>
      </c>
      <c r="P139" s="36">
        <v>303.89999999999964</v>
      </c>
      <c r="Q139" s="36">
        <v>282.75</v>
      </c>
      <c r="R139" s="36">
        <v>51.71</v>
      </c>
      <c r="S139" s="36">
        <v>0.85</v>
      </c>
      <c r="T139" s="36">
        <v>20.18</v>
      </c>
      <c r="U139" s="36">
        <v>8.5500000000000007</v>
      </c>
      <c r="V139" s="36">
        <v>8.6999999999999994E-2</v>
      </c>
      <c r="W139" s="36">
        <v>3.78</v>
      </c>
      <c r="X139" s="36">
        <v>2.31</v>
      </c>
      <c r="Y139" s="36">
        <v>2.2200000000000002</v>
      </c>
      <c r="Z139" s="36">
        <v>1.27</v>
      </c>
      <c r="AA139" s="36">
        <v>0.158</v>
      </c>
      <c r="AB139" s="36">
        <v>1.369</v>
      </c>
      <c r="AC139" s="36">
        <v>1.6120099999999999</v>
      </c>
      <c r="AD139" s="36">
        <v>-0.22379099999999999</v>
      </c>
      <c r="AE139" s="36">
        <v>-0.29185800000000001</v>
      </c>
      <c r="AF139" s="36">
        <v>-3.9215699999999999E-2</v>
      </c>
      <c r="AG139" s="36">
        <v>-0.04</v>
      </c>
      <c r="AH139" s="36">
        <v>20</v>
      </c>
      <c r="AI139" s="36">
        <v>284</v>
      </c>
      <c r="AJ139" s="36">
        <v>26</v>
      </c>
      <c r="AK139" s="36">
        <v>22</v>
      </c>
      <c r="AL139" s="36">
        <v>40</v>
      </c>
      <c r="AM139" s="36">
        <v>128</v>
      </c>
      <c r="AN139" s="36">
        <v>4</v>
      </c>
      <c r="AO139" s="36">
        <v>17</v>
      </c>
      <c r="AP139" s="36">
        <v>4</v>
      </c>
      <c r="AQ139" s="36">
        <v>29</v>
      </c>
      <c r="AR139" s="36">
        <v>301</v>
      </c>
      <c r="AS139" s="36">
        <v>3</v>
      </c>
      <c r="AT139" s="36">
        <v>2</v>
      </c>
      <c r="AU139" s="36">
        <v>244</v>
      </c>
      <c r="AV139" s="36">
        <v>15</v>
      </c>
      <c r="AW139" s="36">
        <v>124</v>
      </c>
      <c r="AX139" s="36">
        <v>87</v>
      </c>
      <c r="AY139" s="39">
        <v>28.112791838699568</v>
      </c>
      <c r="AZ139" s="39">
        <v>71.887208161300435</v>
      </c>
      <c r="BA139" s="39">
        <v>3.304401576222709</v>
      </c>
      <c r="BB139" s="39">
        <v>4.1079661060601831</v>
      </c>
      <c r="BC139" s="39">
        <v>5.5868339042418498</v>
      </c>
      <c r="BD139" s="31">
        <v>0.66579999999999995</v>
      </c>
      <c r="BE139" s="37">
        <v>1.2344999999999999</v>
      </c>
      <c r="BF139" s="36">
        <f t="shared" si="2"/>
        <v>2.7176470588235295</v>
      </c>
    </row>
    <row r="140" spans="1:58" x14ac:dyDescent="0.2">
      <c r="A140" s="36">
        <v>271</v>
      </c>
      <c r="B140" s="36">
        <v>7195</v>
      </c>
      <c r="C140" s="36">
        <v>7770.8</v>
      </c>
      <c r="D140" s="36">
        <v>7420.2</v>
      </c>
      <c r="E140" s="36">
        <v>7440.6</v>
      </c>
      <c r="F140" s="36">
        <v>3.3333333333383862E-2</v>
      </c>
      <c r="G140" s="36">
        <v>245.60000000000036</v>
      </c>
      <c r="H140" s="36">
        <v>330.19999999999982</v>
      </c>
      <c r="I140" s="36">
        <v>287.90000000000009</v>
      </c>
      <c r="J140" s="36">
        <v>7169.5</v>
      </c>
      <c r="K140" s="36">
        <v>7779.3</v>
      </c>
      <c r="L140" s="36">
        <v>7432.2</v>
      </c>
      <c r="M140" s="36">
        <v>7447.8</v>
      </c>
      <c r="N140" s="36">
        <v>3.333333333334091E-2</v>
      </c>
      <c r="O140" s="36">
        <v>278.30000000000018</v>
      </c>
      <c r="P140" s="36">
        <v>331.5</v>
      </c>
      <c r="Q140" s="36">
        <v>304.90000000000009</v>
      </c>
      <c r="R140" s="36">
        <v>50.81</v>
      </c>
      <c r="S140" s="36">
        <v>0.86299999999999999</v>
      </c>
      <c r="T140" s="36">
        <v>19.57</v>
      </c>
      <c r="U140" s="36">
        <v>8.75</v>
      </c>
      <c r="V140" s="36">
        <v>0.09</v>
      </c>
      <c r="W140" s="36">
        <v>4.0199999999999996</v>
      </c>
      <c r="X140" s="36">
        <v>2.37</v>
      </c>
      <c r="Y140" s="36">
        <v>2.15</v>
      </c>
      <c r="Z140" s="36">
        <v>1.28</v>
      </c>
      <c r="AA140" s="36">
        <v>0.16200000000000001</v>
      </c>
      <c r="AB140" s="36">
        <v>1.6339999999999999</v>
      </c>
      <c r="AC140" s="36">
        <v>1.6652800000000001</v>
      </c>
      <c r="AD140" s="36">
        <v>-0.192631</v>
      </c>
      <c r="AE140" s="36">
        <v>-0.15682099999999999</v>
      </c>
      <c r="AF140" s="36">
        <v>-5.1280300000000001E-2</v>
      </c>
      <c r="AG140" s="36">
        <v>-0.04</v>
      </c>
      <c r="AH140" s="36">
        <v>24</v>
      </c>
      <c r="AI140" s="36">
        <v>272</v>
      </c>
      <c r="AJ140" s="36">
        <v>24</v>
      </c>
      <c r="AK140" s="36">
        <v>24</v>
      </c>
      <c r="AL140" s="36">
        <v>39</v>
      </c>
      <c r="AM140" s="36">
        <v>132</v>
      </c>
      <c r="AN140" s="36">
        <v>4</v>
      </c>
      <c r="AO140" s="36">
        <v>15</v>
      </c>
      <c r="AP140" s="36">
        <v>3</v>
      </c>
      <c r="AQ140" s="36">
        <v>30</v>
      </c>
      <c r="AR140" s="36">
        <v>293</v>
      </c>
      <c r="AS140" s="36">
        <v>3</v>
      </c>
      <c r="AT140" s="36">
        <v>1</v>
      </c>
      <c r="AU140" s="36">
        <v>240</v>
      </c>
      <c r="AV140" s="36">
        <v>17</v>
      </c>
      <c r="AW140" s="36">
        <v>116</v>
      </c>
      <c r="AX140" s="36">
        <v>90</v>
      </c>
      <c r="AY140" s="39">
        <v>29.326443936768758</v>
      </c>
      <c r="AZ140" s="39">
        <v>70.673556063231246</v>
      </c>
      <c r="BA140" s="39">
        <v>3.3344903892046398</v>
      </c>
      <c r="BB140" s="39">
        <v>3.4950318913525726</v>
      </c>
      <c r="BC140" s="39">
        <v>4.7532433722394991</v>
      </c>
      <c r="BD140" s="58">
        <f>AVERAGE(BD139,BD142)</f>
        <v>0.71189999999999998</v>
      </c>
      <c r="BE140" s="58">
        <f>AVERAGE(BE139,BE142)</f>
        <v>0.71444999999999992</v>
      </c>
      <c r="BF140" s="36">
        <f t="shared" si="2"/>
        <v>2.7462340672074164</v>
      </c>
    </row>
    <row r="141" spans="1:58" x14ac:dyDescent="0.2">
      <c r="A141" s="36">
        <v>273</v>
      </c>
      <c r="B141" s="36">
        <v>7235.8</v>
      </c>
      <c r="C141" s="36">
        <v>7830.8</v>
      </c>
      <c r="D141" s="36">
        <v>7487.7</v>
      </c>
      <c r="E141" s="36">
        <v>7501.6</v>
      </c>
      <c r="F141" s="36">
        <v>3.3333333333383862E-2</v>
      </c>
      <c r="G141" s="36">
        <v>265.80000000000018</v>
      </c>
      <c r="H141" s="36">
        <v>329.19999999999982</v>
      </c>
      <c r="I141" s="36">
        <v>297.5</v>
      </c>
      <c r="J141" s="36">
        <v>7215.4</v>
      </c>
      <c r="K141" s="36">
        <v>7850</v>
      </c>
      <c r="L141" s="36">
        <v>7492.6</v>
      </c>
      <c r="M141" s="36">
        <v>7507.1</v>
      </c>
      <c r="N141" s="36">
        <v>3.4482758620701819E-2</v>
      </c>
      <c r="O141" s="36">
        <v>291.70000000000073</v>
      </c>
      <c r="P141" s="36">
        <v>342.89999999999964</v>
      </c>
      <c r="Q141" s="36">
        <v>317.30000000000018</v>
      </c>
      <c r="R141" s="36">
        <v>50.1</v>
      </c>
      <c r="S141" s="36">
        <v>0.85899999999999999</v>
      </c>
      <c r="T141" s="36">
        <v>19.579999999999998</v>
      </c>
      <c r="U141" s="36">
        <v>8.64</v>
      </c>
      <c r="V141" s="36">
        <v>9.6000000000000002E-2</v>
      </c>
      <c r="W141" s="36">
        <v>4.13</v>
      </c>
      <c r="X141" s="36">
        <v>2.48</v>
      </c>
      <c r="Y141" s="36">
        <v>2.17</v>
      </c>
      <c r="Z141" s="36">
        <v>1.31</v>
      </c>
      <c r="AA141" s="36">
        <v>0.16200000000000001</v>
      </c>
      <c r="AB141" s="36">
        <v>0.94299999999999995</v>
      </c>
      <c r="AC141" s="36">
        <v>1.40978</v>
      </c>
      <c r="AD141" s="36">
        <v>-0.113375</v>
      </c>
      <c r="AE141" s="36">
        <v>-0.39114900000000002</v>
      </c>
      <c r="AF141" s="36">
        <v>-0.17624400000000001</v>
      </c>
      <c r="AG141" s="36">
        <v>-0.05</v>
      </c>
      <c r="AH141" s="36">
        <v>25</v>
      </c>
      <c r="AI141" s="36">
        <v>266</v>
      </c>
      <c r="AJ141" s="36">
        <v>26</v>
      </c>
      <c r="AK141" s="36">
        <v>23</v>
      </c>
      <c r="AL141" s="36">
        <v>39</v>
      </c>
      <c r="AM141" s="36">
        <v>124</v>
      </c>
      <c r="AN141" s="36">
        <v>5</v>
      </c>
      <c r="AO141" s="36">
        <v>13</v>
      </c>
      <c r="AP141" s="36">
        <v>2</v>
      </c>
      <c r="AQ141" s="36">
        <v>31</v>
      </c>
      <c r="AR141" s="36">
        <v>288</v>
      </c>
      <c r="AS141" s="36">
        <v>-2</v>
      </c>
      <c r="AT141" s="36">
        <v>1</v>
      </c>
      <c r="AU141" s="36">
        <v>242</v>
      </c>
      <c r="AV141" s="36">
        <v>17</v>
      </c>
      <c r="AW141" s="36">
        <v>189</v>
      </c>
      <c r="AX141" s="36">
        <v>97</v>
      </c>
      <c r="AY141" s="39">
        <v>33.063113085322897</v>
      </c>
      <c r="AZ141" s="39">
        <v>66.936886914677103</v>
      </c>
      <c r="BA141" s="39">
        <v>3.9180445722502011</v>
      </c>
      <c r="BB141" s="39">
        <v>3.5641209976221728</v>
      </c>
      <c r="BC141" s="39">
        <v>4.8472045567661555</v>
      </c>
      <c r="BD141" s="58">
        <v>0.71189999999999998</v>
      </c>
      <c r="BE141" s="59">
        <v>0.71444999999999992</v>
      </c>
      <c r="BF141" s="36">
        <f t="shared" si="2"/>
        <v>2.8870779976717111</v>
      </c>
    </row>
    <row r="142" spans="1:58" x14ac:dyDescent="0.2">
      <c r="A142" s="36">
        <v>275</v>
      </c>
      <c r="B142" s="36">
        <v>7258.7</v>
      </c>
      <c r="C142" s="36">
        <v>7930.2</v>
      </c>
      <c r="D142" s="36">
        <v>7545.7</v>
      </c>
      <c r="E142" s="36">
        <v>7562</v>
      </c>
      <c r="F142" s="36">
        <v>3.3333333333282804E-2</v>
      </c>
      <c r="G142" s="36">
        <v>303.30000000000018</v>
      </c>
      <c r="H142" s="36">
        <v>368.19999999999982</v>
      </c>
      <c r="I142" s="36">
        <v>335.75</v>
      </c>
      <c r="J142" s="36">
        <v>7248.2</v>
      </c>
      <c r="K142" s="36">
        <v>7947.9</v>
      </c>
      <c r="L142" s="36">
        <v>7550.5</v>
      </c>
      <c r="M142" s="36">
        <v>7566.4</v>
      </c>
      <c r="N142" s="36">
        <v>3.125E-2</v>
      </c>
      <c r="O142" s="36">
        <v>318.19999999999982</v>
      </c>
      <c r="P142" s="36">
        <v>381.5</v>
      </c>
      <c r="Q142" s="36">
        <v>349.84999999999991</v>
      </c>
      <c r="R142" s="36">
        <v>50.64</v>
      </c>
      <c r="S142" s="36">
        <v>0.88400000000000001</v>
      </c>
      <c r="T142" s="36">
        <v>18.18</v>
      </c>
      <c r="U142" s="36">
        <v>8.6999999999999993</v>
      </c>
      <c r="V142" s="36">
        <v>0.13600000000000001</v>
      </c>
      <c r="W142" s="36">
        <v>4.08</v>
      </c>
      <c r="X142" s="36">
        <v>4.88</v>
      </c>
      <c r="Y142" s="36">
        <v>2.65</v>
      </c>
      <c r="Z142" s="36">
        <v>1.25</v>
      </c>
      <c r="AA142" s="36">
        <v>0.191</v>
      </c>
      <c r="AB142" s="36">
        <v>0.28000000000000003</v>
      </c>
      <c r="AC142" s="36">
        <v>0.42850300000000002</v>
      </c>
      <c r="AD142" s="36">
        <v>-7.3953400000000002E-3</v>
      </c>
      <c r="AE142" s="36">
        <v>-0.29822700000000002</v>
      </c>
      <c r="AF142" s="36">
        <v>-0.12626499999999999</v>
      </c>
      <c r="AG142" s="36">
        <v>-0.02</v>
      </c>
      <c r="AH142" s="36">
        <v>13</v>
      </c>
      <c r="AI142" s="36">
        <v>407</v>
      </c>
      <c r="AJ142" s="36">
        <v>30</v>
      </c>
      <c r="AK142" s="36">
        <v>22</v>
      </c>
      <c r="AL142" s="36">
        <v>42</v>
      </c>
      <c r="AM142" s="36">
        <v>114</v>
      </c>
      <c r="AN142" s="36">
        <v>1</v>
      </c>
      <c r="AO142" s="36">
        <v>16</v>
      </c>
      <c r="AP142" s="36">
        <v>2</v>
      </c>
      <c r="AQ142" s="36">
        <v>26</v>
      </c>
      <c r="AR142" s="36">
        <v>482</v>
      </c>
      <c r="AS142" s="36">
        <v>0</v>
      </c>
      <c r="AT142" s="36">
        <v>0</v>
      </c>
      <c r="AU142" s="36">
        <v>242</v>
      </c>
      <c r="AV142" s="36">
        <v>21</v>
      </c>
      <c r="AW142" s="36">
        <v>185</v>
      </c>
      <c r="AX142" s="36">
        <v>100</v>
      </c>
      <c r="AY142" s="39">
        <v>18.909697224001238</v>
      </c>
      <c r="AZ142" s="39">
        <v>81.090302775998765</v>
      </c>
      <c r="BA142" s="39">
        <v>3.1224042376459047</v>
      </c>
      <c r="BB142" s="39">
        <v>5.01518308209757</v>
      </c>
      <c r="BC142" s="39">
        <v>6.8206489916526953</v>
      </c>
      <c r="BD142" s="31">
        <v>0.75800000000000001</v>
      </c>
      <c r="BE142" s="37">
        <v>0.19439999999999999</v>
      </c>
      <c r="BF142" s="36">
        <f t="shared" si="2"/>
        <v>5.5203619909502262</v>
      </c>
    </row>
    <row r="143" spans="1:58" x14ac:dyDescent="0.2">
      <c r="A143" s="36">
        <v>277</v>
      </c>
      <c r="B143" s="36">
        <v>7319.3</v>
      </c>
      <c r="C143" s="36">
        <v>7976.8</v>
      </c>
      <c r="D143" s="36">
        <v>7609.6</v>
      </c>
      <c r="E143" s="36">
        <v>7622.6</v>
      </c>
      <c r="F143" s="36">
        <v>3.3333333333383862E-2</v>
      </c>
      <c r="G143" s="36">
        <v>303.30000000000018</v>
      </c>
      <c r="H143" s="36">
        <v>354.19999999999982</v>
      </c>
      <c r="I143" s="36">
        <v>328.75</v>
      </c>
      <c r="J143" s="36">
        <v>7307.7</v>
      </c>
      <c r="K143" s="36">
        <v>8002</v>
      </c>
      <c r="L143" s="36">
        <v>7615.7</v>
      </c>
      <c r="M143" s="36">
        <v>7628.9</v>
      </c>
      <c r="N143" s="36">
        <v>3.2258064516132584E-2</v>
      </c>
      <c r="O143" s="36">
        <v>321.19999999999982</v>
      </c>
      <c r="P143" s="36">
        <v>373.10000000000036</v>
      </c>
      <c r="Q143" s="36">
        <v>347.15000000000009</v>
      </c>
      <c r="R143" s="36">
        <v>51.35</v>
      </c>
      <c r="S143" s="36">
        <v>0.91800000000000004</v>
      </c>
      <c r="T143" s="36">
        <v>17.64</v>
      </c>
      <c r="U143" s="36">
        <v>9.0299999999999994</v>
      </c>
      <c r="V143" s="36">
        <v>0.14000000000000001</v>
      </c>
      <c r="W143" s="36">
        <v>4.09</v>
      </c>
      <c r="X143" s="36">
        <v>5.05</v>
      </c>
      <c r="Y143" s="36">
        <v>2.61</v>
      </c>
      <c r="Z143" s="36">
        <v>1.25</v>
      </c>
      <c r="AA143" s="36">
        <v>0.186</v>
      </c>
      <c r="AB143" s="36">
        <v>0.20599999999999999</v>
      </c>
      <c r="AC143" s="36">
        <v>0.319907</v>
      </c>
      <c r="AD143" s="36">
        <v>1.5866700000000001E-2</v>
      </c>
      <c r="AE143" s="36">
        <v>-0.348771</v>
      </c>
      <c r="AF143" s="36">
        <v>-5.8003199999999998E-2</v>
      </c>
      <c r="AG143" s="36">
        <v>-0.01</v>
      </c>
      <c r="AH143" s="36">
        <v>15</v>
      </c>
      <c r="AI143" s="36">
        <v>419</v>
      </c>
      <c r="AJ143" s="36">
        <v>26</v>
      </c>
      <c r="AK143" s="36">
        <v>24</v>
      </c>
      <c r="AL143" s="36">
        <v>37</v>
      </c>
      <c r="AM143" s="36">
        <v>103</v>
      </c>
      <c r="AN143" s="36">
        <v>1</v>
      </c>
      <c r="AO143" s="36">
        <v>13</v>
      </c>
      <c r="AP143" s="36">
        <v>1</v>
      </c>
      <c r="AQ143" s="36">
        <v>27</v>
      </c>
      <c r="AR143" s="36">
        <v>471</v>
      </c>
      <c r="AS143" s="36">
        <v>3</v>
      </c>
      <c r="AT143" s="36">
        <v>1</v>
      </c>
      <c r="AU143" s="36">
        <v>246</v>
      </c>
      <c r="AV143" s="36">
        <v>18</v>
      </c>
      <c r="AW143" s="36">
        <v>193</v>
      </c>
      <c r="AX143" s="36">
        <v>102</v>
      </c>
      <c r="AY143" s="39">
        <v>16.822668781949584</v>
      </c>
      <c r="AZ143" s="39">
        <v>83.177331218050412</v>
      </c>
      <c r="BA143" s="39">
        <v>3.2774204486452021</v>
      </c>
      <c r="BB143" s="39">
        <v>3.6143812319202042</v>
      </c>
      <c r="BC143" s="39">
        <v>4.9155584754114781</v>
      </c>
      <c r="BD143" s="31">
        <v>0.89780000000000004</v>
      </c>
      <c r="BE143" s="37">
        <v>0.19259999999999999</v>
      </c>
      <c r="BF143" s="36">
        <f t="shared" si="2"/>
        <v>5.5010893246187358</v>
      </c>
    </row>
    <row r="144" spans="1:58" x14ac:dyDescent="0.2">
      <c r="A144" s="36">
        <v>279</v>
      </c>
      <c r="B144" s="36">
        <v>7355.2</v>
      </c>
      <c r="C144" s="36">
        <v>8047.6</v>
      </c>
      <c r="D144" s="36">
        <v>7675.4</v>
      </c>
      <c r="E144" s="36">
        <v>7683.6</v>
      </c>
      <c r="F144" s="36">
        <v>3.3333333333383862E-2</v>
      </c>
      <c r="G144" s="36">
        <v>328.40000000000055</v>
      </c>
      <c r="H144" s="36">
        <v>364</v>
      </c>
      <c r="I144" s="36">
        <v>346.20000000000027</v>
      </c>
      <c r="J144" s="36">
        <v>7349.2</v>
      </c>
      <c r="K144" s="36">
        <v>8085.1</v>
      </c>
      <c r="L144" s="36">
        <v>7679.9</v>
      </c>
      <c r="M144" s="36">
        <v>7691.6</v>
      </c>
      <c r="N144" s="36">
        <v>3.1250000000008882E-2</v>
      </c>
      <c r="O144" s="36">
        <v>342.40000000000055</v>
      </c>
      <c r="P144" s="36">
        <v>393.5</v>
      </c>
      <c r="Q144" s="36">
        <v>367.95000000000027</v>
      </c>
      <c r="R144" s="36">
        <v>50.1</v>
      </c>
      <c r="S144" s="36">
        <v>0.90300000000000002</v>
      </c>
      <c r="T144" s="36">
        <v>16.239999999999998</v>
      </c>
      <c r="U144" s="36">
        <v>8.44</v>
      </c>
      <c r="V144" s="36">
        <v>0.151</v>
      </c>
      <c r="W144" s="36">
        <v>3.32</v>
      </c>
      <c r="X144" s="36">
        <v>7.16</v>
      </c>
      <c r="Y144" s="36">
        <v>1.55</v>
      </c>
      <c r="Z144" s="36">
        <v>1.08</v>
      </c>
      <c r="AA144" s="36">
        <v>0.24</v>
      </c>
      <c r="AB144" s="36">
        <v>0.19900000000000001</v>
      </c>
      <c r="AC144" s="36">
        <v>2.5149899999999999E-2</v>
      </c>
      <c r="AD144" s="36">
        <v>0.60950199999999999</v>
      </c>
      <c r="AE144" s="36">
        <v>-2.4388399999999998E-3</v>
      </c>
      <c r="AF144" s="36">
        <v>8.9550599999999994E-2</v>
      </c>
      <c r="AG144" s="36">
        <v>0.01</v>
      </c>
      <c r="AH144" s="36">
        <v>13</v>
      </c>
      <c r="AI144" s="36">
        <v>239</v>
      </c>
      <c r="AJ144" s="36">
        <v>39</v>
      </c>
      <c r="AK144" s="36">
        <v>18</v>
      </c>
      <c r="AL144" s="36">
        <v>37</v>
      </c>
      <c r="AM144" s="36">
        <v>93</v>
      </c>
      <c r="AN144" s="36">
        <v>1</v>
      </c>
      <c r="AO144" s="36">
        <v>11</v>
      </c>
      <c r="AP144" s="36">
        <v>3</v>
      </c>
      <c r="AQ144" s="36">
        <v>26</v>
      </c>
      <c r="AR144" s="36">
        <v>265</v>
      </c>
      <c r="AS144" s="36">
        <v>3</v>
      </c>
      <c r="AT144" s="36">
        <v>0</v>
      </c>
      <c r="AU144" s="36">
        <v>224</v>
      </c>
      <c r="AV144" s="36">
        <v>20</v>
      </c>
      <c r="AW144" s="36">
        <v>146</v>
      </c>
      <c r="AX144" s="36">
        <v>108</v>
      </c>
      <c r="AY144" s="39">
        <v>16.030297995740785</v>
      </c>
      <c r="AZ144" s="39">
        <v>83.969702004259219</v>
      </c>
      <c r="BA144" s="39">
        <v>3.446322094414108</v>
      </c>
      <c r="BB144" s="39">
        <v>6.4141881986851095</v>
      </c>
      <c r="BC144" s="39">
        <v>8.7232959502117495</v>
      </c>
      <c r="BD144" s="31">
        <v>1.5053000000000001</v>
      </c>
      <c r="BE144" s="37">
        <v>0.1021</v>
      </c>
      <c r="BF144" s="36">
        <f t="shared" si="2"/>
        <v>7.9291251384274641</v>
      </c>
    </row>
    <row r="145" spans="1:58" x14ac:dyDescent="0.2">
      <c r="A145" s="36">
        <v>281</v>
      </c>
      <c r="B145" s="36">
        <v>7404.5</v>
      </c>
      <c r="C145" s="36">
        <v>8115.1</v>
      </c>
      <c r="D145" s="36">
        <v>7734.8</v>
      </c>
      <c r="E145" s="36">
        <v>7743.6</v>
      </c>
      <c r="F145" s="36">
        <v>0.05</v>
      </c>
      <c r="G145" s="36">
        <v>339.10000000000036</v>
      </c>
      <c r="H145" s="36">
        <v>371.5</v>
      </c>
      <c r="I145" s="36">
        <v>355.30000000000018</v>
      </c>
      <c r="J145" s="36">
        <v>7399.5</v>
      </c>
      <c r="K145" s="36">
        <v>8153.5</v>
      </c>
      <c r="L145" s="36">
        <v>7741</v>
      </c>
      <c r="M145" s="36">
        <v>7753.5</v>
      </c>
      <c r="N145" s="36">
        <v>3.1250000000008882E-2</v>
      </c>
      <c r="O145" s="36">
        <v>354</v>
      </c>
      <c r="P145" s="36">
        <v>400</v>
      </c>
      <c r="Q145" s="36">
        <v>377</v>
      </c>
      <c r="R145" s="36">
        <v>46.51</v>
      </c>
      <c r="S145" s="36">
        <v>0.88100000000000001</v>
      </c>
      <c r="T145" s="36">
        <v>16.989999999999998</v>
      </c>
      <c r="U145" s="36">
        <v>8.99</v>
      </c>
      <c r="V145" s="36">
        <v>0.17499999999999999</v>
      </c>
      <c r="W145" s="36">
        <v>3.39</v>
      </c>
      <c r="X145" s="36">
        <v>8.08</v>
      </c>
      <c r="Y145" s="36">
        <v>0.87</v>
      </c>
      <c r="Z145" s="36">
        <v>1.34</v>
      </c>
      <c r="AA145" s="36">
        <v>0.27500000000000002</v>
      </c>
      <c r="AB145" s="36">
        <v>0.17699999999999999</v>
      </c>
      <c r="AC145" s="36">
        <v>-8.0266999999999995E-3</v>
      </c>
      <c r="AD145" s="36">
        <v>1.0790999999999999</v>
      </c>
      <c r="AE145" s="36">
        <v>9.5190399999999994E-2</v>
      </c>
      <c r="AF145" s="36">
        <v>-0.10730000000000001</v>
      </c>
      <c r="AG145" s="36">
        <v>0.02</v>
      </c>
      <c r="AH145" s="36">
        <v>5</v>
      </c>
      <c r="AI145" s="36">
        <v>224</v>
      </c>
      <c r="AJ145" s="36">
        <v>38</v>
      </c>
      <c r="AK145" s="36">
        <v>21</v>
      </c>
      <c r="AL145" s="36">
        <v>33</v>
      </c>
      <c r="AM145" s="36">
        <v>114</v>
      </c>
      <c r="AN145" s="36">
        <v>0</v>
      </c>
      <c r="AO145" s="36">
        <v>13</v>
      </c>
      <c r="AP145" s="36">
        <v>2</v>
      </c>
      <c r="AQ145" s="36">
        <v>28</v>
      </c>
      <c r="AR145" s="36">
        <v>237</v>
      </c>
      <c r="AS145" s="36">
        <v>-2</v>
      </c>
      <c r="AT145" s="36">
        <v>-2</v>
      </c>
      <c r="AU145" s="36">
        <v>219</v>
      </c>
      <c r="AV145" s="36">
        <v>22</v>
      </c>
      <c r="AW145" s="36">
        <v>85</v>
      </c>
      <c r="AX145" s="36">
        <v>104</v>
      </c>
      <c r="AY145" s="39">
        <v>11.588472175052145</v>
      </c>
      <c r="AZ145" s="39">
        <v>88.411527824947854</v>
      </c>
      <c r="BA145" s="39">
        <v>3.4010152284263908</v>
      </c>
      <c r="BB145" s="39">
        <v>8.9189189189189442</v>
      </c>
      <c r="BC145" s="39">
        <v>12.129729729729766</v>
      </c>
      <c r="BD145" s="58">
        <f>AVERAGE(BD144,BD146)</f>
        <v>1.7326000000000001</v>
      </c>
      <c r="BE145" s="58">
        <f>AVERAGE(BE144,BE146)</f>
        <v>9.5200000000000007E-2</v>
      </c>
      <c r="BF145" s="36">
        <f t="shared" si="2"/>
        <v>9.1713961407491489</v>
      </c>
    </row>
    <row r="146" spans="1:58" x14ac:dyDescent="0.2">
      <c r="A146" s="36">
        <v>283</v>
      </c>
      <c r="B146" s="36">
        <v>7455.7</v>
      </c>
      <c r="C146" s="36">
        <v>8168.3</v>
      </c>
      <c r="D146" s="36">
        <v>7800.6</v>
      </c>
      <c r="E146" s="36">
        <v>7804.2</v>
      </c>
      <c r="F146" s="36">
        <v>3.3333333333282804E-2</v>
      </c>
      <c r="G146" s="36">
        <v>348.5</v>
      </c>
      <c r="H146" s="36">
        <v>364.10000000000036</v>
      </c>
      <c r="I146" s="36">
        <v>356.30000000000018</v>
      </c>
      <c r="J146" s="36">
        <v>7453.3</v>
      </c>
      <c r="K146" s="36">
        <v>8226.2000000000007</v>
      </c>
      <c r="L146" s="36">
        <v>7805.6</v>
      </c>
      <c r="M146" s="36">
        <v>7815.8</v>
      </c>
      <c r="N146" s="36">
        <v>3.333333333334091E-2</v>
      </c>
      <c r="O146" s="36">
        <v>362.5</v>
      </c>
      <c r="P146" s="36">
        <v>410.40000000000055</v>
      </c>
      <c r="Q146" s="36">
        <v>386.45000000000027</v>
      </c>
      <c r="R146" s="36">
        <v>48.25</v>
      </c>
      <c r="S146" s="36">
        <v>0.878</v>
      </c>
      <c r="T146" s="36">
        <v>16.34</v>
      </c>
      <c r="U146" s="36">
        <v>8.4600000000000009</v>
      </c>
      <c r="V146" s="36">
        <v>0.17499999999999999</v>
      </c>
      <c r="W146" s="36">
        <v>3.29</v>
      </c>
      <c r="X146" s="36">
        <v>8.35</v>
      </c>
      <c r="Y146" s="36">
        <v>0.79</v>
      </c>
      <c r="Z146" s="36">
        <v>1.33</v>
      </c>
      <c r="AA146" s="36">
        <v>0.221</v>
      </c>
      <c r="AB146" s="36">
        <v>0.16800000000000001</v>
      </c>
      <c r="AC146" s="36">
        <v>-6.1527199999999997E-2</v>
      </c>
      <c r="AD146" s="36">
        <v>1.1294299999999999</v>
      </c>
      <c r="AE146" s="36">
        <v>8.5934300000000005E-2</v>
      </c>
      <c r="AF146" s="36">
        <v>6.8830199999999994E-2</v>
      </c>
      <c r="AG146" s="36">
        <v>0.02</v>
      </c>
      <c r="AH146" s="36">
        <v>5</v>
      </c>
      <c r="AI146" s="36">
        <v>253</v>
      </c>
      <c r="AJ146" s="36">
        <v>2</v>
      </c>
      <c r="AK146" s="36">
        <v>18</v>
      </c>
      <c r="AL146" s="36">
        <v>37</v>
      </c>
      <c r="AM146" s="36">
        <v>113</v>
      </c>
      <c r="AN146" s="36">
        <v>0</v>
      </c>
      <c r="AO146" s="36">
        <v>11</v>
      </c>
      <c r="AP146" s="36">
        <v>3</v>
      </c>
      <c r="AQ146" s="36">
        <v>27</v>
      </c>
      <c r="AR146" s="36">
        <v>230</v>
      </c>
      <c r="AS146" s="36">
        <v>3</v>
      </c>
      <c r="AT146" s="36">
        <v>-2</v>
      </c>
      <c r="AU146" s="36">
        <v>224</v>
      </c>
      <c r="AV146" s="36">
        <v>23</v>
      </c>
      <c r="AW146" s="36">
        <v>139</v>
      </c>
      <c r="AX146" s="36">
        <v>111</v>
      </c>
      <c r="AY146" s="39">
        <v>14.823182960574774</v>
      </c>
      <c r="AZ146" s="39">
        <v>85.176817039425231</v>
      </c>
      <c r="BA146" s="39">
        <v>3.2255901287553685</v>
      </c>
      <c r="BB146" s="39">
        <v>7.1061337625178638</v>
      </c>
      <c r="BC146" s="39">
        <v>9.664341917024295</v>
      </c>
      <c r="BD146" s="31">
        <v>1.9599</v>
      </c>
      <c r="BE146" s="37">
        <v>8.8300000000000003E-2</v>
      </c>
      <c r="BF146" s="36">
        <f t="shared" si="2"/>
        <v>9.5102505694760815</v>
      </c>
    </row>
    <row r="147" spans="1:58" x14ac:dyDescent="0.2">
      <c r="A147" s="36">
        <v>285</v>
      </c>
      <c r="B147" s="36">
        <v>7494.2</v>
      </c>
      <c r="C147" s="36">
        <v>8241.6</v>
      </c>
      <c r="D147" s="36">
        <v>7863.2</v>
      </c>
      <c r="E147" s="36">
        <v>7865.4</v>
      </c>
      <c r="F147" s="36">
        <v>3.3333333333282804E-2</v>
      </c>
      <c r="G147" s="36">
        <v>371.19999999999982</v>
      </c>
      <c r="H147" s="36">
        <v>376.20000000000073</v>
      </c>
      <c r="I147" s="36">
        <v>373.70000000000027</v>
      </c>
      <c r="J147" s="36">
        <v>7494</v>
      </c>
      <c r="K147" s="36">
        <v>8315.2999999999993</v>
      </c>
      <c r="L147" s="36">
        <v>7866.2</v>
      </c>
      <c r="M147" s="36">
        <v>7876.8</v>
      </c>
      <c r="N147" s="36">
        <v>3.333333333334091E-2</v>
      </c>
      <c r="O147" s="36">
        <v>382.80000000000018</v>
      </c>
      <c r="P147" s="36">
        <v>438.49999999999909</v>
      </c>
      <c r="Q147" s="36">
        <v>410.64999999999964</v>
      </c>
      <c r="R147" s="36">
        <v>49.77</v>
      </c>
      <c r="S147" s="36">
        <v>0.90900000000000003</v>
      </c>
      <c r="T147" s="36">
        <v>15.51</v>
      </c>
      <c r="U147" s="36">
        <v>8.32</v>
      </c>
      <c r="V147" s="36">
        <v>0.16700000000000001</v>
      </c>
      <c r="W147" s="36">
        <v>3.19</v>
      </c>
      <c r="X147" s="36">
        <v>8.1300000000000008</v>
      </c>
      <c r="Y147" s="36">
        <v>0.7</v>
      </c>
      <c r="Z147" s="36">
        <v>1.27</v>
      </c>
      <c r="AA147" s="36">
        <v>0.222</v>
      </c>
      <c r="AB147" s="36">
        <v>0.152</v>
      </c>
      <c r="AC147" s="36">
        <v>-5.6987099999999999E-2</v>
      </c>
      <c r="AD147" s="36">
        <v>1.1574800000000001</v>
      </c>
      <c r="AE147" s="36">
        <v>2.3900600000000001E-2</v>
      </c>
      <c r="AF147" s="36">
        <v>0.228773</v>
      </c>
      <c r="AG147" s="36">
        <v>0.01</v>
      </c>
      <c r="AH147" s="36">
        <v>7</v>
      </c>
      <c r="AI147" s="36">
        <v>243</v>
      </c>
      <c r="AJ147" s="36">
        <v>32</v>
      </c>
      <c r="AK147" s="36">
        <v>17</v>
      </c>
      <c r="AL147" s="36">
        <v>23</v>
      </c>
      <c r="AM147" s="36">
        <v>106</v>
      </c>
      <c r="AN147" s="36">
        <v>3</v>
      </c>
      <c r="AO147" s="36">
        <v>10</v>
      </c>
      <c r="AP147" s="36">
        <v>5</v>
      </c>
      <c r="AQ147" s="36">
        <v>30</v>
      </c>
      <c r="AR147" s="36">
        <v>209</v>
      </c>
      <c r="AS147" s="36">
        <v>6</v>
      </c>
      <c r="AT147" s="36">
        <v>0</v>
      </c>
      <c r="AU147" s="36">
        <v>213</v>
      </c>
      <c r="AV147" s="36">
        <v>18</v>
      </c>
      <c r="AW147" s="36">
        <v>103</v>
      </c>
      <c r="AX147" s="36">
        <v>114</v>
      </c>
      <c r="AY147" s="39">
        <v>15.283272488429267</v>
      </c>
      <c r="AZ147" s="39">
        <v>84.716727511570738</v>
      </c>
      <c r="BA147" s="39">
        <v>3.1571450465638562</v>
      </c>
      <c r="BB147" s="39">
        <v>8.9873155251841084</v>
      </c>
      <c r="BC147" s="39">
        <v>12.222749114250389</v>
      </c>
      <c r="BD147" s="31">
        <v>1.8543000000000001</v>
      </c>
      <c r="BE147" s="37">
        <v>7.5899999999999995E-2</v>
      </c>
      <c r="BF147" s="36">
        <f t="shared" si="2"/>
        <v>8.9438943894389453</v>
      </c>
    </row>
    <row r="148" spans="1:58" x14ac:dyDescent="0.2">
      <c r="A148" s="36">
        <v>287</v>
      </c>
      <c r="B148" s="36">
        <v>7571.9</v>
      </c>
      <c r="C148" s="36">
        <v>8275.6</v>
      </c>
      <c r="D148" s="36">
        <v>7921.7</v>
      </c>
      <c r="E148" s="36">
        <v>7925.6</v>
      </c>
      <c r="F148" s="36">
        <v>3.3333333333383862E-2</v>
      </c>
      <c r="G148" s="36">
        <v>353.70000000000073</v>
      </c>
      <c r="H148" s="36">
        <v>350</v>
      </c>
      <c r="I148" s="36">
        <v>351.85000000000036</v>
      </c>
      <c r="J148" s="36">
        <v>7571.7</v>
      </c>
      <c r="K148" s="36">
        <v>8363.4</v>
      </c>
      <c r="L148" s="36">
        <v>7923.6</v>
      </c>
      <c r="M148" s="36">
        <v>7934.8</v>
      </c>
      <c r="N148" s="36">
        <v>3.5714285714291513E-2</v>
      </c>
      <c r="O148" s="36">
        <v>363.10000000000036</v>
      </c>
      <c r="P148" s="36">
        <v>428.59999999999945</v>
      </c>
      <c r="Q148" s="36">
        <v>395.84999999999991</v>
      </c>
      <c r="R148" s="36">
        <v>49.93</v>
      </c>
      <c r="S148" s="36">
        <v>0.87</v>
      </c>
      <c r="T148" s="36">
        <v>15</v>
      </c>
      <c r="U148" s="36">
        <v>7.9</v>
      </c>
      <c r="V148" s="36">
        <v>0.191</v>
      </c>
      <c r="W148" s="36">
        <v>3.19</v>
      </c>
      <c r="X148" s="36">
        <v>8.73</v>
      </c>
      <c r="Y148" s="36">
        <v>0.37</v>
      </c>
      <c r="Z148" s="36">
        <v>1.49</v>
      </c>
      <c r="AA148" s="36">
        <v>0.20200000000000001</v>
      </c>
      <c r="AB148" s="36">
        <v>0.112</v>
      </c>
      <c r="AC148" s="36">
        <v>-0.11870600000000001</v>
      </c>
      <c r="AD148" s="36">
        <v>1.4854400000000001</v>
      </c>
      <c r="AE148" s="36">
        <v>8.8790399999999995E-3</v>
      </c>
      <c r="AF148" s="36">
        <v>0.33814699999999998</v>
      </c>
      <c r="AG148" s="36">
        <v>0.01</v>
      </c>
      <c r="AH148" s="36">
        <v>3</v>
      </c>
      <c r="AI148" s="36">
        <v>302</v>
      </c>
      <c r="AJ148" s="36">
        <v>24</v>
      </c>
      <c r="AK148" s="36">
        <v>16</v>
      </c>
      <c r="AL148" s="36">
        <v>26</v>
      </c>
      <c r="AM148" s="36">
        <v>119</v>
      </c>
      <c r="AN148" s="36">
        <v>1</v>
      </c>
      <c r="AO148" s="36">
        <v>6</v>
      </c>
      <c r="AP148" s="36">
        <v>5</v>
      </c>
      <c r="AQ148" s="36">
        <v>35</v>
      </c>
      <c r="AR148" s="36">
        <v>193</v>
      </c>
      <c r="AS148" s="36">
        <v>2</v>
      </c>
      <c r="AT148" s="36">
        <v>0</v>
      </c>
      <c r="AU148" s="36">
        <v>207</v>
      </c>
      <c r="AV148" s="36">
        <v>21</v>
      </c>
      <c r="AW148" s="36">
        <v>76</v>
      </c>
      <c r="AX148" s="36">
        <v>118</v>
      </c>
      <c r="AY148" s="39">
        <v>14.842533902842995</v>
      </c>
      <c r="AZ148" s="39">
        <v>85.157466097156998</v>
      </c>
      <c r="BA148" s="39">
        <v>2.9392840430509901</v>
      </c>
      <c r="BB148" s="39">
        <v>10.106165184838574</v>
      </c>
      <c r="BC148" s="39">
        <v>13.744384651380461</v>
      </c>
      <c r="BD148" s="31">
        <v>2.0760000000000001</v>
      </c>
      <c r="BE148" s="37">
        <v>2.5000000000000001E-3</v>
      </c>
      <c r="BF148" s="36">
        <f t="shared" si="2"/>
        <v>10.03448275862069</v>
      </c>
    </row>
    <row r="149" spans="1:58" x14ac:dyDescent="0.2">
      <c r="A149" s="36">
        <v>289</v>
      </c>
      <c r="B149" s="36">
        <v>7620.8</v>
      </c>
      <c r="C149" s="36">
        <v>8333.5</v>
      </c>
      <c r="D149" s="36">
        <v>7983.4</v>
      </c>
      <c r="E149" s="36">
        <v>7985.9</v>
      </c>
      <c r="F149" s="36">
        <v>3.3333333333282804E-2</v>
      </c>
      <c r="G149" s="36">
        <v>365.09999999999945</v>
      </c>
      <c r="H149" s="36">
        <v>347.60000000000036</v>
      </c>
      <c r="I149" s="36">
        <v>356.34999999999991</v>
      </c>
      <c r="J149" s="36">
        <v>7618.1</v>
      </c>
      <c r="K149" s="36">
        <v>8425.1</v>
      </c>
      <c r="L149" s="36">
        <v>7983.4</v>
      </c>
      <c r="M149" s="36">
        <v>7993</v>
      </c>
      <c r="N149" s="36">
        <v>3.5714285714291513E-2</v>
      </c>
      <c r="O149" s="36">
        <v>374.89999999999964</v>
      </c>
      <c r="P149" s="36">
        <v>432.10000000000036</v>
      </c>
      <c r="Q149" s="36">
        <v>403.5</v>
      </c>
      <c r="R149" s="36">
        <v>50.41</v>
      </c>
      <c r="S149" s="36">
        <v>0.86799999999999999</v>
      </c>
      <c r="T149" s="36">
        <v>16.07</v>
      </c>
      <c r="U149" s="36">
        <v>8.17</v>
      </c>
      <c r="V149" s="36">
        <v>0.155</v>
      </c>
      <c r="W149" s="36">
        <v>3.66</v>
      </c>
      <c r="X149" s="36">
        <v>7.7</v>
      </c>
      <c r="Y149" s="36">
        <v>0.61</v>
      </c>
      <c r="Z149" s="36">
        <v>1.48</v>
      </c>
      <c r="AA149" s="36">
        <v>0.20200000000000001</v>
      </c>
      <c r="AB149" s="36">
        <v>0.126</v>
      </c>
      <c r="AC149" s="36">
        <v>1.6317700000000001E-2</v>
      </c>
      <c r="AD149" s="36">
        <v>1.1929700000000001</v>
      </c>
      <c r="AE149" s="36">
        <v>-0.137019</v>
      </c>
      <c r="AF149" s="36">
        <v>0.216644</v>
      </c>
      <c r="AG149" s="36">
        <v>0.05</v>
      </c>
      <c r="AH149" s="36">
        <v>4</v>
      </c>
      <c r="AI149" s="36">
        <v>321</v>
      </c>
      <c r="AJ149" s="36">
        <v>44</v>
      </c>
      <c r="AK149" s="36">
        <v>19</v>
      </c>
      <c r="AL149" s="36">
        <v>42</v>
      </c>
      <c r="AM149" s="36">
        <v>119</v>
      </c>
      <c r="AN149" s="36">
        <v>0</v>
      </c>
      <c r="AO149" s="36">
        <v>10</v>
      </c>
      <c r="AP149" s="36">
        <v>4</v>
      </c>
      <c r="AQ149" s="36">
        <v>36</v>
      </c>
      <c r="AR149" s="36">
        <v>199</v>
      </c>
      <c r="AS149" s="36">
        <v>2</v>
      </c>
      <c r="AT149" s="36">
        <v>-1</v>
      </c>
      <c r="AU149" s="36">
        <v>230</v>
      </c>
      <c r="AV149" s="36">
        <v>19</v>
      </c>
      <c r="AW149" s="36">
        <v>105</v>
      </c>
      <c r="AX149" s="36">
        <v>126</v>
      </c>
      <c r="AY149" s="39">
        <v>18.259407733091891</v>
      </c>
      <c r="AZ149" s="39">
        <v>81.740592266908109</v>
      </c>
      <c r="BA149" s="39">
        <v>3.3064388546116272</v>
      </c>
      <c r="BB149" s="39">
        <v>7.9150085794603999</v>
      </c>
      <c r="BC149" s="39">
        <v>10.764411668066145</v>
      </c>
      <c r="BD149" s="31">
        <v>1.8543000000000001</v>
      </c>
      <c r="BE149" s="37">
        <v>4.3400000000000001E-2</v>
      </c>
      <c r="BF149" s="36">
        <f t="shared" si="2"/>
        <v>8.870967741935484</v>
      </c>
    </row>
    <row r="150" spans="1:58" x14ac:dyDescent="0.2">
      <c r="A150" s="36">
        <v>291</v>
      </c>
      <c r="B150" s="36">
        <v>7687.8</v>
      </c>
      <c r="C150" s="36">
        <v>8388.2999999999993</v>
      </c>
      <c r="D150" s="36">
        <v>8042.6</v>
      </c>
      <c r="E150" s="36">
        <v>8045.8</v>
      </c>
      <c r="F150" s="36">
        <v>0.05</v>
      </c>
      <c r="G150" s="36">
        <v>358</v>
      </c>
      <c r="H150" s="36">
        <v>342.49999999999909</v>
      </c>
      <c r="I150" s="36">
        <v>350.24999999999955</v>
      </c>
      <c r="J150" s="36">
        <v>7686.7</v>
      </c>
      <c r="K150" s="36">
        <v>8483.2999999999993</v>
      </c>
      <c r="L150" s="36">
        <v>8043.2</v>
      </c>
      <c r="M150" s="36">
        <v>8054.1</v>
      </c>
      <c r="N150" s="36">
        <v>3.2258064516142049E-2</v>
      </c>
      <c r="O150" s="36">
        <v>367.40000000000055</v>
      </c>
      <c r="P150" s="36">
        <v>429.19999999999891</v>
      </c>
      <c r="Q150" s="36">
        <v>398.29999999999973</v>
      </c>
      <c r="R150" s="36">
        <v>48.69</v>
      </c>
      <c r="S150" s="36">
        <v>0.89600000000000002</v>
      </c>
      <c r="T150" s="36">
        <v>16.079999999999998</v>
      </c>
      <c r="U150" s="36">
        <v>8.2899999999999991</v>
      </c>
      <c r="V150" s="36">
        <v>0.16400000000000001</v>
      </c>
      <c r="W150" s="36">
        <v>3.86</v>
      </c>
      <c r="X150" s="36">
        <v>8.5399999999999991</v>
      </c>
      <c r="Y150" s="36">
        <v>0.5</v>
      </c>
      <c r="Z150" s="36">
        <v>1.46</v>
      </c>
      <c r="AA150" s="36">
        <v>0.26200000000000001</v>
      </c>
      <c r="AB150" s="36">
        <v>0.161</v>
      </c>
      <c r="AC150" s="36">
        <v>-6.4242300000000002E-2</v>
      </c>
      <c r="AD150" s="36">
        <v>1.3299399999999999</v>
      </c>
      <c r="AE150" s="36">
        <v>3.2745200000000002E-2</v>
      </c>
      <c r="AF150" s="36">
        <v>0.126387</v>
      </c>
      <c r="AG150" s="36">
        <v>0.04</v>
      </c>
      <c r="AH150" s="36">
        <v>13</v>
      </c>
      <c r="AI150" s="36">
        <v>335</v>
      </c>
      <c r="AJ150" s="36">
        <v>36</v>
      </c>
      <c r="AK150" s="36">
        <v>18</v>
      </c>
      <c r="AL150" s="36">
        <v>14</v>
      </c>
      <c r="AM150" s="36">
        <v>120</v>
      </c>
      <c r="AN150" s="36">
        <v>0</v>
      </c>
      <c r="AO150" s="36">
        <v>5</v>
      </c>
      <c r="AP150" s="36">
        <v>4</v>
      </c>
      <c r="AQ150" s="36">
        <v>36</v>
      </c>
      <c r="AR150" s="36">
        <v>220</v>
      </c>
      <c r="AS150" s="36">
        <v>6</v>
      </c>
      <c r="AT150" s="36">
        <v>3</v>
      </c>
      <c r="AU150" s="36">
        <v>217</v>
      </c>
      <c r="AV150" s="36">
        <v>24</v>
      </c>
      <c r="AW150" s="36">
        <v>133</v>
      </c>
      <c r="AX150" s="36">
        <v>146</v>
      </c>
      <c r="AY150" s="39">
        <v>13.514534205644853</v>
      </c>
      <c r="AZ150" s="39">
        <v>86.48546579435515</v>
      </c>
      <c r="BA150" s="39">
        <v>2.9244047160360589</v>
      </c>
      <c r="BB150" s="39">
        <v>10.487786083070029</v>
      </c>
      <c r="BC150" s="39">
        <v>14.26338907297524</v>
      </c>
      <c r="BD150" s="31">
        <v>2.0329999999999999</v>
      </c>
      <c r="BE150" s="37">
        <v>7.7700000000000005E-2</v>
      </c>
      <c r="BF150" s="36">
        <f t="shared" si="2"/>
        <v>9.5312499999999982</v>
      </c>
    </row>
    <row r="151" spans="1:58" x14ac:dyDescent="0.2">
      <c r="A151" s="36">
        <v>293</v>
      </c>
      <c r="B151" s="36">
        <v>7763.5</v>
      </c>
      <c r="C151" s="36">
        <v>8434.7999999999993</v>
      </c>
      <c r="D151" s="36">
        <v>8103.9</v>
      </c>
      <c r="E151" s="36">
        <v>8105.9</v>
      </c>
      <c r="F151" s="36">
        <v>3.3333333333282804E-2</v>
      </c>
      <c r="G151" s="36">
        <v>342.39999999999964</v>
      </c>
      <c r="H151" s="36">
        <v>328.89999999999964</v>
      </c>
      <c r="I151" s="36">
        <v>335.64999999999964</v>
      </c>
      <c r="J151" s="36">
        <v>7759.7</v>
      </c>
      <c r="K151" s="36">
        <v>8544.7999999999993</v>
      </c>
      <c r="L151" s="36">
        <v>8108.4</v>
      </c>
      <c r="M151" s="36">
        <v>8117.7</v>
      </c>
      <c r="N151" s="36">
        <v>3.1250000000008882E-2</v>
      </c>
      <c r="O151" s="36">
        <v>358</v>
      </c>
      <c r="P151" s="36">
        <v>427.09999999999945</v>
      </c>
      <c r="Q151" s="36">
        <v>392.54999999999973</v>
      </c>
      <c r="R151" s="36">
        <v>58.31</v>
      </c>
      <c r="S151" s="36">
        <v>0.78300000000000003</v>
      </c>
      <c r="T151" s="36">
        <v>14.03</v>
      </c>
      <c r="U151" s="36">
        <v>7.97</v>
      </c>
      <c r="V151" s="36">
        <v>0.10299999999999999</v>
      </c>
      <c r="W151" s="36">
        <v>3.57</v>
      </c>
      <c r="X151" s="36">
        <v>4.76</v>
      </c>
      <c r="Y151" s="36">
        <v>0.33</v>
      </c>
      <c r="Z151" s="36">
        <v>1.3</v>
      </c>
      <c r="AA151" s="36">
        <v>0.18099999999999999</v>
      </c>
      <c r="AB151" s="36">
        <v>0.19400000000000001</v>
      </c>
      <c r="AC151" s="36">
        <v>0.58418300000000001</v>
      </c>
      <c r="AD151" s="36">
        <v>1.11141</v>
      </c>
      <c r="AE151" s="36">
        <v>-0.63346800000000003</v>
      </c>
      <c r="AF151" s="36">
        <v>0.83186800000000005</v>
      </c>
      <c r="AG151" s="36">
        <v>-0.01</v>
      </c>
      <c r="AH151" s="36">
        <v>29</v>
      </c>
      <c r="AI151" s="36">
        <v>311</v>
      </c>
      <c r="AJ151" s="36">
        <v>21</v>
      </c>
      <c r="AK151" s="36">
        <v>18</v>
      </c>
      <c r="AL151" s="36">
        <v>11</v>
      </c>
      <c r="AM151" s="36">
        <v>111</v>
      </c>
      <c r="AN151" s="36">
        <v>-2</v>
      </c>
      <c r="AO151" s="36">
        <v>4</v>
      </c>
      <c r="AP151" s="36">
        <v>2</v>
      </c>
      <c r="AQ151" s="36">
        <v>32</v>
      </c>
      <c r="AR151" s="36">
        <v>149</v>
      </c>
      <c r="AS151" s="36">
        <v>2</v>
      </c>
      <c r="AT151" s="36">
        <v>0</v>
      </c>
      <c r="AU151" s="36">
        <v>188</v>
      </c>
      <c r="AV151" s="36">
        <v>17</v>
      </c>
      <c r="AW151" s="36">
        <v>76</v>
      </c>
      <c r="AX151" s="36">
        <v>116</v>
      </c>
      <c r="AY151" s="39">
        <v>15.788693640575593</v>
      </c>
      <c r="AZ151" s="39">
        <v>84.211306359424412</v>
      </c>
      <c r="BA151" s="39">
        <v>3.3951868997972081</v>
      </c>
      <c r="BB151" s="39">
        <v>6.0496613995484942</v>
      </c>
      <c r="BC151" s="39">
        <v>8.2275395033859535</v>
      </c>
      <c r="BD151" s="31">
        <v>0.99629999999999996</v>
      </c>
      <c r="BE151" s="37">
        <v>0.12189999999999999</v>
      </c>
      <c r="BF151" s="36">
        <f t="shared" si="2"/>
        <v>6.079182630906768</v>
      </c>
    </row>
    <row r="152" spans="1:58" x14ac:dyDescent="0.2">
      <c r="A152" s="36">
        <v>295</v>
      </c>
      <c r="B152" s="36">
        <v>7814.5</v>
      </c>
      <c r="C152" s="36">
        <v>8496.1</v>
      </c>
      <c r="D152" s="36">
        <v>8164.8</v>
      </c>
      <c r="E152" s="36">
        <v>8166.2</v>
      </c>
      <c r="F152" s="36">
        <v>2.4999999999943158E-2</v>
      </c>
      <c r="G152" s="36">
        <v>351.69999999999982</v>
      </c>
      <c r="H152" s="36">
        <v>329.90000000000055</v>
      </c>
      <c r="I152" s="36">
        <v>340.80000000000018</v>
      </c>
      <c r="J152" s="36">
        <v>7803.6</v>
      </c>
      <c r="K152" s="36">
        <v>8621.5</v>
      </c>
      <c r="L152" s="36">
        <v>8173.8</v>
      </c>
      <c r="M152" s="36">
        <v>8181.7</v>
      </c>
      <c r="N152" s="36">
        <v>3.333333333334091E-2</v>
      </c>
      <c r="O152" s="36">
        <v>378.09999999999945</v>
      </c>
      <c r="P152" s="36">
        <v>439.80000000000018</v>
      </c>
      <c r="Q152" s="36">
        <v>408.94999999999982</v>
      </c>
      <c r="R152" s="36">
        <v>48.99</v>
      </c>
      <c r="S152" s="36">
        <v>0.85499999999999998</v>
      </c>
      <c r="T152" s="36">
        <v>15.11</v>
      </c>
      <c r="U152" s="36">
        <v>8.56</v>
      </c>
      <c r="V152" s="36">
        <v>0.19600000000000001</v>
      </c>
      <c r="W152" s="36">
        <v>4.53</v>
      </c>
      <c r="X152" s="36">
        <v>8.49</v>
      </c>
      <c r="Y152" s="36">
        <v>0.56000000000000005</v>
      </c>
      <c r="Z152" s="36">
        <v>1.03</v>
      </c>
      <c r="AA152" s="36">
        <v>0.20499999999999999</v>
      </c>
      <c r="AB152" s="36">
        <v>0.13900000000000001</v>
      </c>
      <c r="AC152" s="36">
        <v>-0.157109</v>
      </c>
      <c r="AD152" s="36">
        <v>1.2516700000000001</v>
      </c>
      <c r="AE152" s="36">
        <v>2.4468699999999999E-2</v>
      </c>
      <c r="AF152" s="36">
        <v>6.9431400000000004E-2</v>
      </c>
      <c r="AG152" s="36">
        <v>0</v>
      </c>
      <c r="AH152" s="36">
        <v>16</v>
      </c>
      <c r="AI152" s="36">
        <v>239</v>
      </c>
      <c r="AJ152" s="36">
        <v>38</v>
      </c>
      <c r="AK152" s="36">
        <v>19</v>
      </c>
      <c r="AL152" s="36">
        <v>9</v>
      </c>
      <c r="AM152" s="36">
        <v>138</v>
      </c>
      <c r="AN152" s="36">
        <v>0</v>
      </c>
      <c r="AO152" s="36">
        <v>2</v>
      </c>
      <c r="AP152" s="36">
        <v>3</v>
      </c>
      <c r="AQ152" s="36">
        <v>26</v>
      </c>
      <c r="AR152" s="36">
        <v>172</v>
      </c>
      <c r="AS152" s="36">
        <v>7</v>
      </c>
      <c r="AT152" s="36">
        <v>1</v>
      </c>
      <c r="AU152" s="36">
        <v>210</v>
      </c>
      <c r="AV152" s="36">
        <v>21</v>
      </c>
      <c r="AW152" s="36">
        <v>94</v>
      </c>
      <c r="AX152" s="36">
        <v>122</v>
      </c>
      <c r="AY152" s="39">
        <v>19.07487017609693</v>
      </c>
      <c r="AZ152" s="39">
        <v>80.925129823903063</v>
      </c>
      <c r="BA152" s="39">
        <v>3.1941735655542218</v>
      </c>
      <c r="BB152" s="39">
        <v>6.899114851134053</v>
      </c>
      <c r="BC152" s="39">
        <v>9.3827961975423122</v>
      </c>
      <c r="BD152" s="31">
        <v>1.9209000000000001</v>
      </c>
      <c r="BE152" s="37">
        <v>4.0500000000000001E-2</v>
      </c>
      <c r="BF152" s="36">
        <f t="shared" si="2"/>
        <v>9.9298245614035086</v>
      </c>
    </row>
    <row r="153" spans="1:58" x14ac:dyDescent="0.2">
      <c r="A153" s="36">
        <v>297</v>
      </c>
      <c r="B153" s="36">
        <v>7919.1</v>
      </c>
      <c r="C153" s="36">
        <v>8539.9</v>
      </c>
      <c r="D153" s="36">
        <v>8224.6</v>
      </c>
      <c r="E153" s="36">
        <v>8227.6</v>
      </c>
      <c r="F153" s="36">
        <v>3.3333333333383862E-2</v>
      </c>
      <c r="G153" s="36">
        <v>308.5</v>
      </c>
      <c r="H153" s="36">
        <v>312.29999999999927</v>
      </c>
      <c r="I153" s="36">
        <v>310.39999999999964</v>
      </c>
      <c r="J153" s="36">
        <v>7899.9</v>
      </c>
      <c r="K153" s="36">
        <v>8666.9</v>
      </c>
      <c r="L153" s="36">
        <v>8228.1</v>
      </c>
      <c r="M153" s="36">
        <v>8239.7999999999993</v>
      </c>
      <c r="N153" s="36">
        <v>3.8461538461541822E-2</v>
      </c>
      <c r="O153" s="36">
        <v>339.89999999999964</v>
      </c>
      <c r="P153" s="36">
        <v>427.10000000000036</v>
      </c>
      <c r="Q153" s="36">
        <v>383.5</v>
      </c>
      <c r="R153" s="36">
        <v>53.28</v>
      </c>
      <c r="S153" s="36">
        <v>0.88200000000000001</v>
      </c>
      <c r="T153" s="36">
        <v>15.8</v>
      </c>
      <c r="U153" s="36">
        <v>8.68</v>
      </c>
      <c r="V153" s="36">
        <v>0.11700000000000001</v>
      </c>
      <c r="W153" s="36">
        <v>4.28</v>
      </c>
      <c r="X153" s="36">
        <v>5.9</v>
      </c>
      <c r="Y153" s="36">
        <v>0.59</v>
      </c>
      <c r="Z153" s="36">
        <v>1.21</v>
      </c>
      <c r="AA153" s="36">
        <v>0.23100000000000001</v>
      </c>
      <c r="AB153" s="36">
        <v>0.17299999999999999</v>
      </c>
      <c r="AC153" s="36">
        <v>0.31383</v>
      </c>
      <c r="AD153" s="36">
        <v>0.990282</v>
      </c>
      <c r="AE153" s="36">
        <v>-0.40671800000000002</v>
      </c>
      <c r="AF153" s="36">
        <v>0.32196399999999997</v>
      </c>
      <c r="AG153" s="36">
        <v>0</v>
      </c>
      <c r="AH153" s="36">
        <v>13</v>
      </c>
      <c r="AI153" s="36">
        <v>277</v>
      </c>
      <c r="AJ153" s="36">
        <v>38</v>
      </c>
      <c r="AK153" s="36">
        <v>21</v>
      </c>
      <c r="AL153" s="36">
        <v>13</v>
      </c>
      <c r="AM153" s="36">
        <v>127</v>
      </c>
      <c r="AN153" s="36">
        <v>-1</v>
      </c>
      <c r="AO153" s="36">
        <v>4</v>
      </c>
      <c r="AP153" s="36">
        <v>2</v>
      </c>
      <c r="AQ153" s="36">
        <v>30</v>
      </c>
      <c r="AR153" s="36">
        <v>169</v>
      </c>
      <c r="AS153" s="36">
        <v>4</v>
      </c>
      <c r="AT153" s="36">
        <v>0</v>
      </c>
      <c r="AU153" s="36">
        <v>225</v>
      </c>
      <c r="AV153" s="36">
        <v>23</v>
      </c>
      <c r="AW153" s="36">
        <v>111</v>
      </c>
      <c r="AX153" s="36">
        <v>129</v>
      </c>
      <c r="AY153" s="39">
        <v>17.93152316792639</v>
      </c>
      <c r="AZ153" s="39">
        <v>82.068476832073614</v>
      </c>
      <c r="BA153" s="39">
        <v>3.336670212100362</v>
      </c>
      <c r="BB153" s="39">
        <v>5.9119064005505679</v>
      </c>
      <c r="BC153" s="39">
        <v>8.0401927047487725</v>
      </c>
      <c r="BD153" s="31">
        <v>1.4292</v>
      </c>
      <c r="BE153" s="37">
        <v>8.6699999999999999E-2</v>
      </c>
      <c r="BF153" s="36">
        <f t="shared" si="2"/>
        <v>6.6893424036281184</v>
      </c>
    </row>
    <row r="154" spans="1:58" x14ac:dyDescent="0.2">
      <c r="A154" s="36">
        <v>299</v>
      </c>
      <c r="B154" s="36">
        <v>7985.1</v>
      </c>
      <c r="C154" s="36">
        <v>8597.9</v>
      </c>
      <c r="D154" s="36">
        <v>8286.5</v>
      </c>
      <c r="E154" s="36">
        <v>8289.4</v>
      </c>
      <c r="F154" s="36">
        <v>3.3333333333181753E-2</v>
      </c>
      <c r="G154" s="36">
        <v>304.29999999999927</v>
      </c>
      <c r="H154" s="36">
        <v>308.5</v>
      </c>
      <c r="I154" s="36">
        <v>306.39999999999964</v>
      </c>
      <c r="J154" s="36">
        <v>7964.1</v>
      </c>
      <c r="K154" s="36">
        <v>8728.4</v>
      </c>
      <c r="L154" s="36">
        <v>8284.7000000000007</v>
      </c>
      <c r="M154" s="36">
        <v>8298.6</v>
      </c>
      <c r="N154" s="36">
        <v>3.5714285714303115E-2</v>
      </c>
      <c r="O154" s="36">
        <v>334.5</v>
      </c>
      <c r="P154" s="36">
        <v>429.79999999999927</v>
      </c>
      <c r="Q154" s="36">
        <v>382.14999999999964</v>
      </c>
      <c r="R154" s="36">
        <v>48.75</v>
      </c>
      <c r="S154" s="36">
        <v>0.81</v>
      </c>
      <c r="T154" s="36">
        <v>14.41</v>
      </c>
      <c r="U154" s="36">
        <v>7.95</v>
      </c>
      <c r="V154" s="36">
        <v>0.193</v>
      </c>
      <c r="W154" s="36">
        <v>4.24</v>
      </c>
      <c r="X154" s="36">
        <v>9.75</v>
      </c>
      <c r="Y154" s="36">
        <v>0.66</v>
      </c>
      <c r="Z154" s="36">
        <v>1.01</v>
      </c>
      <c r="AA154" s="36">
        <v>0.19600000000000001</v>
      </c>
      <c r="AB154" s="36">
        <v>0.125</v>
      </c>
      <c r="AC154" s="36">
        <v>-0.37314999999999998</v>
      </c>
      <c r="AD154" s="36">
        <v>1.2887900000000001</v>
      </c>
      <c r="AE154" s="36">
        <v>0.205148</v>
      </c>
      <c r="AF154" s="36">
        <v>0.11672100000000001</v>
      </c>
      <c r="AG154" s="36">
        <v>0.04</v>
      </c>
      <c r="AH154" s="36">
        <v>11</v>
      </c>
      <c r="AI154" s="36">
        <v>272</v>
      </c>
      <c r="AJ154" s="36">
        <v>42</v>
      </c>
      <c r="AK154" s="36">
        <v>19</v>
      </c>
      <c r="AL154" s="36">
        <v>15</v>
      </c>
      <c r="AM154" s="36">
        <v>90</v>
      </c>
      <c r="AN154" s="36">
        <v>-2</v>
      </c>
      <c r="AO154" s="36">
        <v>4</v>
      </c>
      <c r="AP154" s="36">
        <v>3</v>
      </c>
      <c r="AQ154" s="36">
        <v>27</v>
      </c>
      <c r="AR154" s="36">
        <v>182</v>
      </c>
      <c r="AS154" s="36">
        <v>7</v>
      </c>
      <c r="AT154" s="36">
        <v>0</v>
      </c>
      <c r="AU154" s="36">
        <v>201</v>
      </c>
      <c r="AV154" s="36">
        <v>22</v>
      </c>
      <c r="AW154" s="36">
        <v>101</v>
      </c>
      <c r="AX154" s="36">
        <v>112</v>
      </c>
      <c r="AY154" s="39">
        <v>13.965504068457049</v>
      </c>
      <c r="AZ154" s="39">
        <v>86.034495931542949</v>
      </c>
      <c r="BA154" s="39">
        <v>3.5105733473941294</v>
      </c>
      <c r="BB154" s="39">
        <v>7.4635066881278478</v>
      </c>
      <c r="BC154" s="39">
        <v>10.150369095853874</v>
      </c>
      <c r="BD154" s="31">
        <v>2.2153</v>
      </c>
      <c r="BE154" s="37">
        <v>4.48E-2</v>
      </c>
      <c r="BF154" s="36">
        <f t="shared" si="2"/>
        <v>12.037037037037036</v>
      </c>
    </row>
    <row r="155" spans="1:58" x14ac:dyDescent="0.2">
      <c r="A155" s="36">
        <v>301</v>
      </c>
      <c r="B155" s="36">
        <v>8089.9</v>
      </c>
      <c r="C155" s="36">
        <v>8654.2000000000007</v>
      </c>
      <c r="D155" s="36">
        <v>8345.7999999999993</v>
      </c>
      <c r="E155" s="36">
        <v>8352.2999999999993</v>
      </c>
      <c r="F155" s="36">
        <v>3.3333333333181753E-2</v>
      </c>
      <c r="G155" s="36">
        <v>262.39999999999964</v>
      </c>
      <c r="H155" s="36">
        <v>301.90000000000146</v>
      </c>
      <c r="I155" s="36">
        <v>282.15000000000055</v>
      </c>
      <c r="J155" s="36">
        <v>8053.4</v>
      </c>
      <c r="K155" s="36">
        <v>8793.1</v>
      </c>
      <c r="L155" s="36">
        <v>8339.5</v>
      </c>
      <c r="M155" s="36">
        <v>8359.5</v>
      </c>
      <c r="N155" s="36">
        <v>3.125E-2</v>
      </c>
      <c r="O155" s="36">
        <v>306.10000000000036</v>
      </c>
      <c r="P155" s="36">
        <v>433.60000000000036</v>
      </c>
      <c r="Q155" s="36">
        <v>369.85000000000036</v>
      </c>
      <c r="R155" s="36">
        <v>51.86</v>
      </c>
      <c r="S155" s="36">
        <v>0.89900000000000002</v>
      </c>
      <c r="T155" s="36">
        <v>15.85</v>
      </c>
      <c r="U155" s="36">
        <v>8.48</v>
      </c>
      <c r="V155" s="36">
        <v>0.127</v>
      </c>
      <c r="W155" s="36">
        <v>4.45</v>
      </c>
      <c r="X155" s="36">
        <v>6.72</v>
      </c>
      <c r="Y155" s="36">
        <v>0.62</v>
      </c>
      <c r="Z155" s="36">
        <v>1.28</v>
      </c>
      <c r="AA155" s="36">
        <v>0.20899999999999999</v>
      </c>
      <c r="AB155" s="36">
        <v>9.8000000000000004E-2</v>
      </c>
      <c r="AC155" s="36">
        <v>9.6386399999999997E-2</v>
      </c>
      <c r="AD155" s="36">
        <v>1.06959</v>
      </c>
      <c r="AE155" s="36">
        <v>-0.35764099999999999</v>
      </c>
      <c r="AF155" s="36">
        <v>0.21058199999999999</v>
      </c>
      <c r="AG155" s="36">
        <v>0.03</v>
      </c>
      <c r="AH155" s="36">
        <v>19</v>
      </c>
      <c r="AI155" s="36">
        <v>296</v>
      </c>
      <c r="AJ155" s="36">
        <v>17</v>
      </c>
      <c r="AK155" s="36">
        <v>19</v>
      </c>
      <c r="AL155" s="36">
        <v>17</v>
      </c>
      <c r="AM155" s="36">
        <v>131</v>
      </c>
      <c r="AN155" s="36">
        <v>-1</v>
      </c>
      <c r="AO155" s="36">
        <v>5</v>
      </c>
      <c r="AP155" s="36">
        <v>3</v>
      </c>
      <c r="AQ155" s="36">
        <v>33</v>
      </c>
      <c r="AR155" s="36">
        <v>149</v>
      </c>
      <c r="AS155" s="36">
        <v>7</v>
      </c>
      <c r="AT155" s="36">
        <v>0</v>
      </c>
      <c r="AU155" s="36">
        <v>226</v>
      </c>
      <c r="AV155" s="36">
        <v>20</v>
      </c>
      <c r="AW155" s="36">
        <v>91</v>
      </c>
      <c r="AX155" s="36">
        <v>117</v>
      </c>
      <c r="AY155" s="39">
        <v>14.632156247095162</v>
      </c>
      <c r="AZ155" s="39">
        <v>85.367843752904832</v>
      </c>
      <c r="BA155" s="39">
        <v>3.5436881457642615</v>
      </c>
      <c r="BB155" s="39">
        <v>6.9627604229680617</v>
      </c>
      <c r="BC155" s="39">
        <v>9.469354175236564</v>
      </c>
      <c r="BD155" s="31">
        <v>1.6092</v>
      </c>
      <c r="BE155" s="37">
        <v>2.0999999999999999E-3</v>
      </c>
      <c r="BF155" s="36">
        <f t="shared" si="2"/>
        <v>7.4749721913236922</v>
      </c>
    </row>
    <row r="156" spans="1:58" x14ac:dyDescent="0.2">
      <c r="A156" s="36">
        <v>303</v>
      </c>
      <c r="B156" s="36">
        <v>8207.9</v>
      </c>
      <c r="C156" s="36">
        <v>8699.4</v>
      </c>
      <c r="D156" s="36">
        <v>8402.2999999999993</v>
      </c>
      <c r="E156" s="36">
        <v>8416.1</v>
      </c>
      <c r="F156" s="36">
        <v>3.3333333333383862E-2</v>
      </c>
      <c r="G156" s="36">
        <v>208.20000000000073</v>
      </c>
      <c r="H156" s="36">
        <v>283.29999999999927</v>
      </c>
      <c r="I156" s="36">
        <v>245.75</v>
      </c>
      <c r="J156" s="36">
        <v>8166.7</v>
      </c>
      <c r="K156" s="36">
        <v>8864</v>
      </c>
      <c r="L156" s="36">
        <v>8397.7000000000007</v>
      </c>
      <c r="M156" s="36">
        <v>8425.1</v>
      </c>
      <c r="N156" s="36">
        <v>3.0303030303043873E-2</v>
      </c>
      <c r="O156" s="36">
        <v>258.40000000000055</v>
      </c>
      <c r="P156" s="36">
        <v>438.89999999999964</v>
      </c>
      <c r="Q156" s="36">
        <v>348.65000000000009</v>
      </c>
      <c r="R156" s="36">
        <v>50.69</v>
      </c>
      <c r="S156" s="36">
        <v>0.93500000000000005</v>
      </c>
      <c r="T156" s="36">
        <v>16.149999999999999</v>
      </c>
      <c r="U156" s="36">
        <v>8.6999999999999993</v>
      </c>
      <c r="V156" s="36">
        <v>0.13600000000000001</v>
      </c>
      <c r="W156" s="36">
        <v>4.24</v>
      </c>
      <c r="X156" s="36">
        <v>7.31</v>
      </c>
      <c r="Y156" s="36">
        <v>0.55000000000000004</v>
      </c>
      <c r="Z156" s="36">
        <v>1.49</v>
      </c>
      <c r="AA156" s="36">
        <v>0.23</v>
      </c>
      <c r="AB156" s="36">
        <v>0.10100000000000001</v>
      </c>
      <c r="AC156" s="36">
        <v>3.7603400000000002E-2</v>
      </c>
      <c r="AD156" s="36">
        <v>1.1820999999999999</v>
      </c>
      <c r="AE156" s="36">
        <v>-0.26566899999999999</v>
      </c>
      <c r="AF156" s="36">
        <v>0.18364800000000001</v>
      </c>
      <c r="AG156" s="36">
        <v>-0.01</v>
      </c>
      <c r="AH156" s="36">
        <v>20</v>
      </c>
      <c r="AI156" s="36">
        <v>351</v>
      </c>
      <c r="AJ156" s="36">
        <v>23</v>
      </c>
      <c r="AK156" s="36">
        <v>19</v>
      </c>
      <c r="AL156" s="36">
        <v>21</v>
      </c>
      <c r="AM156" s="36">
        <v>129</v>
      </c>
      <c r="AN156" s="36">
        <v>-2</v>
      </c>
      <c r="AO156" s="36">
        <v>4</v>
      </c>
      <c r="AP156" s="36">
        <v>4</v>
      </c>
      <c r="AQ156" s="36">
        <v>39</v>
      </c>
      <c r="AR156" s="36">
        <v>148</v>
      </c>
      <c r="AS156" s="36">
        <v>1</v>
      </c>
      <c r="AT156" s="36">
        <v>-1</v>
      </c>
      <c r="AU156" s="36">
        <v>232</v>
      </c>
      <c r="AV156" s="36">
        <v>22</v>
      </c>
      <c r="AW156" s="36">
        <v>80</v>
      </c>
      <c r="AX156" s="36">
        <v>119</v>
      </c>
      <c r="AY156" s="39">
        <v>16.219844254105293</v>
      </c>
      <c r="AZ156" s="39">
        <v>83.780155745894703</v>
      </c>
      <c r="BA156" s="39">
        <v>3.4503163548636557</v>
      </c>
      <c r="BB156" s="39">
        <v>6.7221994628795132</v>
      </c>
      <c r="BC156" s="39">
        <v>9.1421912695161378</v>
      </c>
      <c r="BD156" s="31">
        <v>1.7686999999999999</v>
      </c>
      <c r="BE156" s="37">
        <v>3.3E-3</v>
      </c>
      <c r="BF156" s="36">
        <f t="shared" si="2"/>
        <v>7.8181818181818175</v>
      </c>
    </row>
    <row r="157" spans="1:58" x14ac:dyDescent="0.2">
      <c r="A157" s="36">
        <v>305</v>
      </c>
      <c r="B157" s="36">
        <v>8270.7000000000007</v>
      </c>
      <c r="C157" s="36">
        <v>8774.5</v>
      </c>
      <c r="D157" s="36">
        <v>8463.5</v>
      </c>
      <c r="E157" s="36">
        <v>8480</v>
      </c>
      <c r="F157" s="36">
        <v>1.6666666666641402E-2</v>
      </c>
      <c r="G157" s="36">
        <v>209.29999999999927</v>
      </c>
      <c r="H157" s="36">
        <v>294.5</v>
      </c>
      <c r="I157" s="36">
        <v>251.89999999999964</v>
      </c>
      <c r="J157" s="36">
        <v>8227.7000000000007</v>
      </c>
      <c r="K157" s="36">
        <v>8944.4</v>
      </c>
      <c r="L157" s="36">
        <v>8459.4</v>
      </c>
      <c r="M157" s="36">
        <v>8490.2000000000007</v>
      </c>
      <c r="N157" s="36">
        <v>1.6129032258071024E-2</v>
      </c>
      <c r="O157" s="36">
        <v>262.5</v>
      </c>
      <c r="P157" s="36">
        <v>454.19999999999891</v>
      </c>
      <c r="Q157" s="36">
        <v>358.34999999999945</v>
      </c>
      <c r="R157" s="36">
        <v>47.75</v>
      </c>
      <c r="S157" s="36">
        <v>0.91400000000000003</v>
      </c>
      <c r="T157" s="36">
        <v>15.66</v>
      </c>
      <c r="U157" s="36">
        <v>8.27</v>
      </c>
      <c r="V157" s="36">
        <v>0.17699999999999999</v>
      </c>
      <c r="W157" s="36">
        <v>4.07</v>
      </c>
      <c r="X157" s="36">
        <v>9</v>
      </c>
      <c r="Y157" s="36">
        <v>0.5</v>
      </c>
      <c r="Z157" s="36">
        <v>1.46</v>
      </c>
      <c r="AA157" s="36">
        <v>0.26200000000000001</v>
      </c>
      <c r="AB157" s="36">
        <v>8.5000000000000006E-2</v>
      </c>
      <c r="AC157" s="36">
        <v>-0.22608300000000001</v>
      </c>
      <c r="AD157" s="36">
        <v>1.3958900000000001</v>
      </c>
      <c r="AE157" s="36">
        <v>1.8633899999999998E-2</v>
      </c>
      <c r="AF157" s="36">
        <v>5.3605300000000002E-2</v>
      </c>
      <c r="AG157" s="36">
        <v>0.05</v>
      </c>
      <c r="AH157" s="36">
        <v>31</v>
      </c>
      <c r="AI157" s="36">
        <v>332</v>
      </c>
      <c r="AJ157" s="36">
        <v>53</v>
      </c>
      <c r="AK157" s="36">
        <v>18</v>
      </c>
      <c r="AL157" s="36">
        <v>18</v>
      </c>
      <c r="AM157" s="36">
        <v>156</v>
      </c>
      <c r="AN157" s="36">
        <v>0</v>
      </c>
      <c r="AO157" s="36">
        <v>4</v>
      </c>
      <c r="AP157" s="36">
        <v>4</v>
      </c>
      <c r="AQ157" s="36">
        <v>39</v>
      </c>
      <c r="AR157" s="36">
        <v>176</v>
      </c>
      <c r="AS157" s="36">
        <v>3</v>
      </c>
      <c r="AT157" s="36">
        <v>2</v>
      </c>
      <c r="AU157" s="36">
        <v>236</v>
      </c>
      <c r="AV157" s="36">
        <v>23</v>
      </c>
      <c r="AW157" s="36">
        <v>78</v>
      </c>
      <c r="AX157" s="36">
        <v>122</v>
      </c>
      <c r="AY157" s="39">
        <v>24.010879166860384</v>
      </c>
      <c r="AZ157" s="39">
        <v>75.989120833139623</v>
      </c>
      <c r="BA157" s="39">
        <v>3.7107283795772537</v>
      </c>
      <c r="BB157" s="39">
        <v>5.5421293605392687</v>
      </c>
      <c r="BC157" s="39">
        <v>7.5372959303334062</v>
      </c>
      <c r="BD157" s="58">
        <f>AVERAGE(BD156,BD158)</f>
        <v>1.70045</v>
      </c>
      <c r="BE157" s="58">
        <f>AVERAGE(BE156,BE158)</f>
        <v>1.75E-3</v>
      </c>
      <c r="BF157" s="36">
        <f t="shared" si="2"/>
        <v>9.846827133479211</v>
      </c>
    </row>
    <row r="158" spans="1:58" x14ac:dyDescent="0.2">
      <c r="A158" s="36">
        <v>307</v>
      </c>
      <c r="B158" s="36">
        <v>8343.2000000000007</v>
      </c>
      <c r="C158" s="36">
        <v>8924.6</v>
      </c>
      <c r="D158" s="36">
        <v>8566.2000000000007</v>
      </c>
      <c r="E158" s="36">
        <v>8587.7000000000007</v>
      </c>
      <c r="F158" s="36">
        <v>1.6666666666691931E-2</v>
      </c>
      <c r="G158" s="36">
        <v>244.5</v>
      </c>
      <c r="H158" s="36">
        <v>336.89999999999964</v>
      </c>
      <c r="I158" s="36">
        <v>290.69999999999982</v>
      </c>
      <c r="J158" s="36">
        <v>8315.4</v>
      </c>
      <c r="K158" s="36">
        <v>9081.5</v>
      </c>
      <c r="L158" s="36">
        <v>8584.6</v>
      </c>
      <c r="M158" s="36">
        <v>8614.9</v>
      </c>
      <c r="N158" s="36">
        <v>1.6393442622953568E-2</v>
      </c>
      <c r="O158" s="36">
        <v>299.5</v>
      </c>
      <c r="P158" s="36">
        <v>466.60000000000036</v>
      </c>
      <c r="Q158" s="36">
        <v>383.05000000000018</v>
      </c>
      <c r="R158" s="36">
        <v>50.25</v>
      </c>
      <c r="S158" s="36">
        <v>0.93</v>
      </c>
      <c r="T158" s="36">
        <v>16.53</v>
      </c>
      <c r="U158" s="36">
        <v>8.7899999999999991</v>
      </c>
      <c r="V158" s="36">
        <v>0.14499999999999999</v>
      </c>
      <c r="W158" s="36">
        <v>4.41</v>
      </c>
      <c r="X158" s="36">
        <v>6.86</v>
      </c>
      <c r="Y158" s="36">
        <v>0.57999999999999996</v>
      </c>
      <c r="Z158" s="36">
        <v>1.52</v>
      </c>
      <c r="AA158" s="36">
        <v>0.23799999999999999</v>
      </c>
      <c r="AB158" s="36">
        <v>6.6000000000000003E-2</v>
      </c>
      <c r="AC158" s="36">
        <v>6.9574700000000003E-2</v>
      </c>
      <c r="AD158" s="36">
        <v>1.1474</v>
      </c>
      <c r="AE158" s="36">
        <v>-0.38086700000000001</v>
      </c>
      <c r="AF158" s="36">
        <v>9.5880900000000005E-2</v>
      </c>
      <c r="AG158" s="36">
        <v>0.02</v>
      </c>
      <c r="AH158" s="36">
        <v>21</v>
      </c>
      <c r="AI158" s="36">
        <v>357</v>
      </c>
      <c r="AJ158" s="36">
        <v>50</v>
      </c>
      <c r="AK158" s="36">
        <v>19</v>
      </c>
      <c r="AL158" s="36">
        <v>15</v>
      </c>
      <c r="AM158" s="36">
        <v>121</v>
      </c>
      <c r="AN158" s="36">
        <v>-1</v>
      </c>
      <c r="AO158" s="36">
        <v>7</v>
      </c>
      <c r="AP158" s="36">
        <v>4</v>
      </c>
      <c r="AQ158" s="36">
        <v>39</v>
      </c>
      <c r="AR158" s="36">
        <v>162</v>
      </c>
      <c r="AS158" s="36">
        <v>6</v>
      </c>
      <c r="AT158" s="36">
        <v>1</v>
      </c>
      <c r="AU158" s="36">
        <v>234</v>
      </c>
      <c r="AV158" s="36">
        <v>19</v>
      </c>
      <c r="AW158" s="36">
        <v>91</v>
      </c>
      <c r="AX158" s="36">
        <v>121</v>
      </c>
      <c r="AY158" s="39">
        <v>16.086748433827864</v>
      </c>
      <c r="AZ158" s="39">
        <v>83.913251566172136</v>
      </c>
      <c r="BA158" s="39">
        <v>3.8792553055647674</v>
      </c>
      <c r="BB158" s="39">
        <v>6.5377837934469092</v>
      </c>
      <c r="BC158" s="39">
        <v>8.8913859590877973</v>
      </c>
      <c r="BD158" s="31">
        <v>1.6322000000000001</v>
      </c>
      <c r="BE158" s="37">
        <v>2.0000000000000001E-4</v>
      </c>
      <c r="BF158" s="36">
        <f t="shared" si="2"/>
        <v>7.376344086021505</v>
      </c>
    </row>
    <row r="159" spans="1:58" x14ac:dyDescent="0.2">
      <c r="A159" s="36">
        <v>309</v>
      </c>
      <c r="B159" s="36">
        <v>8379.1</v>
      </c>
      <c r="C159" s="36">
        <v>9165.2999999999993</v>
      </c>
      <c r="D159" s="36">
        <v>8659.9</v>
      </c>
      <c r="E159" s="36">
        <v>8695.5</v>
      </c>
      <c r="F159" s="36">
        <v>1.999999999998181E-2</v>
      </c>
      <c r="G159" s="36">
        <v>316.39999999999964</v>
      </c>
      <c r="H159" s="36">
        <v>469.79999999999927</v>
      </c>
      <c r="I159" s="36">
        <v>393.09999999999945</v>
      </c>
      <c r="J159" s="36">
        <v>8351.6</v>
      </c>
      <c r="K159" s="36">
        <v>9327.7999999999993</v>
      </c>
      <c r="L159" s="36">
        <v>8693.9</v>
      </c>
      <c r="M159" s="36">
        <v>8736.7999999999993</v>
      </c>
      <c r="N159" s="36">
        <v>1.6666666666670455E-2</v>
      </c>
      <c r="O159" s="36">
        <v>385.19999999999891</v>
      </c>
      <c r="P159" s="36">
        <v>591</v>
      </c>
      <c r="Q159" s="36">
        <v>488.09999999999945</v>
      </c>
      <c r="R159" s="36">
        <v>48.41</v>
      </c>
      <c r="S159" s="36">
        <v>0.91700000000000004</v>
      </c>
      <c r="T159" s="36">
        <v>15.59</v>
      </c>
      <c r="U159" s="36">
        <v>8.61</v>
      </c>
      <c r="V159" s="36">
        <v>0.17199999999999999</v>
      </c>
      <c r="W159" s="36">
        <v>4.05</v>
      </c>
      <c r="X159" s="36">
        <v>8.16</v>
      </c>
      <c r="Y159" s="36">
        <v>0.52</v>
      </c>
      <c r="Z159" s="36">
        <v>1.45</v>
      </c>
      <c r="AA159" s="36">
        <v>0.245</v>
      </c>
      <c r="AB159" s="36">
        <v>5.8999999999999997E-2</v>
      </c>
      <c r="AC159" s="36">
        <v>-0.14524999999999999</v>
      </c>
      <c r="AD159" s="36">
        <v>1.3288500000000001</v>
      </c>
      <c r="AE159" s="36">
        <v>-0.13744899999999999</v>
      </c>
      <c r="AF159" s="36">
        <v>7.23052E-2</v>
      </c>
      <c r="AG159" s="36">
        <v>0.02</v>
      </c>
      <c r="AH159" s="36">
        <v>18</v>
      </c>
      <c r="AI159" s="36">
        <v>307</v>
      </c>
      <c r="AJ159" s="36">
        <v>44</v>
      </c>
      <c r="AK159" s="36">
        <v>17</v>
      </c>
      <c r="AL159" s="36">
        <v>19</v>
      </c>
      <c r="AM159" s="36">
        <v>99</v>
      </c>
      <c r="AN159" s="36">
        <v>0</v>
      </c>
      <c r="AO159" s="36">
        <v>6</v>
      </c>
      <c r="AP159" s="36">
        <v>5</v>
      </c>
      <c r="AQ159" s="36">
        <v>37</v>
      </c>
      <c r="AR159" s="36">
        <v>176</v>
      </c>
      <c r="AS159" s="36">
        <v>5</v>
      </c>
      <c r="AT159" s="36">
        <v>0</v>
      </c>
      <c r="AU159" s="36">
        <v>206</v>
      </c>
      <c r="AV159" s="36">
        <v>22</v>
      </c>
      <c r="AW159" s="36">
        <v>85</v>
      </c>
      <c r="AX159" s="36">
        <v>125</v>
      </c>
      <c r="AY159" s="39">
        <v>16.472227915556466</v>
      </c>
      <c r="AZ159" s="39">
        <v>83.527772084443541</v>
      </c>
      <c r="BA159" s="39">
        <v>3.5138344964321986</v>
      </c>
      <c r="BB159" s="39">
        <v>6.4348321113433551</v>
      </c>
      <c r="BC159" s="39">
        <v>8.7513716714269627</v>
      </c>
      <c r="BD159" s="31">
        <v>1.8420000000000001</v>
      </c>
      <c r="BE159" s="37">
        <v>0</v>
      </c>
      <c r="BF159" s="36">
        <f t="shared" si="2"/>
        <v>8.8985823336968366</v>
      </c>
    </row>
    <row r="160" spans="1:58" x14ac:dyDescent="0.2">
      <c r="A160" s="36">
        <v>311</v>
      </c>
      <c r="B160" s="36">
        <v>8439.2999999999993</v>
      </c>
      <c r="C160" s="36">
        <v>9346.7000000000007</v>
      </c>
      <c r="D160" s="36">
        <v>8764.9</v>
      </c>
      <c r="E160" s="36">
        <v>8803</v>
      </c>
      <c r="F160" s="36">
        <v>1.6666666666641402E-2</v>
      </c>
      <c r="G160" s="36">
        <v>363.70000000000073</v>
      </c>
      <c r="H160" s="36">
        <v>543.70000000000073</v>
      </c>
      <c r="I160" s="36">
        <v>453.70000000000073</v>
      </c>
      <c r="J160" s="36">
        <v>8416.6</v>
      </c>
      <c r="K160" s="36">
        <v>9531.2999999999993</v>
      </c>
      <c r="L160" s="36">
        <v>8811.2999999999993</v>
      </c>
      <c r="M160" s="36">
        <v>8859.5</v>
      </c>
      <c r="N160" s="36">
        <v>1.6129032258066292E-2</v>
      </c>
      <c r="O160" s="36">
        <v>442.89999999999964</v>
      </c>
      <c r="P160" s="36">
        <v>671.79999999999927</v>
      </c>
      <c r="Q160" s="36">
        <v>557.34999999999945</v>
      </c>
      <c r="R160" s="36">
        <v>51.29</v>
      </c>
      <c r="S160" s="36">
        <v>0.90500000000000003</v>
      </c>
      <c r="T160" s="36">
        <v>15.92</v>
      </c>
      <c r="U160" s="36">
        <v>8.5500000000000007</v>
      </c>
      <c r="V160" s="36">
        <v>0.13900000000000001</v>
      </c>
      <c r="W160" s="36">
        <v>4.3</v>
      </c>
      <c r="X160" s="36">
        <v>6.96</v>
      </c>
      <c r="Y160" s="36">
        <v>0.64</v>
      </c>
      <c r="Z160" s="36">
        <v>1.39</v>
      </c>
      <c r="AA160" s="36">
        <v>0.221</v>
      </c>
      <c r="AB160" s="36">
        <v>6.2E-2</v>
      </c>
      <c r="AC160" s="36">
        <v>1.73876E-2</v>
      </c>
      <c r="AD160" s="36">
        <v>1.1026499999999999</v>
      </c>
      <c r="AE160" s="36">
        <v>-0.36694500000000002</v>
      </c>
      <c r="AF160" s="36">
        <v>0.18373200000000001</v>
      </c>
      <c r="AG160" s="36">
        <v>0.01</v>
      </c>
      <c r="AH160" s="36">
        <v>18</v>
      </c>
      <c r="AI160" s="36">
        <v>321</v>
      </c>
      <c r="AJ160" s="36">
        <v>47</v>
      </c>
      <c r="AK160" s="36">
        <v>19</v>
      </c>
      <c r="AL160" s="36">
        <v>18</v>
      </c>
      <c r="AM160" s="36">
        <v>126</v>
      </c>
      <c r="AN160" s="36">
        <v>0</v>
      </c>
      <c r="AO160" s="36">
        <v>4</v>
      </c>
      <c r="AP160" s="36">
        <v>5</v>
      </c>
      <c r="AQ160" s="36">
        <v>37</v>
      </c>
      <c r="AR160" s="36">
        <v>167</v>
      </c>
      <c r="AS160" s="36">
        <v>5</v>
      </c>
      <c r="AT160" s="36">
        <v>0</v>
      </c>
      <c r="AU160" s="36">
        <v>235</v>
      </c>
      <c r="AV160" s="36">
        <v>21</v>
      </c>
      <c r="AW160" s="36">
        <v>95</v>
      </c>
      <c r="AX160" s="36">
        <v>122</v>
      </c>
      <c r="AY160" s="39">
        <v>17.980984481997194</v>
      </c>
      <c r="AZ160" s="39">
        <v>82.019015518002803</v>
      </c>
      <c r="BA160" s="39">
        <v>3.3123936252514046</v>
      </c>
      <c r="BB160" s="39">
        <v>6.4199288256228089</v>
      </c>
      <c r="BC160" s="39">
        <v>8.7311032028470201</v>
      </c>
      <c r="BD160" s="31">
        <v>1.6376999999999999</v>
      </c>
      <c r="BE160" s="37">
        <v>4.0000000000000001E-3</v>
      </c>
      <c r="BF160" s="36">
        <f t="shared" si="2"/>
        <v>7.6906077348066297</v>
      </c>
    </row>
    <row r="161" spans="1:58" x14ac:dyDescent="0.2">
      <c r="A161" s="36">
        <v>313</v>
      </c>
      <c r="B161" s="36">
        <v>8498.7000000000007</v>
      </c>
      <c r="C161" s="36">
        <v>9469.2000000000007</v>
      </c>
      <c r="D161" s="36">
        <v>8878.7999999999993</v>
      </c>
      <c r="E161" s="36">
        <v>8911.7999999999993</v>
      </c>
      <c r="F161" s="36">
        <v>1.999999999998181E-2</v>
      </c>
      <c r="G161" s="36">
        <v>413.09999999999854</v>
      </c>
      <c r="H161" s="36">
        <v>557.40000000000146</v>
      </c>
      <c r="I161" s="36">
        <v>485.25</v>
      </c>
      <c r="J161" s="36">
        <v>8486.4</v>
      </c>
      <c r="K161" s="36">
        <v>9694.1</v>
      </c>
      <c r="L161" s="36">
        <v>8942.2000000000007</v>
      </c>
      <c r="M161" s="36">
        <v>8987.2000000000007</v>
      </c>
      <c r="N161" s="36">
        <v>1.5384615384618883E-2</v>
      </c>
      <c r="O161" s="36">
        <v>500.80000000000109</v>
      </c>
      <c r="P161" s="36">
        <v>706.89999999999964</v>
      </c>
      <c r="Q161" s="36">
        <v>603.85000000000036</v>
      </c>
      <c r="R161" s="36">
        <v>47.97</v>
      </c>
      <c r="S161" s="36">
        <v>0.874</v>
      </c>
      <c r="T161" s="36">
        <v>15.19</v>
      </c>
      <c r="U161" s="36">
        <v>8.36</v>
      </c>
      <c r="V161" s="36">
        <v>0.19600000000000001</v>
      </c>
      <c r="W161" s="36">
        <v>4.0999999999999996</v>
      </c>
      <c r="X161" s="36">
        <v>8.7799999999999994</v>
      </c>
      <c r="Y161" s="36">
        <v>0.5</v>
      </c>
      <c r="Z161" s="36">
        <v>1.31</v>
      </c>
      <c r="AA161" s="36">
        <v>0.28299999999999997</v>
      </c>
      <c r="AB161" s="36">
        <v>4.5999999999999999E-2</v>
      </c>
      <c r="AC161" s="36">
        <v>-0.27115299999999998</v>
      </c>
      <c r="AD161" s="36">
        <v>1.3954599999999999</v>
      </c>
      <c r="AE161" s="36">
        <v>-5.8279699999999997E-2</v>
      </c>
      <c r="AF161" s="36">
        <v>5.1357100000000003E-2</v>
      </c>
      <c r="AG161" s="36">
        <v>-0.03</v>
      </c>
      <c r="AH161" s="36">
        <v>14</v>
      </c>
      <c r="AI161" s="36">
        <v>271</v>
      </c>
      <c r="AJ161" s="36">
        <v>27</v>
      </c>
      <c r="AK161" s="36">
        <v>18</v>
      </c>
      <c r="AL161" s="36">
        <v>20</v>
      </c>
      <c r="AM161" s="36">
        <v>102</v>
      </c>
      <c r="AN161" s="36">
        <v>0</v>
      </c>
      <c r="AO161" s="36">
        <v>3</v>
      </c>
      <c r="AP161" s="36">
        <v>4</v>
      </c>
      <c r="AQ161" s="36">
        <v>34</v>
      </c>
      <c r="AR161" s="36">
        <v>180</v>
      </c>
      <c r="AS161" s="36">
        <v>8</v>
      </c>
      <c r="AT161" s="36">
        <v>0</v>
      </c>
      <c r="AU161" s="36">
        <v>193</v>
      </c>
      <c r="AV161" s="36">
        <v>26</v>
      </c>
      <c r="AW161" s="36">
        <v>87</v>
      </c>
      <c r="AX161" s="36">
        <v>119</v>
      </c>
      <c r="AY161" s="39">
        <v>17.627538012722464</v>
      </c>
      <c r="AZ161" s="39">
        <v>82.372461987277532</v>
      </c>
      <c r="BA161" s="39">
        <v>3.4654922216696833</v>
      </c>
      <c r="BB161" s="39">
        <v>6.1830875861299379</v>
      </c>
      <c r="BC161" s="39">
        <v>8.408999117136716</v>
      </c>
      <c r="BD161" s="31">
        <v>2.0114999999999998</v>
      </c>
      <c r="BE161" s="37">
        <v>2.3999999999999998E-3</v>
      </c>
      <c r="BF161" s="36">
        <f t="shared" si="2"/>
        <v>10.045766590389015</v>
      </c>
    </row>
    <row r="162" spans="1:58" x14ac:dyDescent="0.2">
      <c r="A162" s="36">
        <v>315</v>
      </c>
      <c r="B162" s="36">
        <v>8536.4</v>
      </c>
      <c r="C162" s="36">
        <v>9657.6</v>
      </c>
      <c r="D162" s="36">
        <v>8984</v>
      </c>
      <c r="E162" s="36">
        <v>9020.1</v>
      </c>
      <c r="F162" s="36">
        <v>1.999999999998181E-2</v>
      </c>
      <c r="G162" s="36">
        <v>483.70000000000073</v>
      </c>
      <c r="H162" s="36">
        <v>637.5</v>
      </c>
      <c r="I162" s="36">
        <v>560.60000000000036</v>
      </c>
      <c r="J162" s="36">
        <v>8537</v>
      </c>
      <c r="K162" s="36">
        <v>9927.9</v>
      </c>
      <c r="L162" s="36">
        <v>9062</v>
      </c>
      <c r="M162" s="36">
        <v>9113.9</v>
      </c>
      <c r="N162" s="36">
        <v>1.5625000000004441E-2</v>
      </c>
      <c r="O162" s="36">
        <v>576.89999999999964</v>
      </c>
      <c r="P162" s="36">
        <v>814</v>
      </c>
      <c r="Q162" s="36">
        <v>695.44999999999982</v>
      </c>
      <c r="R162" s="36">
        <v>48.49</v>
      </c>
      <c r="S162" s="36">
        <v>0.89800000000000002</v>
      </c>
      <c r="T162" s="36">
        <v>15.42</v>
      </c>
      <c r="U162" s="36">
        <v>8.58</v>
      </c>
      <c r="V162" s="36">
        <v>0.17499999999999999</v>
      </c>
      <c r="W162" s="36">
        <v>4</v>
      </c>
      <c r="X162" s="36">
        <v>8.06</v>
      </c>
      <c r="Y162" s="36">
        <v>0.48</v>
      </c>
      <c r="Z162" s="36">
        <v>1.39</v>
      </c>
      <c r="AA162" s="36">
        <v>0.246</v>
      </c>
      <c r="AB162" s="36">
        <v>7.1999999999999995E-2</v>
      </c>
      <c r="AC162" s="36">
        <v>-0.10760599999999999</v>
      </c>
      <c r="AD162" s="36">
        <v>1.3506499999999999</v>
      </c>
      <c r="AE162" s="36">
        <v>-0.122517</v>
      </c>
      <c r="AF162" s="36">
        <v>9.1913900000000007E-2</v>
      </c>
      <c r="AG162" s="36">
        <v>0.04</v>
      </c>
      <c r="AH162" s="36">
        <v>16</v>
      </c>
      <c r="AI162" s="36">
        <v>291</v>
      </c>
      <c r="AJ162" s="36">
        <v>17</v>
      </c>
      <c r="AK162" s="36">
        <v>20</v>
      </c>
      <c r="AL162" s="36">
        <v>21</v>
      </c>
      <c r="AM162" s="36">
        <v>123</v>
      </c>
      <c r="AN162" s="36">
        <v>0</v>
      </c>
      <c r="AO162" s="36">
        <v>4</v>
      </c>
      <c r="AP162" s="36">
        <v>3</v>
      </c>
      <c r="AQ162" s="36">
        <v>35</v>
      </c>
      <c r="AR162" s="36">
        <v>178</v>
      </c>
      <c r="AS162" s="36">
        <v>5</v>
      </c>
      <c r="AT162" s="36">
        <v>0</v>
      </c>
      <c r="AU162" s="36">
        <v>204</v>
      </c>
      <c r="AV162" s="36">
        <v>25</v>
      </c>
      <c r="AW162" s="36">
        <v>85</v>
      </c>
      <c r="AX162" s="36">
        <v>119</v>
      </c>
      <c r="AY162" s="39">
        <v>13.540305766041516</v>
      </c>
      <c r="AZ162" s="39">
        <v>86.459694233958487</v>
      </c>
      <c r="BA162" s="39">
        <v>2.9931477700957125</v>
      </c>
      <c r="BB162" s="39">
        <v>11.302170386771676</v>
      </c>
      <c r="BC162" s="39">
        <v>15.370951726009482</v>
      </c>
      <c r="BD162" s="31">
        <v>1.9397</v>
      </c>
      <c r="BE162" s="37">
        <v>1.9099999999999999E-2</v>
      </c>
      <c r="BF162" s="36">
        <f t="shared" si="2"/>
        <v>8.9755011135857465</v>
      </c>
    </row>
    <row r="163" spans="1:58" x14ac:dyDescent="0.2">
      <c r="A163" s="36">
        <v>319</v>
      </c>
      <c r="B163" s="36">
        <v>8691.9</v>
      </c>
      <c r="C163" s="36">
        <v>9879.6</v>
      </c>
      <c r="D163" s="36">
        <v>9214.9</v>
      </c>
      <c r="E163" s="36">
        <v>9243.5</v>
      </c>
      <c r="F163" s="36">
        <v>1.999999999998181E-2</v>
      </c>
      <c r="G163" s="36">
        <v>551.60000000000036</v>
      </c>
      <c r="H163" s="36">
        <v>636.10000000000036</v>
      </c>
      <c r="I163" s="36">
        <v>593.85000000000036</v>
      </c>
      <c r="J163" s="36">
        <v>8716.9</v>
      </c>
      <c r="K163" s="36">
        <v>10200.9</v>
      </c>
      <c r="L163" s="36">
        <v>9330.7999999999993</v>
      </c>
      <c r="M163" s="36">
        <v>9371.6</v>
      </c>
      <c r="N163" s="36">
        <v>1.5625000000004441E-2</v>
      </c>
      <c r="O163" s="36">
        <v>654.70000000000073</v>
      </c>
      <c r="P163" s="36">
        <v>829.29999999999927</v>
      </c>
      <c r="Q163" s="36">
        <v>742</v>
      </c>
      <c r="R163" s="36">
        <v>49.27</v>
      </c>
      <c r="S163" s="36">
        <v>0.92300000000000004</v>
      </c>
      <c r="T163" s="36">
        <v>15.3</v>
      </c>
      <c r="U163" s="36">
        <v>8.19</v>
      </c>
      <c r="V163" s="36">
        <v>0.16</v>
      </c>
      <c r="W163" s="36">
        <v>3.82</v>
      </c>
      <c r="X163" s="36">
        <v>8</v>
      </c>
      <c r="Y163" s="36">
        <v>0.5</v>
      </c>
      <c r="Z163" s="36">
        <v>1.36</v>
      </c>
      <c r="AA163" s="36">
        <v>0.27100000000000002</v>
      </c>
      <c r="AB163" s="36">
        <v>0.12</v>
      </c>
      <c r="AC163" s="36">
        <v>-4.7678100000000001E-2</v>
      </c>
      <c r="AD163" s="36">
        <v>1.3067500000000001</v>
      </c>
      <c r="AE163" s="36">
        <v>-6.4274499999999998E-2</v>
      </c>
      <c r="AF163" s="36">
        <v>0.18427099999999999</v>
      </c>
      <c r="AG163" s="36">
        <v>0.04</v>
      </c>
      <c r="AH163" s="36">
        <v>13</v>
      </c>
      <c r="AI163" s="36">
        <v>299</v>
      </c>
      <c r="AJ163" s="36">
        <v>18</v>
      </c>
      <c r="AK163" s="36">
        <v>19</v>
      </c>
      <c r="AL163" s="36">
        <v>20</v>
      </c>
      <c r="AM163" s="36">
        <v>108</v>
      </c>
      <c r="AN163" s="36">
        <v>-1</v>
      </c>
      <c r="AO163" s="36">
        <v>3</v>
      </c>
      <c r="AP163" s="36">
        <v>5</v>
      </c>
      <c r="AQ163" s="36">
        <v>33</v>
      </c>
      <c r="AR163" s="36">
        <v>181</v>
      </c>
      <c r="AS163" s="36">
        <v>3</v>
      </c>
      <c r="AT163" s="36">
        <v>-1</v>
      </c>
      <c r="AU163" s="36">
        <v>210</v>
      </c>
      <c r="AV163" s="36">
        <v>24</v>
      </c>
      <c r="AW163" s="36">
        <v>107</v>
      </c>
      <c r="AX163" s="36">
        <v>115</v>
      </c>
      <c r="AY163" s="39">
        <v>18.879689418848773</v>
      </c>
      <c r="AZ163" s="39">
        <v>81.12031058115123</v>
      </c>
      <c r="BA163" s="39">
        <v>3.4858281405661447</v>
      </c>
      <c r="BB163" s="39">
        <v>6.3875920536010433</v>
      </c>
      <c r="BC163" s="39">
        <v>8.6871251928974189</v>
      </c>
      <c r="BD163" s="31">
        <v>1.6173999999999999</v>
      </c>
      <c r="BE163" s="37">
        <v>5.9900000000000002E-2</v>
      </c>
      <c r="BF163" s="36">
        <f t="shared" si="2"/>
        <v>8.6673889490790899</v>
      </c>
    </row>
    <row r="164" spans="1:58" x14ac:dyDescent="0.2">
      <c r="A164" s="36">
        <v>321</v>
      </c>
      <c r="B164" s="36">
        <v>8776.1</v>
      </c>
      <c r="C164" s="36">
        <v>10016.5</v>
      </c>
      <c r="D164" s="36">
        <v>9327.9</v>
      </c>
      <c r="E164" s="36">
        <v>9354.1</v>
      </c>
      <c r="F164" s="36">
        <v>1.999999999998181E-2</v>
      </c>
      <c r="G164" s="36">
        <v>578</v>
      </c>
      <c r="H164" s="36">
        <v>662.39999999999964</v>
      </c>
      <c r="I164" s="36">
        <v>620.19999999999982</v>
      </c>
      <c r="J164" s="36">
        <v>8813.7999999999993</v>
      </c>
      <c r="K164" s="36">
        <v>10364.799999999999</v>
      </c>
      <c r="L164" s="36">
        <v>9461.2000000000007</v>
      </c>
      <c r="M164" s="36">
        <v>9500.5</v>
      </c>
      <c r="N164" s="36">
        <v>1.5625000000004441E-2</v>
      </c>
      <c r="O164" s="36">
        <v>686.70000000000073</v>
      </c>
      <c r="P164" s="36">
        <v>864.29999999999927</v>
      </c>
      <c r="Q164" s="36">
        <v>775.5</v>
      </c>
      <c r="R164" s="36">
        <v>48.9</v>
      </c>
      <c r="S164" s="36">
        <v>0.86799999999999999</v>
      </c>
      <c r="T164" s="36">
        <v>15.08</v>
      </c>
      <c r="U164" s="36">
        <v>7.96</v>
      </c>
      <c r="V164" s="36">
        <v>0.16500000000000001</v>
      </c>
      <c r="W164" s="36">
        <v>3.58</v>
      </c>
      <c r="X164" s="36">
        <v>8.65</v>
      </c>
      <c r="Y164" s="36">
        <v>0.41</v>
      </c>
      <c r="Z164" s="36">
        <v>1.56</v>
      </c>
      <c r="AA164" s="36">
        <v>0.21099999999999999</v>
      </c>
      <c r="AB164" s="36">
        <v>0.13500000000000001</v>
      </c>
      <c r="AC164" s="36">
        <v>-8.8171200000000005E-2</v>
      </c>
      <c r="AD164" s="36">
        <v>1.45627</v>
      </c>
      <c r="AE164" s="36">
        <v>3.7094700000000001E-2</v>
      </c>
      <c r="AF164" s="36">
        <v>0.237176</v>
      </c>
      <c r="AG164" s="36">
        <v>0.09</v>
      </c>
      <c r="AH164" s="36">
        <v>12</v>
      </c>
      <c r="AI164" s="36">
        <v>328</v>
      </c>
      <c r="AJ164" s="36">
        <v>36</v>
      </c>
      <c r="AK164" s="36">
        <v>18</v>
      </c>
      <c r="AL164" s="36">
        <v>19</v>
      </c>
      <c r="AM164" s="36">
        <v>106</v>
      </c>
      <c r="AN164" s="36">
        <v>1</v>
      </c>
      <c r="AO164" s="36">
        <v>2</v>
      </c>
      <c r="AP164" s="36">
        <v>4</v>
      </c>
      <c r="AQ164" s="36">
        <v>38</v>
      </c>
      <c r="AR164" s="36">
        <v>173</v>
      </c>
      <c r="AS164" s="36">
        <v>1</v>
      </c>
      <c r="AT164" s="36">
        <v>-1</v>
      </c>
      <c r="AU164" s="36">
        <v>198</v>
      </c>
      <c r="AV164" s="36">
        <v>23</v>
      </c>
      <c r="AW164" s="36">
        <v>76</v>
      </c>
      <c r="AX164" s="36">
        <v>111</v>
      </c>
      <c r="AY164" s="39">
        <v>18.941887786227284</v>
      </c>
      <c r="AZ164" s="39">
        <v>81.058112213772716</v>
      </c>
      <c r="BA164" s="39">
        <v>3.4426486039389115</v>
      </c>
      <c r="BB164" s="39">
        <v>5.8875252423639717</v>
      </c>
      <c r="BC164" s="39">
        <v>8.0070343296150028</v>
      </c>
      <c r="BD164" s="58">
        <f>AVERAGE(BD163,BD165)</f>
        <v>1.7807999999999999</v>
      </c>
      <c r="BE164" s="58">
        <f>AVERAGE(BE163,BE165)</f>
        <v>3.0200000000000001E-2</v>
      </c>
      <c r="BF164" s="36">
        <f t="shared" si="2"/>
        <v>9.9654377880184342</v>
      </c>
    </row>
    <row r="165" spans="1:58" x14ac:dyDescent="0.2">
      <c r="A165" s="36">
        <v>323</v>
      </c>
      <c r="B165" s="36">
        <v>8855.1</v>
      </c>
      <c r="C165" s="36">
        <v>10109.5</v>
      </c>
      <c r="D165" s="36">
        <v>9445.7999999999993</v>
      </c>
      <c r="E165" s="36">
        <v>9463.4</v>
      </c>
      <c r="F165" s="36">
        <v>1.999999999998181E-2</v>
      </c>
      <c r="G165" s="36">
        <v>608.29999999999927</v>
      </c>
      <c r="H165" s="36">
        <v>646.10000000000036</v>
      </c>
      <c r="I165" s="36">
        <v>627.19999999999982</v>
      </c>
      <c r="J165" s="36">
        <v>8919.2999999999993</v>
      </c>
      <c r="K165" s="36">
        <v>10491.9</v>
      </c>
      <c r="L165" s="36">
        <v>9592.2999999999993</v>
      </c>
      <c r="M165" s="36">
        <v>9628.4</v>
      </c>
      <c r="N165" s="36">
        <v>1.6393442622953568E-2</v>
      </c>
      <c r="O165" s="36">
        <v>709.10000000000036</v>
      </c>
      <c r="P165" s="36">
        <v>863.5</v>
      </c>
      <c r="Q165" s="36">
        <v>786.30000000000018</v>
      </c>
      <c r="R165" s="36">
        <v>45.67</v>
      </c>
      <c r="S165" s="36">
        <v>0.95799999999999996</v>
      </c>
      <c r="T165" s="36">
        <v>15.29</v>
      </c>
      <c r="U165" s="36">
        <v>8.61</v>
      </c>
      <c r="V165" s="36">
        <v>0.183</v>
      </c>
      <c r="W165" s="36">
        <v>3.8</v>
      </c>
      <c r="X165" s="36">
        <v>9.7899999999999991</v>
      </c>
      <c r="Y165" s="36">
        <v>0.64</v>
      </c>
      <c r="Z165" s="36">
        <v>1.38</v>
      </c>
      <c r="AA165" s="36">
        <v>0.29299999999999998</v>
      </c>
      <c r="AB165" s="36">
        <v>7.0000000000000007E-2</v>
      </c>
      <c r="AC165" s="36">
        <v>-0.38819799999999999</v>
      </c>
      <c r="AD165" s="36">
        <v>1.3780399999999999</v>
      </c>
      <c r="AE165" s="36">
        <v>0.18404899999999999</v>
      </c>
      <c r="AF165" s="36">
        <v>-6.6878400000000005E-2</v>
      </c>
      <c r="AG165" s="36">
        <v>0.06</v>
      </c>
      <c r="AH165" s="36">
        <v>19</v>
      </c>
      <c r="AI165" s="36">
        <v>296</v>
      </c>
      <c r="AJ165" s="36">
        <v>36</v>
      </c>
      <c r="AK165" s="36">
        <v>18</v>
      </c>
      <c r="AL165" s="36">
        <v>17</v>
      </c>
      <c r="AM165" s="36">
        <v>144</v>
      </c>
      <c r="AN165" s="36">
        <v>0</v>
      </c>
      <c r="AO165" s="36">
        <v>4</v>
      </c>
      <c r="AP165" s="36">
        <v>5</v>
      </c>
      <c r="AQ165" s="36">
        <v>36</v>
      </c>
      <c r="AR165" s="36">
        <v>188</v>
      </c>
      <c r="AS165" s="36">
        <v>5</v>
      </c>
      <c r="AT165" s="36">
        <v>0</v>
      </c>
      <c r="AU165" s="36">
        <v>211</v>
      </c>
      <c r="AV165" s="36">
        <v>23</v>
      </c>
      <c r="AW165" s="36">
        <v>83</v>
      </c>
      <c r="AX165" s="36">
        <v>126</v>
      </c>
      <c r="AY165" s="39">
        <v>14.448067462031581</v>
      </c>
      <c r="AZ165" s="39">
        <v>85.551932537968412</v>
      </c>
      <c r="BA165" s="39">
        <v>3.1424958557302531</v>
      </c>
      <c r="BB165" s="39">
        <v>6.7903468675576466</v>
      </c>
      <c r="BC165" s="39">
        <v>9.2348717398784004</v>
      </c>
      <c r="BD165" s="31">
        <v>1.9441999999999999</v>
      </c>
      <c r="BE165" s="37">
        <v>5.0000000000000001E-4</v>
      </c>
      <c r="BF165" s="36">
        <f t="shared" si="2"/>
        <v>10.21920668058455</v>
      </c>
    </row>
    <row r="166" spans="1:58" x14ac:dyDescent="0.2">
      <c r="A166" s="36">
        <v>325</v>
      </c>
      <c r="B166" s="36">
        <v>8915.1</v>
      </c>
      <c r="C166" s="36">
        <v>10259</v>
      </c>
      <c r="D166" s="36">
        <v>9564.1</v>
      </c>
      <c r="E166" s="36">
        <v>9573.7000000000007</v>
      </c>
      <c r="F166" s="36">
        <v>1.999999999998181E-2</v>
      </c>
      <c r="G166" s="36">
        <v>658.60000000000036</v>
      </c>
      <c r="H166" s="36">
        <v>685.29999999999927</v>
      </c>
      <c r="I166" s="36">
        <v>671.94999999999982</v>
      </c>
      <c r="J166" s="36">
        <v>8985.2000000000007</v>
      </c>
      <c r="K166" s="36">
        <v>10684.4</v>
      </c>
      <c r="L166" s="36">
        <v>9721.2999999999993</v>
      </c>
      <c r="M166" s="36">
        <v>9754.1</v>
      </c>
      <c r="N166" s="36">
        <v>1.6666666666670455E-2</v>
      </c>
      <c r="O166" s="36">
        <v>768.89999999999964</v>
      </c>
      <c r="P166" s="36">
        <v>930.29999999999927</v>
      </c>
      <c r="Q166" s="36">
        <v>849.59999999999945</v>
      </c>
      <c r="R166" s="36">
        <v>47.23</v>
      </c>
      <c r="S166" s="36">
        <v>0.874</v>
      </c>
      <c r="T166" s="36">
        <v>15.43</v>
      </c>
      <c r="U166" s="36">
        <v>8.08</v>
      </c>
      <c r="V166" s="36">
        <v>0.188</v>
      </c>
      <c r="W166" s="36">
        <v>4.1399999999999997</v>
      </c>
      <c r="X166" s="36">
        <v>8.77</v>
      </c>
      <c r="Y166" s="36">
        <v>0.45</v>
      </c>
      <c r="Z166" s="36">
        <v>1.33</v>
      </c>
      <c r="AA166" s="36">
        <v>0.18</v>
      </c>
      <c r="AB166" s="36">
        <v>3.2000000000000001E-2</v>
      </c>
      <c r="AC166" s="36">
        <v>-0.26719900000000002</v>
      </c>
      <c r="AD166" s="36">
        <v>1.4605399999999999</v>
      </c>
      <c r="AE166" s="36">
        <v>-8.8422399999999998E-2</v>
      </c>
      <c r="AF166" s="36">
        <v>-2.8041099999999999E-2</v>
      </c>
      <c r="AG166" s="36">
        <v>-0.02</v>
      </c>
      <c r="AH166" s="36">
        <v>14</v>
      </c>
      <c r="AI166" s="36">
        <v>292</v>
      </c>
      <c r="AJ166" s="36">
        <v>17</v>
      </c>
      <c r="AK166" s="36">
        <v>18</v>
      </c>
      <c r="AL166" s="36">
        <v>15</v>
      </c>
      <c r="AM166" s="36">
        <v>102</v>
      </c>
      <c r="AN166" s="36">
        <v>0</v>
      </c>
      <c r="AO166" s="36">
        <v>1</v>
      </c>
      <c r="AP166" s="36">
        <v>3</v>
      </c>
      <c r="AQ166" s="36">
        <v>36</v>
      </c>
      <c r="AR166" s="36">
        <v>183</v>
      </c>
      <c r="AS166" s="36">
        <v>2</v>
      </c>
      <c r="AT166" s="36">
        <v>-2</v>
      </c>
      <c r="AU166" s="36">
        <v>194</v>
      </c>
      <c r="AV166" s="36">
        <v>23</v>
      </c>
      <c r="AW166" s="36">
        <v>87</v>
      </c>
      <c r="AX166" s="36">
        <v>128</v>
      </c>
      <c r="AY166" s="39">
        <v>18.621266735324436</v>
      </c>
      <c r="AZ166" s="39">
        <v>81.37873326467556</v>
      </c>
      <c r="BA166" s="39">
        <v>3.5398675515736109</v>
      </c>
      <c r="BB166" s="39">
        <v>8.6026762923069331</v>
      </c>
      <c r="BC166" s="39">
        <v>11.69963975753743</v>
      </c>
      <c r="BD166" s="31">
        <v>1.8257000000000001</v>
      </c>
      <c r="BE166" s="37">
        <v>1E-4</v>
      </c>
      <c r="BF166" s="36">
        <f t="shared" si="2"/>
        <v>10.034324942791761</v>
      </c>
    </row>
    <row r="167" spans="1:58" x14ac:dyDescent="0.2">
      <c r="A167" s="36">
        <v>327</v>
      </c>
      <c r="B167" s="36">
        <v>9029.2999999999993</v>
      </c>
      <c r="C167" s="36">
        <v>10323.700000000001</v>
      </c>
      <c r="D167" s="36">
        <v>9675.4</v>
      </c>
      <c r="E167" s="36">
        <v>9683.7999999999993</v>
      </c>
      <c r="F167" s="36">
        <v>1.999999999998181E-2</v>
      </c>
      <c r="G167" s="36">
        <v>654.5</v>
      </c>
      <c r="H167" s="36">
        <v>639.90000000000146</v>
      </c>
      <c r="I167" s="36">
        <v>647.20000000000073</v>
      </c>
      <c r="J167" s="36">
        <v>9126.1</v>
      </c>
      <c r="K167" s="36">
        <v>10812.7</v>
      </c>
      <c r="L167" s="36">
        <v>9840</v>
      </c>
      <c r="M167" s="36">
        <v>9875.6</v>
      </c>
      <c r="N167" s="36">
        <v>1.6129032258071024E-2</v>
      </c>
      <c r="O167" s="36">
        <v>749.5</v>
      </c>
      <c r="P167" s="36">
        <v>937.10000000000036</v>
      </c>
      <c r="Q167" s="36">
        <v>843.30000000000018</v>
      </c>
      <c r="R167" s="36">
        <v>49.34</v>
      </c>
      <c r="S167" s="36">
        <v>0.90900000000000003</v>
      </c>
      <c r="T167" s="36">
        <v>15.57</v>
      </c>
      <c r="U167" s="36">
        <v>8.49</v>
      </c>
      <c r="V167" s="36">
        <v>0.14299999999999999</v>
      </c>
      <c r="W167" s="36">
        <v>4.2300000000000004</v>
      </c>
      <c r="X167" s="36">
        <v>7.36</v>
      </c>
      <c r="Y167" s="36">
        <v>0.57999999999999996</v>
      </c>
      <c r="Z167" s="36">
        <v>1.18</v>
      </c>
      <c r="AA167" s="36">
        <v>0.248</v>
      </c>
      <c r="AB167" s="36">
        <v>4.7E-2</v>
      </c>
      <c r="AC167" s="36">
        <v>-7.0725099999999999E-2</v>
      </c>
      <c r="AD167" s="36">
        <v>1.2036199999999999</v>
      </c>
      <c r="AE167" s="36">
        <v>-0.27023900000000001</v>
      </c>
      <c r="AF167" s="36">
        <v>5.5414600000000001E-2</v>
      </c>
      <c r="AG167" s="36">
        <v>-0.01</v>
      </c>
      <c r="AH167" s="36">
        <v>21</v>
      </c>
      <c r="AI167" s="36">
        <v>257</v>
      </c>
      <c r="AJ167" s="36">
        <v>17</v>
      </c>
      <c r="AK167" s="36">
        <v>19</v>
      </c>
      <c r="AL167" s="36">
        <v>18</v>
      </c>
      <c r="AM167" s="36">
        <v>110</v>
      </c>
      <c r="AN167" s="36">
        <v>1</v>
      </c>
      <c r="AO167" s="36">
        <v>3</v>
      </c>
      <c r="AP167" s="36">
        <v>4</v>
      </c>
      <c r="AQ167" s="36">
        <v>31</v>
      </c>
      <c r="AR167" s="36">
        <v>167</v>
      </c>
      <c r="AS167" s="36">
        <v>2</v>
      </c>
      <c r="AT167" s="36">
        <v>0</v>
      </c>
      <c r="AU167" s="36">
        <v>209</v>
      </c>
      <c r="AV167" s="36">
        <v>22</v>
      </c>
      <c r="AW167" s="36">
        <v>85</v>
      </c>
      <c r="AX167" s="36">
        <v>122</v>
      </c>
      <c r="AY167" s="39">
        <v>15.95507868513657</v>
      </c>
      <c r="AZ167" s="39">
        <v>84.04492131486343</v>
      </c>
      <c r="BA167" s="39">
        <v>3.1344787243262027</v>
      </c>
      <c r="BB167" s="39">
        <v>9.3861036484964</v>
      </c>
      <c r="BC167" s="39">
        <v>12.765100961955104</v>
      </c>
      <c r="BD167" s="31">
        <v>1.5122</v>
      </c>
      <c r="BE167" s="37">
        <v>2.2000000000000001E-3</v>
      </c>
      <c r="BF167" s="36">
        <f t="shared" si="2"/>
        <v>8.0968096809680965</v>
      </c>
    </row>
    <row r="168" spans="1:58" x14ac:dyDescent="0.2">
      <c r="A168" s="36">
        <v>329</v>
      </c>
      <c r="B168" s="36">
        <v>9113</v>
      </c>
      <c r="C168" s="36">
        <v>10432.799999999999</v>
      </c>
      <c r="D168" s="36">
        <v>9797.5</v>
      </c>
      <c r="E168" s="36">
        <v>9793.7999999999993</v>
      </c>
      <c r="F168" s="36">
        <v>1.999999999998181E-2</v>
      </c>
      <c r="G168" s="36">
        <v>680.79999999999927</v>
      </c>
      <c r="H168" s="36">
        <v>639</v>
      </c>
      <c r="I168" s="36">
        <v>659.89999999999964</v>
      </c>
      <c r="J168" s="36">
        <v>9221.2999999999993</v>
      </c>
      <c r="K168" s="36">
        <v>10986.5</v>
      </c>
      <c r="L168" s="36">
        <v>9963.7999999999993</v>
      </c>
      <c r="M168" s="36">
        <v>9997.7000000000007</v>
      </c>
      <c r="N168" s="36">
        <v>1.6393442622958457E-2</v>
      </c>
      <c r="O168" s="36">
        <v>776.40000000000146</v>
      </c>
      <c r="P168" s="36">
        <v>988.79999999999927</v>
      </c>
      <c r="Q168" s="36">
        <v>882.60000000000036</v>
      </c>
      <c r="R168" s="36">
        <v>46.21</v>
      </c>
      <c r="S168" s="36">
        <v>0.97699999999999998</v>
      </c>
      <c r="T168" s="36">
        <v>16.64</v>
      </c>
      <c r="U168" s="36">
        <v>8.98</v>
      </c>
      <c r="V168" s="36">
        <v>0.151</v>
      </c>
      <c r="W168" s="36">
        <v>4.28</v>
      </c>
      <c r="X168" s="36">
        <v>7.72</v>
      </c>
      <c r="Y168" s="36">
        <v>0.75</v>
      </c>
      <c r="Z168" s="36">
        <v>1.1599999999999999</v>
      </c>
      <c r="AA168" s="36">
        <v>0.26500000000000001</v>
      </c>
      <c r="AB168" s="36">
        <v>7.6999999999999999E-2</v>
      </c>
      <c r="AC168" s="36">
        <v>-8.5673399999999997E-2</v>
      </c>
      <c r="AD168" s="36">
        <v>1.1235299999999999</v>
      </c>
      <c r="AE168" s="36">
        <v>-0.100205</v>
      </c>
      <c r="AF168" s="36">
        <v>-0.22778799999999999</v>
      </c>
      <c r="AG168" s="36">
        <v>-0.01</v>
      </c>
      <c r="AH168" s="36">
        <v>28</v>
      </c>
      <c r="AI168" s="36">
        <v>269</v>
      </c>
      <c r="AJ168" s="36">
        <v>20</v>
      </c>
      <c r="AK168" s="36">
        <v>19</v>
      </c>
      <c r="AL168" s="36">
        <v>23</v>
      </c>
      <c r="AM168" s="36">
        <v>131</v>
      </c>
      <c r="AN168" s="36">
        <v>0</v>
      </c>
      <c r="AO168" s="36">
        <v>7</v>
      </c>
      <c r="AP168" s="36">
        <v>5</v>
      </c>
      <c r="AQ168" s="36">
        <v>32</v>
      </c>
      <c r="AR168" s="36">
        <v>185</v>
      </c>
      <c r="AS168" s="36">
        <v>11</v>
      </c>
      <c r="AT168" s="36">
        <v>1</v>
      </c>
      <c r="AU168" s="36">
        <v>239</v>
      </c>
      <c r="AV168" s="36">
        <v>23</v>
      </c>
      <c r="AW168" s="36">
        <v>135</v>
      </c>
      <c r="AX168" s="36">
        <v>128</v>
      </c>
      <c r="AY168" s="39">
        <v>15.536862939139082</v>
      </c>
      <c r="AZ168" s="39">
        <v>84.463137060860916</v>
      </c>
      <c r="BA168" s="39">
        <v>4.2830176397838455</v>
      </c>
      <c r="BB168" s="39">
        <v>7.0428952678513426</v>
      </c>
      <c r="BC168" s="39">
        <v>9.5783375642778275</v>
      </c>
      <c r="BD168" s="31">
        <v>1.5888</v>
      </c>
      <c r="BE168" s="37">
        <v>5.0999999999999997E-2</v>
      </c>
      <c r="BF168" s="36">
        <f t="shared" si="2"/>
        <v>7.9017400204708288</v>
      </c>
    </row>
    <row r="169" spans="1:58" x14ac:dyDescent="0.2">
      <c r="A169" s="36">
        <v>331</v>
      </c>
      <c r="B169" s="36">
        <v>9213.7000000000007</v>
      </c>
      <c r="C169" s="36">
        <v>10537.7</v>
      </c>
      <c r="D169" s="36">
        <v>9911</v>
      </c>
      <c r="E169" s="36">
        <v>9903.7000000000007</v>
      </c>
      <c r="F169" s="36">
        <v>1.6666666666691931E-2</v>
      </c>
      <c r="G169" s="36">
        <v>690</v>
      </c>
      <c r="H169" s="36">
        <v>634</v>
      </c>
      <c r="I169" s="36">
        <v>662</v>
      </c>
      <c r="J169" s="36">
        <v>9338.7999999999993</v>
      </c>
      <c r="K169" s="36">
        <v>11148.9</v>
      </c>
      <c r="L169" s="36">
        <v>10080.1</v>
      </c>
      <c r="M169" s="36">
        <v>10120.4</v>
      </c>
      <c r="N169" s="36">
        <v>1.6393442622953568E-2</v>
      </c>
      <c r="O169" s="36">
        <v>781.60000000000036</v>
      </c>
      <c r="P169" s="36">
        <v>1028.5</v>
      </c>
      <c r="Q169" s="36">
        <v>905.05000000000018</v>
      </c>
      <c r="R169" s="36">
        <v>46.25</v>
      </c>
      <c r="S169" s="36">
        <v>0.93400000000000005</v>
      </c>
      <c r="T169" s="36">
        <v>15.66</v>
      </c>
      <c r="U169" s="36">
        <v>8.82</v>
      </c>
      <c r="V169" s="36">
        <v>0.17899999999999999</v>
      </c>
      <c r="W169" s="36">
        <v>4.24</v>
      </c>
      <c r="X169" s="36">
        <v>8.98</v>
      </c>
      <c r="Y169" s="36">
        <v>0.71</v>
      </c>
      <c r="Z169" s="36">
        <v>1.03</v>
      </c>
      <c r="AA169" s="36">
        <v>0.24099999999999999</v>
      </c>
      <c r="AB169" s="36">
        <v>7.0000000000000007E-2</v>
      </c>
      <c r="AC169" s="36">
        <v>-0.309888</v>
      </c>
      <c r="AD169" s="36">
        <v>1.2317899999999999</v>
      </c>
      <c r="AE169" s="36">
        <v>7.1712999999999999E-2</v>
      </c>
      <c r="AF169" s="36">
        <v>-0.163355</v>
      </c>
      <c r="AG169" s="36">
        <v>-0.01</v>
      </c>
      <c r="AH169" s="36">
        <v>28</v>
      </c>
      <c r="AI169" s="36">
        <v>230</v>
      </c>
      <c r="AJ169" s="36">
        <v>7</v>
      </c>
      <c r="AK169" s="36">
        <v>17</v>
      </c>
      <c r="AL169" s="36">
        <v>20</v>
      </c>
      <c r="AM169" s="36">
        <v>116</v>
      </c>
      <c r="AN169" s="36">
        <v>3</v>
      </c>
      <c r="AO169" s="36">
        <v>5</v>
      </c>
      <c r="AP169" s="36">
        <v>4</v>
      </c>
      <c r="AQ169" s="36">
        <v>27</v>
      </c>
      <c r="AR169" s="36">
        <v>192</v>
      </c>
      <c r="AS169" s="36">
        <v>6</v>
      </c>
      <c r="AT169" s="36">
        <v>2</v>
      </c>
      <c r="AU169" s="36">
        <v>227</v>
      </c>
      <c r="AV169" s="36">
        <v>24</v>
      </c>
      <c r="AW169" s="36">
        <v>136</v>
      </c>
      <c r="AX169" s="36">
        <v>122</v>
      </c>
      <c r="AY169" s="39">
        <v>19.627647228454688</v>
      </c>
      <c r="AZ169" s="39">
        <v>80.372352771545309</v>
      </c>
      <c r="BA169" s="39">
        <v>4.4359461280639598</v>
      </c>
      <c r="BB169" s="39">
        <v>7.3080659134863781</v>
      </c>
      <c r="BC169" s="39">
        <v>9.9389696423414744</v>
      </c>
      <c r="BD169" s="31">
        <v>1.8492999999999999</v>
      </c>
      <c r="BE169" s="37">
        <v>3.1600000000000003E-2</v>
      </c>
      <c r="BF169" s="36">
        <f t="shared" si="2"/>
        <v>9.6145610278372597</v>
      </c>
    </row>
    <row r="170" spans="1:58" x14ac:dyDescent="0.2">
      <c r="A170" s="36">
        <v>333</v>
      </c>
      <c r="B170" s="36">
        <v>9308.9</v>
      </c>
      <c r="C170" s="36">
        <v>10611.6</v>
      </c>
      <c r="D170" s="36">
        <v>10026.1</v>
      </c>
      <c r="E170" s="36">
        <v>10014.200000000001</v>
      </c>
      <c r="F170" s="36">
        <v>2.5000000000000001E-2</v>
      </c>
      <c r="G170" s="36">
        <v>705.30000000000109</v>
      </c>
      <c r="H170" s="36">
        <v>597.39999999999964</v>
      </c>
      <c r="I170" s="36">
        <v>651.35000000000036</v>
      </c>
      <c r="J170" s="36">
        <v>9468.1</v>
      </c>
      <c r="K170" s="36">
        <v>11277.2</v>
      </c>
      <c r="L170" s="36">
        <v>10200</v>
      </c>
      <c r="M170" s="36">
        <v>10243.5</v>
      </c>
      <c r="N170" s="36">
        <v>1.5384615384618883E-2</v>
      </c>
      <c r="O170" s="36">
        <v>775.39999999999964</v>
      </c>
      <c r="P170" s="36">
        <v>1033.7000000000007</v>
      </c>
      <c r="Q170" s="36">
        <v>904.55000000000018</v>
      </c>
      <c r="R170" s="36">
        <v>46.77</v>
      </c>
      <c r="S170" s="36">
        <v>0.93100000000000005</v>
      </c>
      <c r="T170" s="36">
        <v>15.27</v>
      </c>
      <c r="U170" s="36">
        <v>8.94</v>
      </c>
      <c r="V170" s="36">
        <v>0.16700000000000001</v>
      </c>
      <c r="W170" s="36">
        <v>4.28</v>
      </c>
      <c r="X170" s="36">
        <v>8.66</v>
      </c>
      <c r="Y170" s="36">
        <v>0.59</v>
      </c>
      <c r="Z170" s="36">
        <v>1</v>
      </c>
      <c r="AA170" s="36">
        <v>0.252</v>
      </c>
      <c r="AB170" s="36">
        <v>5.0999999999999997E-2</v>
      </c>
      <c r="AC170" s="36">
        <v>-0.28453899999999999</v>
      </c>
      <c r="AD170" s="36">
        <v>1.2946599999999999</v>
      </c>
      <c r="AE170" s="36">
        <v>-1.59189E-2</v>
      </c>
      <c r="AF170" s="37">
        <v>-0.11249099999999999</v>
      </c>
      <c r="AG170" s="36">
        <v>-0.02</v>
      </c>
      <c r="AH170" s="36">
        <v>28</v>
      </c>
      <c r="AI170" s="36">
        <v>218</v>
      </c>
      <c r="AJ170" s="36">
        <v>31</v>
      </c>
      <c r="AK170" s="36">
        <v>17</v>
      </c>
      <c r="AL170" s="36">
        <v>20</v>
      </c>
      <c r="AM170" s="36">
        <v>111</v>
      </c>
      <c r="AN170" s="36">
        <v>1</v>
      </c>
      <c r="AO170" s="36">
        <v>5</v>
      </c>
      <c r="AP170" s="36">
        <v>4</v>
      </c>
      <c r="AQ170" s="36">
        <v>28</v>
      </c>
      <c r="AR170" s="36">
        <v>174</v>
      </c>
      <c r="AS170" s="36">
        <v>8</v>
      </c>
      <c r="AT170" s="36">
        <v>0</v>
      </c>
      <c r="AU170" s="36">
        <v>225</v>
      </c>
      <c r="AV170" s="36">
        <v>23</v>
      </c>
      <c r="AW170" s="36">
        <v>102</v>
      </c>
      <c r="AX170" s="36">
        <v>123</v>
      </c>
      <c r="AY170" s="39">
        <v>19.698934660537599</v>
      </c>
      <c r="AZ170" s="39">
        <v>80.301065339462397</v>
      </c>
      <c r="BA170" s="39">
        <v>4.3985963725532145</v>
      </c>
      <c r="BB170" s="39">
        <v>6.6435547287870076</v>
      </c>
      <c r="BC170" s="39">
        <v>9.0352344311503305</v>
      </c>
      <c r="BD170" s="31">
        <v>1.7897000000000001</v>
      </c>
      <c r="BE170" s="37">
        <v>2.0999999999999999E-3</v>
      </c>
      <c r="BF170" s="36">
        <f t="shared" si="2"/>
        <v>9.3018259935553171</v>
      </c>
    </row>
    <row r="171" spans="1:58" x14ac:dyDescent="0.2">
      <c r="A171" s="36">
        <v>335</v>
      </c>
      <c r="B171" s="36">
        <v>9388.4</v>
      </c>
      <c r="C171" s="36">
        <v>10727.4</v>
      </c>
      <c r="D171" s="36">
        <v>10141.700000000001</v>
      </c>
      <c r="E171" s="36">
        <v>10124.6</v>
      </c>
      <c r="F171" s="36">
        <v>1.6666666666641402E-2</v>
      </c>
      <c r="G171" s="36">
        <v>736.20000000000073</v>
      </c>
      <c r="H171" s="36">
        <v>602.79999999999927</v>
      </c>
      <c r="I171" s="36">
        <v>669.5</v>
      </c>
      <c r="J171" s="36">
        <v>9553</v>
      </c>
      <c r="K171" s="36">
        <v>11447.8</v>
      </c>
      <c r="L171" s="36">
        <v>10325.799999999999</v>
      </c>
      <c r="M171" s="36">
        <v>10367.200000000001</v>
      </c>
      <c r="N171" s="36">
        <v>1.694915254237778E-2</v>
      </c>
      <c r="O171" s="36">
        <v>814.20000000000073</v>
      </c>
      <c r="P171" s="36">
        <v>1080.5999999999985</v>
      </c>
      <c r="Q171" s="36">
        <v>947.39999999999964</v>
      </c>
      <c r="R171" s="36">
        <v>44.06</v>
      </c>
      <c r="S171" s="36">
        <v>0.93500000000000005</v>
      </c>
      <c r="T171" s="36">
        <v>15.93</v>
      </c>
      <c r="U171" s="36">
        <v>9.01</v>
      </c>
      <c r="V171" s="36">
        <v>0.16800000000000001</v>
      </c>
      <c r="W171" s="36">
        <v>4.42</v>
      </c>
      <c r="X171" s="36">
        <v>9.61</v>
      </c>
      <c r="Y171" s="36">
        <v>0.65</v>
      </c>
      <c r="Z171" s="36">
        <v>0.97</v>
      </c>
      <c r="AA171" s="36">
        <v>0.30599999999999999</v>
      </c>
      <c r="AB171" s="36">
        <v>6.7000000000000004E-2</v>
      </c>
      <c r="AC171" s="36">
        <v>-0.388289</v>
      </c>
      <c r="AD171" s="36">
        <v>1.3311599999999999</v>
      </c>
      <c r="AE171" s="37">
        <v>0.182755</v>
      </c>
      <c r="AF171" s="36">
        <v>-0.34261900000000001</v>
      </c>
      <c r="AG171" s="36">
        <v>0.02</v>
      </c>
      <c r="AH171" s="36">
        <v>31</v>
      </c>
      <c r="AI171" s="36">
        <v>215</v>
      </c>
      <c r="AJ171" s="36">
        <v>34</v>
      </c>
      <c r="AK171" s="36">
        <v>18</v>
      </c>
      <c r="AL171" s="36">
        <v>18</v>
      </c>
      <c r="AM171" s="36">
        <v>102</v>
      </c>
      <c r="AN171" s="36">
        <v>0</v>
      </c>
      <c r="AO171" s="36">
        <v>4</v>
      </c>
      <c r="AP171" s="36">
        <v>3</v>
      </c>
      <c r="AQ171" s="36">
        <v>24</v>
      </c>
      <c r="AR171" s="36">
        <v>188</v>
      </c>
      <c r="AS171" s="36">
        <v>8</v>
      </c>
      <c r="AT171" s="36">
        <v>0</v>
      </c>
      <c r="AU171" s="36">
        <v>236</v>
      </c>
      <c r="AV171" s="36">
        <v>25</v>
      </c>
      <c r="AW171" s="36">
        <v>91</v>
      </c>
      <c r="AX171" s="36">
        <v>121</v>
      </c>
      <c r="AY171" s="39">
        <v>16.861531709457967</v>
      </c>
      <c r="AZ171" s="39">
        <v>83.138468290542036</v>
      </c>
      <c r="BA171" s="39">
        <v>4.1540191415344152</v>
      </c>
      <c r="BB171" s="39">
        <v>7.326150418886014</v>
      </c>
      <c r="BC171" s="39">
        <v>9.9635645696849799</v>
      </c>
      <c r="BD171" s="31">
        <v>1.9979</v>
      </c>
      <c r="BE171" s="37">
        <v>6.9999999999999999E-4</v>
      </c>
      <c r="BF171" s="36">
        <f t="shared" si="2"/>
        <v>10.27807486631016</v>
      </c>
    </row>
    <row r="172" spans="1:58" x14ac:dyDescent="0.2">
      <c r="A172" s="36">
        <v>337</v>
      </c>
      <c r="B172" s="36">
        <v>9537.7999999999993</v>
      </c>
      <c r="C172" s="36">
        <v>10779.4</v>
      </c>
      <c r="D172" s="36">
        <v>10257.6</v>
      </c>
      <c r="E172" s="36">
        <v>10237.4</v>
      </c>
      <c r="F172" s="36">
        <v>1.6666666666641402E-2</v>
      </c>
      <c r="G172" s="36">
        <v>699.60000000000036</v>
      </c>
      <c r="H172" s="36">
        <v>542</v>
      </c>
      <c r="I172" s="36">
        <v>620.80000000000018</v>
      </c>
      <c r="J172" s="36">
        <v>9712.2000000000007</v>
      </c>
      <c r="K172" s="36">
        <v>11585.7</v>
      </c>
      <c r="L172" s="36">
        <v>10438.299999999999</v>
      </c>
      <c r="M172" s="36">
        <v>10488.7</v>
      </c>
      <c r="N172" s="36">
        <v>1.7241379310350909E-2</v>
      </c>
      <c r="O172" s="36">
        <v>776.5</v>
      </c>
      <c r="P172" s="36">
        <v>1097</v>
      </c>
      <c r="Q172" s="36">
        <v>936.75</v>
      </c>
      <c r="R172" s="31">
        <v>47.015000000000001</v>
      </c>
      <c r="S172" s="36">
        <v>0.91200000000000003</v>
      </c>
      <c r="T172" s="36">
        <v>14.73</v>
      </c>
      <c r="U172" s="31">
        <v>8.504999999999999</v>
      </c>
      <c r="V172" s="36">
        <v>0.157</v>
      </c>
      <c r="W172" s="36">
        <v>3.97</v>
      </c>
      <c r="X172" s="36">
        <v>9.58</v>
      </c>
      <c r="Y172" s="36">
        <v>0.59</v>
      </c>
      <c r="Z172" s="31">
        <v>0.98499999999999999</v>
      </c>
      <c r="AA172" s="36">
        <v>0.248</v>
      </c>
      <c r="AB172" s="37">
        <v>8.0499999999999988E-2</v>
      </c>
      <c r="AC172" s="37">
        <v>-0.37787799999999999</v>
      </c>
      <c r="AD172" s="37">
        <v>1.34921</v>
      </c>
      <c r="AE172" s="36">
        <v>0.16461700000000001</v>
      </c>
      <c r="AF172" s="36">
        <v>-1.19536E-2</v>
      </c>
      <c r="AG172" s="31">
        <v>3.5000000000000003E-2</v>
      </c>
      <c r="AH172" s="36">
        <v>29</v>
      </c>
      <c r="AI172" s="38">
        <v>223.5</v>
      </c>
      <c r="AJ172" s="38">
        <v>49.5</v>
      </c>
      <c r="AK172" s="38">
        <v>16</v>
      </c>
      <c r="AL172" s="38">
        <v>16.5</v>
      </c>
      <c r="AM172" s="38">
        <v>103.5</v>
      </c>
      <c r="AN172" s="38">
        <v>0.5</v>
      </c>
      <c r="AO172" s="38">
        <v>5.5</v>
      </c>
      <c r="AP172" s="38">
        <v>3</v>
      </c>
      <c r="AQ172" s="38">
        <v>25</v>
      </c>
      <c r="AR172" s="38">
        <v>178</v>
      </c>
      <c r="AS172" s="38">
        <v>4.5</v>
      </c>
      <c r="AT172" s="38">
        <v>0</v>
      </c>
      <c r="AU172" s="38">
        <v>219</v>
      </c>
      <c r="AV172" s="38">
        <v>24.5</v>
      </c>
      <c r="AW172" s="38">
        <v>84.5</v>
      </c>
      <c r="AX172" s="38">
        <v>118.5</v>
      </c>
      <c r="AY172" s="39">
        <v>19.064818836914508</v>
      </c>
      <c r="AZ172" s="39">
        <v>80.935181163085488</v>
      </c>
      <c r="BA172" s="39">
        <v>4.3723440234093802</v>
      </c>
      <c r="BB172" s="39">
        <v>7.4609966621082782</v>
      </c>
      <c r="BC172" s="39">
        <v>10.146955460467259</v>
      </c>
      <c r="BD172" s="31">
        <v>2.0059999999999998</v>
      </c>
      <c r="BE172" s="37">
        <v>2.0199999999999999E-2</v>
      </c>
      <c r="BF172" s="36">
        <f t="shared" si="2"/>
        <v>10.504385964912281</v>
      </c>
    </row>
    <row r="173" spans="1:58" x14ac:dyDescent="0.2">
      <c r="A173" s="36">
        <v>339</v>
      </c>
      <c r="B173" s="36">
        <v>9645.7999999999993</v>
      </c>
      <c r="C173" s="36">
        <v>10854.5</v>
      </c>
      <c r="D173" s="36">
        <v>10376.4</v>
      </c>
      <c r="E173" s="36">
        <v>10350.799999999999</v>
      </c>
      <c r="F173" s="36">
        <v>1.4285714285686445E-2</v>
      </c>
      <c r="G173" s="36">
        <v>705</v>
      </c>
      <c r="H173" s="36">
        <v>503.70000000000073</v>
      </c>
      <c r="I173" s="36">
        <v>604.35000000000036</v>
      </c>
      <c r="J173" s="36">
        <v>9827.7000000000007</v>
      </c>
      <c r="K173" s="36">
        <v>11761.5</v>
      </c>
      <c r="L173" s="36">
        <v>10553.4</v>
      </c>
      <c r="M173" s="36">
        <v>10609.2</v>
      </c>
      <c r="N173" s="36">
        <v>1.6393442622958457E-2</v>
      </c>
      <c r="O173" s="36">
        <v>781.5</v>
      </c>
      <c r="P173" s="36">
        <v>1152.2999999999993</v>
      </c>
      <c r="Q173" s="36">
        <v>966.89999999999964</v>
      </c>
      <c r="R173" s="36">
        <v>44.27</v>
      </c>
      <c r="S173" s="36">
        <v>0.93600000000000005</v>
      </c>
      <c r="T173" s="36">
        <v>15.69</v>
      </c>
      <c r="U173" s="36">
        <v>9.15</v>
      </c>
      <c r="V173" s="36">
        <v>0.17499999999999999</v>
      </c>
      <c r="W173" s="36">
        <v>4.13</v>
      </c>
      <c r="X173" s="36">
        <v>9.7799999999999994</v>
      </c>
      <c r="Y173" s="36">
        <v>0.81</v>
      </c>
      <c r="Z173" s="36">
        <v>1.03</v>
      </c>
      <c r="AA173" s="36">
        <v>0.222</v>
      </c>
      <c r="AB173" s="36">
        <v>0.10100000000000001</v>
      </c>
      <c r="AC173" s="36">
        <v>-0.38848199999999999</v>
      </c>
      <c r="AD173" s="36">
        <v>1.2382599999999999</v>
      </c>
      <c r="AE173" s="36">
        <v>0.27609899999999998</v>
      </c>
      <c r="AF173" s="36">
        <v>-0.28850999999999999</v>
      </c>
      <c r="AG173" s="36">
        <v>0.1</v>
      </c>
      <c r="AH173" s="36">
        <v>31</v>
      </c>
      <c r="AI173" s="36">
        <v>243</v>
      </c>
      <c r="AJ173" s="36">
        <v>31</v>
      </c>
      <c r="AK173" s="36">
        <v>18</v>
      </c>
      <c r="AL173" s="36">
        <v>22</v>
      </c>
      <c r="AM173" s="36">
        <v>98</v>
      </c>
      <c r="AN173" s="36">
        <v>-1</v>
      </c>
      <c r="AO173" s="36">
        <v>7</v>
      </c>
      <c r="AP173" s="36">
        <v>4</v>
      </c>
      <c r="AQ173" s="36">
        <v>24</v>
      </c>
      <c r="AR173" s="36">
        <v>194</v>
      </c>
      <c r="AS173" s="36">
        <v>8</v>
      </c>
      <c r="AT173" s="36">
        <v>-1</v>
      </c>
      <c r="AU173" s="36">
        <v>233</v>
      </c>
      <c r="AV173" s="36">
        <v>23</v>
      </c>
      <c r="AW173" s="36">
        <v>88</v>
      </c>
      <c r="AX173" s="36">
        <v>114</v>
      </c>
      <c r="AY173" s="39">
        <v>16.547317041841957</v>
      </c>
      <c r="AZ173" s="39">
        <v>83.45268295815805</v>
      </c>
      <c r="BA173" s="39">
        <v>4.3590631573546403</v>
      </c>
      <c r="BB173" s="39">
        <v>6.9237083782258528</v>
      </c>
      <c r="BC173" s="39">
        <v>9.4162433943871608</v>
      </c>
      <c r="BD173" s="31">
        <v>2.0623999999999998</v>
      </c>
      <c r="BE173" s="37">
        <v>1.6000000000000001E-3</v>
      </c>
      <c r="BF173" s="36">
        <f t="shared" si="2"/>
        <v>10.448717948717947</v>
      </c>
    </row>
    <row r="174" spans="1:58" x14ac:dyDescent="0.2">
      <c r="A174" s="36">
        <v>341</v>
      </c>
      <c r="B174" s="36">
        <v>9783.6</v>
      </c>
      <c r="C174" s="36">
        <v>10932.6</v>
      </c>
      <c r="D174" s="36">
        <v>10492</v>
      </c>
      <c r="E174" s="36">
        <v>10462.200000000001</v>
      </c>
      <c r="F174" s="36">
        <v>1.999999999998181E-2</v>
      </c>
      <c r="G174" s="36">
        <v>678.60000000000036</v>
      </c>
      <c r="H174" s="36">
        <v>470.39999999999964</v>
      </c>
      <c r="I174" s="36">
        <v>574.5</v>
      </c>
      <c r="J174" s="36">
        <v>9993.7000000000007</v>
      </c>
      <c r="K174" s="36">
        <v>11929.2</v>
      </c>
      <c r="L174" s="36">
        <v>10663.2</v>
      </c>
      <c r="M174" s="36">
        <v>10732.6</v>
      </c>
      <c r="N174" s="36">
        <v>1.5384615384618883E-2</v>
      </c>
      <c r="O174" s="36">
        <v>738.89999999999964</v>
      </c>
      <c r="P174" s="36">
        <v>1196.6000000000004</v>
      </c>
      <c r="Q174" s="36">
        <v>967.75</v>
      </c>
      <c r="R174" s="36">
        <v>47.62</v>
      </c>
      <c r="S174" s="36">
        <v>0.86099999999999999</v>
      </c>
      <c r="T174" s="36">
        <v>15.67</v>
      </c>
      <c r="U174" s="36">
        <v>8.66</v>
      </c>
      <c r="V174" s="36">
        <v>0.157</v>
      </c>
      <c r="W174" s="36">
        <v>4.22</v>
      </c>
      <c r="X174" s="36">
        <v>8.4600000000000009</v>
      </c>
      <c r="Y174" s="36">
        <v>0.92</v>
      </c>
      <c r="Z174" s="36">
        <v>0.9</v>
      </c>
      <c r="AA174" s="36">
        <v>0.216</v>
      </c>
      <c r="AB174" s="36">
        <v>7.4999999999999997E-2</v>
      </c>
      <c r="AC174" s="36">
        <v>-0.26256000000000002</v>
      </c>
      <c r="AD174" s="36">
        <v>1.04867</v>
      </c>
      <c r="AE174" s="36">
        <v>9.0959200000000004E-3</v>
      </c>
      <c r="AF174" s="36">
        <v>-0.12486</v>
      </c>
      <c r="AG174" s="36">
        <v>0.03</v>
      </c>
      <c r="AH174" s="36">
        <v>19</v>
      </c>
      <c r="AI174" s="36">
        <v>211</v>
      </c>
      <c r="AJ174" s="36">
        <v>30</v>
      </c>
      <c r="AK174" s="36">
        <v>21</v>
      </c>
      <c r="AL174" s="36">
        <v>36</v>
      </c>
      <c r="AM174" s="36">
        <v>136</v>
      </c>
      <c r="AN174" s="36">
        <v>-1</v>
      </c>
      <c r="AO174" s="36">
        <v>10</v>
      </c>
      <c r="AP174" s="36">
        <v>3</v>
      </c>
      <c r="AQ174" s="36">
        <v>21</v>
      </c>
      <c r="AR174" s="36">
        <v>194</v>
      </c>
      <c r="AS174" s="36">
        <v>3</v>
      </c>
      <c r="AT174" s="36">
        <v>0</v>
      </c>
      <c r="AU174" s="36">
        <v>225</v>
      </c>
      <c r="AV174" s="36">
        <v>22</v>
      </c>
      <c r="AW174" s="36">
        <v>84</v>
      </c>
      <c r="AX174" s="36">
        <v>105</v>
      </c>
      <c r="AY174" s="39">
        <v>14.981955562855994</v>
      </c>
      <c r="AZ174" s="39">
        <v>85.018044437143999</v>
      </c>
      <c r="BA174" s="39">
        <v>4.0442555319414906</v>
      </c>
      <c r="BB174" s="39">
        <v>7.9208764731955341</v>
      </c>
      <c r="BC174" s="39">
        <v>10.772392003545928</v>
      </c>
      <c r="BD174" s="31">
        <v>1.6974</v>
      </c>
      <c r="BE174" s="37">
        <v>2.3800000000000002E-2</v>
      </c>
      <c r="BF174" s="36">
        <f t="shared" si="2"/>
        <v>9.8257839721254374</v>
      </c>
    </row>
    <row r="175" spans="1:58" x14ac:dyDescent="0.2">
      <c r="A175" s="36">
        <v>343</v>
      </c>
      <c r="B175" s="36">
        <v>9916.7999999999993</v>
      </c>
      <c r="C175" s="36">
        <v>10984.3</v>
      </c>
      <c r="D175" s="36">
        <v>10609.4</v>
      </c>
      <c r="E175" s="36">
        <v>10572.7</v>
      </c>
      <c r="F175" s="36">
        <v>1.999999999998181E-2</v>
      </c>
      <c r="G175" s="36">
        <v>655.90000000000146</v>
      </c>
      <c r="H175" s="36">
        <v>411.59999999999854</v>
      </c>
      <c r="I175" s="36">
        <v>533.75</v>
      </c>
      <c r="J175" s="36">
        <v>10195.700000000001</v>
      </c>
      <c r="K175" s="36">
        <v>12079.1</v>
      </c>
      <c r="L175" s="36">
        <v>10772.6</v>
      </c>
      <c r="M175" s="36">
        <v>10862.6</v>
      </c>
      <c r="N175" s="36">
        <v>1.5384615384618883E-2</v>
      </c>
      <c r="O175" s="36">
        <v>666.89999999999964</v>
      </c>
      <c r="P175" s="36">
        <v>1216.5</v>
      </c>
      <c r="Q175" s="36">
        <v>941.69999999999982</v>
      </c>
      <c r="R175" s="36">
        <v>49.36</v>
      </c>
      <c r="S175" s="36">
        <v>0.84599999999999997</v>
      </c>
      <c r="T175" s="36">
        <v>15.48</v>
      </c>
      <c r="U175" s="36">
        <v>8.59</v>
      </c>
      <c r="V175" s="36">
        <v>0.13800000000000001</v>
      </c>
      <c r="W175" s="36">
        <v>4.1100000000000003</v>
      </c>
      <c r="X175" s="36">
        <v>7.63</v>
      </c>
      <c r="Y175" s="36">
        <v>0.79</v>
      </c>
      <c r="Z175" s="36">
        <v>0.94</v>
      </c>
      <c r="AA175" s="36">
        <v>0.19900000000000001</v>
      </c>
      <c r="AB175" s="36">
        <v>8.6999999999999994E-2</v>
      </c>
      <c r="AC175" s="36">
        <v>-0.100623</v>
      </c>
      <c r="AD175" s="36">
        <v>1.05446</v>
      </c>
      <c r="AE175" s="36">
        <v>-0.12576999999999999</v>
      </c>
      <c r="AF175" s="36">
        <v>2.2109E-2</v>
      </c>
      <c r="AG175" s="36">
        <v>0.01</v>
      </c>
      <c r="AH175" s="36">
        <v>18</v>
      </c>
      <c r="AI175" s="36">
        <v>213</v>
      </c>
      <c r="AJ175" s="36">
        <v>13</v>
      </c>
      <c r="AK175" s="36">
        <v>20</v>
      </c>
      <c r="AL175" s="36">
        <v>32</v>
      </c>
      <c r="AM175" s="36">
        <v>124</v>
      </c>
      <c r="AN175" s="36">
        <v>0</v>
      </c>
      <c r="AO175" s="36">
        <v>9</v>
      </c>
      <c r="AP175" s="36">
        <v>3</v>
      </c>
      <c r="AQ175" s="36">
        <v>24</v>
      </c>
      <c r="AR175" s="36">
        <v>180</v>
      </c>
      <c r="AS175" s="36">
        <v>3</v>
      </c>
      <c r="AT175" s="36">
        <v>1</v>
      </c>
      <c r="AU175" s="36">
        <v>222</v>
      </c>
      <c r="AV175" s="36">
        <v>19</v>
      </c>
      <c r="AW175" s="36">
        <v>87</v>
      </c>
      <c r="AX175" s="36">
        <v>106</v>
      </c>
      <c r="AY175" s="39">
        <v>17.594293395311972</v>
      </c>
      <c r="AZ175" s="39">
        <v>82.405706604688021</v>
      </c>
      <c r="BA175" s="39">
        <v>4.3131852063661107</v>
      </c>
      <c r="BB175" s="39">
        <v>7.851725728991374</v>
      </c>
      <c r="BC175" s="39">
        <v>10.678346991428269</v>
      </c>
      <c r="BD175" s="31">
        <v>1.5510999999999999</v>
      </c>
      <c r="BE175" s="37">
        <v>8.0000000000000004E-4</v>
      </c>
      <c r="BF175" s="36">
        <f t="shared" si="2"/>
        <v>9.0189125295508283</v>
      </c>
    </row>
    <row r="176" spans="1:58" x14ac:dyDescent="0.2">
      <c r="A176" s="36">
        <v>345</v>
      </c>
      <c r="B176" s="36">
        <v>10018.799999999999</v>
      </c>
      <c r="C176" s="36">
        <v>11072.6</v>
      </c>
      <c r="D176" s="36">
        <v>10730.6</v>
      </c>
      <c r="E176" s="36">
        <v>10682.7</v>
      </c>
      <c r="F176" s="36">
        <v>3.3333333333383862E-2</v>
      </c>
      <c r="G176" s="36">
        <v>663.90000000000146</v>
      </c>
      <c r="H176" s="36">
        <v>389.89999999999964</v>
      </c>
      <c r="I176" s="36">
        <v>526.90000000000055</v>
      </c>
      <c r="J176" s="36">
        <v>10304.200000000001</v>
      </c>
      <c r="K176" s="36">
        <v>12272.3</v>
      </c>
      <c r="L176" s="36">
        <v>10887.1</v>
      </c>
      <c r="M176" s="36">
        <v>10991.8</v>
      </c>
      <c r="N176" s="36">
        <v>2.7777777777781287E-2</v>
      </c>
      <c r="O176" s="36">
        <v>687.59999999999854</v>
      </c>
      <c r="P176" s="36">
        <v>1280.5</v>
      </c>
      <c r="Q176" s="36">
        <v>984.04999999999927</v>
      </c>
      <c r="R176" s="36">
        <v>47.17</v>
      </c>
      <c r="S176" s="36">
        <v>0.77200000000000002</v>
      </c>
      <c r="T176" s="36">
        <v>16.7</v>
      </c>
      <c r="U176" s="36">
        <v>8.3000000000000007</v>
      </c>
      <c r="V176" s="36">
        <v>0.14699999999999999</v>
      </c>
      <c r="W176" s="36">
        <v>3.87</v>
      </c>
      <c r="X176" s="36">
        <v>8.43</v>
      </c>
      <c r="Y176" s="36">
        <v>1.27</v>
      </c>
      <c r="Z176" s="36">
        <v>0.68</v>
      </c>
      <c r="AA176" s="36">
        <v>0.161</v>
      </c>
      <c r="AB176" s="36">
        <v>8.2000000000000003E-2</v>
      </c>
      <c r="AC176" s="36">
        <v>-0.26299400000000001</v>
      </c>
      <c r="AD176" s="36">
        <v>0.85613499999999998</v>
      </c>
      <c r="AE176" s="36">
        <v>5.8593600000000003E-2</v>
      </c>
      <c r="AF176" s="36">
        <v>-0.27460499999999999</v>
      </c>
      <c r="AG176" s="36">
        <v>0.03</v>
      </c>
      <c r="AH176" s="36">
        <v>14</v>
      </c>
      <c r="AI176" s="36">
        <v>157</v>
      </c>
      <c r="AJ176" s="36">
        <v>23</v>
      </c>
      <c r="AK176" s="36">
        <v>22</v>
      </c>
      <c r="AL176" s="36">
        <v>47</v>
      </c>
      <c r="AM176" s="36">
        <v>93</v>
      </c>
      <c r="AN176" s="36">
        <v>0</v>
      </c>
      <c r="AO176" s="36">
        <v>14</v>
      </c>
      <c r="AP176" s="36">
        <v>3</v>
      </c>
      <c r="AQ176" s="36">
        <v>15</v>
      </c>
      <c r="AR176" s="36">
        <v>264</v>
      </c>
      <c r="AS176" s="36">
        <v>0</v>
      </c>
      <c r="AT176" s="36">
        <v>-1</v>
      </c>
      <c r="AU176" s="36">
        <v>218</v>
      </c>
      <c r="AV176" s="36">
        <v>19</v>
      </c>
      <c r="AW176" s="36">
        <v>82</v>
      </c>
      <c r="AX176" s="36">
        <v>91</v>
      </c>
      <c r="AY176" s="39">
        <v>14.816018635138622</v>
      </c>
      <c r="AZ176" s="39">
        <v>85.183981364861381</v>
      </c>
      <c r="BA176" s="39">
        <v>4.5596909330831865</v>
      </c>
      <c r="BB176" s="39">
        <v>6.1773637100748786</v>
      </c>
      <c r="BC176" s="39">
        <v>8.4012146457018346</v>
      </c>
      <c r="BD176" s="31">
        <v>1.6228</v>
      </c>
      <c r="BE176" s="37">
        <v>3.5200000000000002E-2</v>
      </c>
      <c r="BF176" s="36">
        <f t="shared" si="2"/>
        <v>10.919689119170984</v>
      </c>
    </row>
    <row r="177" spans="1:58" x14ac:dyDescent="0.2">
      <c r="A177" s="36">
        <v>347</v>
      </c>
      <c r="B177" s="36">
        <v>10138.200000000001</v>
      </c>
      <c r="C177" s="36">
        <v>11103.5</v>
      </c>
      <c r="D177" s="36">
        <v>10792.1</v>
      </c>
      <c r="E177" s="36">
        <v>10752.9</v>
      </c>
      <c r="F177" s="36">
        <v>2.5000000000000001E-2</v>
      </c>
      <c r="G177" s="36">
        <v>614.69999999999891</v>
      </c>
      <c r="H177" s="36">
        <v>350.60000000000036</v>
      </c>
      <c r="I177" s="36">
        <v>482.64999999999964</v>
      </c>
      <c r="J177" s="36">
        <v>10435.200000000001</v>
      </c>
      <c r="K177" s="36">
        <v>12354.3</v>
      </c>
      <c r="L177" s="36">
        <v>10942.7</v>
      </c>
      <c r="M177" s="36">
        <v>11061.3</v>
      </c>
      <c r="N177" s="36">
        <v>2.8571428571435069E-2</v>
      </c>
      <c r="O177" s="36">
        <v>626.09999999999854</v>
      </c>
      <c r="P177" s="36">
        <v>1293</v>
      </c>
      <c r="Q177" s="36">
        <v>959.54999999999927</v>
      </c>
      <c r="R177" s="36">
        <v>48.38</v>
      </c>
      <c r="S177" s="36">
        <v>0.748</v>
      </c>
      <c r="T177" s="36">
        <v>15.94</v>
      </c>
      <c r="U177" s="36">
        <v>8.44</v>
      </c>
      <c r="V177" s="36">
        <v>0.14099999999999999</v>
      </c>
      <c r="W177" s="36">
        <v>3.92</v>
      </c>
      <c r="X177" s="36">
        <v>7.93</v>
      </c>
      <c r="Y177" s="36">
        <v>1.28</v>
      </c>
      <c r="Z177" s="36">
        <v>0.59</v>
      </c>
      <c r="AA177" s="36">
        <v>0.14399999999999999</v>
      </c>
      <c r="AB177" s="36">
        <v>4.1000000000000002E-2</v>
      </c>
      <c r="AC177" s="36">
        <v>-0.27838000000000002</v>
      </c>
      <c r="AD177" s="36">
        <v>0.81997900000000001</v>
      </c>
      <c r="AE177" s="36">
        <v>-8.3120799999999995E-2</v>
      </c>
      <c r="AF177" s="36">
        <v>-0.20205899999999999</v>
      </c>
      <c r="AG177" s="36">
        <v>-0.03</v>
      </c>
      <c r="AH177" s="36">
        <v>12</v>
      </c>
      <c r="AI177" s="36">
        <v>183</v>
      </c>
      <c r="AJ177" s="36">
        <v>16</v>
      </c>
      <c r="AK177" s="36">
        <v>22</v>
      </c>
      <c r="AL177" s="36">
        <v>53</v>
      </c>
      <c r="AM177" s="36">
        <v>101</v>
      </c>
      <c r="AN177" s="36">
        <v>2</v>
      </c>
      <c r="AO177" s="36">
        <v>17</v>
      </c>
      <c r="AP177" s="36">
        <v>1</v>
      </c>
      <c r="AQ177" s="36">
        <v>14</v>
      </c>
      <c r="AR177" s="36">
        <v>253</v>
      </c>
      <c r="AS177" s="36">
        <v>7</v>
      </c>
      <c r="AT177" s="36">
        <v>1</v>
      </c>
      <c r="AU177" s="36">
        <v>228</v>
      </c>
      <c r="AV177" s="36">
        <v>15</v>
      </c>
      <c r="AW177" s="36">
        <v>88</v>
      </c>
      <c r="AX177" s="36">
        <v>90</v>
      </c>
      <c r="AY177" s="39">
        <v>14.789162894750532</v>
      </c>
      <c r="AZ177" s="39">
        <v>85.210837105249468</v>
      </c>
      <c r="BA177" s="39">
        <v>4.1319727994992963</v>
      </c>
      <c r="BB177" s="39">
        <v>12.479107359551872</v>
      </c>
      <c r="BC177" s="39">
        <v>16.971586008990545</v>
      </c>
      <c r="BD177" s="31">
        <v>1.5481</v>
      </c>
      <c r="BE177" s="37">
        <v>1.8599999999999998E-2</v>
      </c>
      <c r="BF177" s="36">
        <f t="shared" si="2"/>
        <v>10.601604278074866</v>
      </c>
    </row>
    <row r="178" spans="1:58" x14ac:dyDescent="0.2">
      <c r="A178" s="36">
        <v>349</v>
      </c>
      <c r="B178" s="36">
        <v>10243</v>
      </c>
      <c r="C178" s="36">
        <v>11151.4</v>
      </c>
      <c r="D178" s="36">
        <v>10857</v>
      </c>
      <c r="E178" s="36">
        <v>10823.2</v>
      </c>
      <c r="F178" s="36">
        <v>2.5000000000000001E-2</v>
      </c>
      <c r="G178" s="36">
        <v>580.20000000000073</v>
      </c>
      <c r="H178" s="36">
        <v>328.19999999999891</v>
      </c>
      <c r="I178" s="36">
        <v>454.19999999999982</v>
      </c>
      <c r="J178" s="36">
        <v>10537.1</v>
      </c>
      <c r="K178" s="36">
        <v>12434.1</v>
      </c>
      <c r="L178" s="36">
        <v>11007</v>
      </c>
      <c r="M178" s="36">
        <v>11132.5</v>
      </c>
      <c r="N178" s="36">
        <v>2.9411764705892188E-2</v>
      </c>
      <c r="O178" s="36">
        <v>595.39999999999964</v>
      </c>
      <c r="P178" s="36">
        <v>1301.6000000000004</v>
      </c>
      <c r="Q178" s="36">
        <v>948.5</v>
      </c>
      <c r="R178" s="36">
        <v>48.59</v>
      </c>
      <c r="S178" s="36">
        <v>0.82899999999999996</v>
      </c>
      <c r="T178" s="36">
        <v>15.64</v>
      </c>
      <c r="U178" s="36">
        <v>7.93</v>
      </c>
      <c r="V178" s="36">
        <v>0.17100000000000001</v>
      </c>
      <c r="W178" s="36">
        <v>3.66</v>
      </c>
      <c r="X178" s="36">
        <v>8.68</v>
      </c>
      <c r="Y178" s="36">
        <v>0.92</v>
      </c>
      <c r="Z178" s="36">
        <v>1.04</v>
      </c>
      <c r="AA178" s="36">
        <v>0.2</v>
      </c>
      <c r="AB178" s="36">
        <v>0.19500000000000001</v>
      </c>
      <c r="AC178" s="36">
        <v>-0.14466300000000001</v>
      </c>
      <c r="AD178" s="36">
        <v>1.05247</v>
      </c>
      <c r="AE178" s="36">
        <v>0.178342</v>
      </c>
      <c r="AF178" s="36">
        <v>5.6455199999999997E-2</v>
      </c>
      <c r="AG178" s="36">
        <v>0.12</v>
      </c>
      <c r="AH178" s="36">
        <v>17</v>
      </c>
      <c r="AI178" s="36">
        <v>246</v>
      </c>
      <c r="AJ178" s="36">
        <v>32</v>
      </c>
      <c r="AK178" s="36">
        <v>21</v>
      </c>
      <c r="AL178" s="36">
        <v>32</v>
      </c>
      <c r="AM178" s="36">
        <v>128</v>
      </c>
      <c r="AN178" s="36">
        <v>0</v>
      </c>
      <c r="AO178" s="36">
        <v>10</v>
      </c>
      <c r="AP178" s="36">
        <v>0</v>
      </c>
      <c r="AQ178" s="36">
        <v>25</v>
      </c>
      <c r="AR178" s="36">
        <v>222</v>
      </c>
      <c r="AS178" s="36">
        <v>0</v>
      </c>
      <c r="AT178" s="36">
        <v>-1</v>
      </c>
      <c r="AU178" s="36">
        <v>214</v>
      </c>
      <c r="AV178" s="36">
        <v>21</v>
      </c>
      <c r="AW178" s="36">
        <v>76</v>
      </c>
      <c r="AX178" s="36">
        <v>105</v>
      </c>
      <c r="AY178" s="39">
        <v>15.044023526361059</v>
      </c>
      <c r="AZ178" s="39">
        <v>84.955976473638941</v>
      </c>
      <c r="BA178" s="39">
        <v>4.3141063438660057</v>
      </c>
      <c r="BB178" s="39">
        <v>7.4905483680759959</v>
      </c>
      <c r="BC178" s="39">
        <v>10.187145780583355</v>
      </c>
      <c r="BD178" s="31">
        <v>1.7084999999999999</v>
      </c>
      <c r="BE178" s="37">
        <v>4.6600000000000003E-2</v>
      </c>
      <c r="BF178" s="36">
        <f t="shared" si="2"/>
        <v>10.470446320868517</v>
      </c>
    </row>
    <row r="179" spans="1:58" x14ac:dyDescent="0.2">
      <c r="A179" s="36">
        <v>351</v>
      </c>
      <c r="B179" s="36">
        <v>10339.4</v>
      </c>
      <c r="C179" s="36">
        <v>11198.5</v>
      </c>
      <c r="D179" s="36">
        <v>10913.5</v>
      </c>
      <c r="E179" s="36">
        <v>10885.7</v>
      </c>
      <c r="F179" s="36">
        <v>5.0000000000227376E-2</v>
      </c>
      <c r="G179" s="36">
        <v>546.30000000000109</v>
      </c>
      <c r="H179" s="36">
        <v>312.79999999999927</v>
      </c>
      <c r="I179" s="36">
        <v>429.55000000000018</v>
      </c>
      <c r="J179" s="36">
        <v>10644.4</v>
      </c>
      <c r="K179" s="36">
        <v>12505.2</v>
      </c>
      <c r="L179" s="36">
        <v>11063</v>
      </c>
      <c r="M179" s="36">
        <v>11197.1</v>
      </c>
      <c r="N179" s="36">
        <v>3.2258064516132584E-2</v>
      </c>
      <c r="O179" s="36">
        <v>552.70000000000073</v>
      </c>
      <c r="P179" s="36">
        <v>1308.1000000000004</v>
      </c>
      <c r="Q179" s="36">
        <v>930.40000000000055</v>
      </c>
      <c r="R179" s="36">
        <v>48.12</v>
      </c>
      <c r="S179" s="36">
        <v>0.86499999999999999</v>
      </c>
      <c r="T179" s="36">
        <v>15.85</v>
      </c>
      <c r="U179" s="36">
        <v>7.98</v>
      </c>
      <c r="V179" s="36">
        <v>0.156</v>
      </c>
      <c r="W179" s="36">
        <v>3.64</v>
      </c>
      <c r="X179" s="36">
        <v>8.5299999999999994</v>
      </c>
      <c r="Y179" s="36">
        <v>0.83</v>
      </c>
      <c r="Z179" s="36">
        <v>1.1299999999999999</v>
      </c>
      <c r="AA179" s="36">
        <v>0.18099999999999999</v>
      </c>
      <c r="AB179" s="36">
        <v>6.3E-2</v>
      </c>
      <c r="AC179" s="36">
        <v>-0.23577200000000001</v>
      </c>
      <c r="AD179" s="36">
        <v>1.1423000000000001</v>
      </c>
      <c r="AE179" s="36">
        <v>-1.6866300000000001E-2</v>
      </c>
      <c r="AF179" s="36">
        <v>-1.39071E-2</v>
      </c>
      <c r="AG179" s="36">
        <v>-0.02</v>
      </c>
      <c r="AH179" s="36">
        <v>17</v>
      </c>
      <c r="AI179" s="36">
        <v>247</v>
      </c>
      <c r="AJ179" s="36">
        <v>20</v>
      </c>
      <c r="AK179" s="36">
        <v>18</v>
      </c>
      <c r="AL179" s="36">
        <v>36</v>
      </c>
      <c r="AM179" s="36">
        <v>116</v>
      </c>
      <c r="AN179" s="36">
        <v>0</v>
      </c>
      <c r="AO179" s="36">
        <v>9</v>
      </c>
      <c r="AP179" s="36">
        <v>3</v>
      </c>
      <c r="AQ179" s="36">
        <v>28</v>
      </c>
      <c r="AR179" s="36">
        <v>218</v>
      </c>
      <c r="AS179" s="36">
        <v>0</v>
      </c>
      <c r="AT179" s="36">
        <v>-1</v>
      </c>
      <c r="AU179" s="36">
        <v>216</v>
      </c>
      <c r="AV179" s="36">
        <v>19</v>
      </c>
      <c r="AW179" s="36">
        <v>79</v>
      </c>
      <c r="AX179" s="36">
        <v>107</v>
      </c>
      <c r="AY179" s="39">
        <v>18.344310453527228</v>
      </c>
      <c r="AZ179" s="39">
        <v>81.655689546472772</v>
      </c>
      <c r="BA179" s="39">
        <v>4.3245418778285849</v>
      </c>
      <c r="BB179" s="39">
        <v>6.3911225738622237</v>
      </c>
      <c r="BC179" s="39">
        <v>8.6919267004526244</v>
      </c>
      <c r="BD179" s="31">
        <v>1.6908000000000001</v>
      </c>
      <c r="BE179" s="37">
        <v>7.6399999999999996E-2</v>
      </c>
      <c r="BF179" s="36">
        <f t="shared" si="2"/>
        <v>9.8612716763005768</v>
      </c>
    </row>
    <row r="180" spans="1:58" x14ac:dyDescent="0.2">
      <c r="A180" s="36">
        <v>353</v>
      </c>
      <c r="B180" s="36">
        <v>10426.4</v>
      </c>
      <c r="C180" s="36">
        <v>11230.4</v>
      </c>
      <c r="D180" s="36">
        <v>10961.9</v>
      </c>
      <c r="E180" s="36">
        <v>10940.9</v>
      </c>
      <c r="F180" s="36">
        <v>3.3333333333181753E-2</v>
      </c>
      <c r="G180" s="36">
        <v>514.5</v>
      </c>
      <c r="H180" s="36">
        <v>289.5</v>
      </c>
      <c r="I180" s="36">
        <v>402</v>
      </c>
      <c r="J180" s="36">
        <v>10760.6</v>
      </c>
      <c r="K180" s="36">
        <v>12569.9</v>
      </c>
      <c r="L180" s="36">
        <v>11112.8</v>
      </c>
      <c r="M180" s="36">
        <v>11257.1</v>
      </c>
      <c r="N180" s="36">
        <v>3.7037037037060426E-2</v>
      </c>
      <c r="O180" s="36">
        <v>496.5</v>
      </c>
      <c r="P180" s="36">
        <v>1312.7999999999993</v>
      </c>
      <c r="Q180" s="36">
        <v>904.64999999999964</v>
      </c>
      <c r="R180" s="36">
        <v>48.44</v>
      </c>
      <c r="S180" s="36">
        <v>0.83899999999999997</v>
      </c>
      <c r="T180" s="36">
        <v>16.079999999999998</v>
      </c>
      <c r="U180" s="36">
        <v>8.2100000000000009</v>
      </c>
      <c r="V180" s="36">
        <v>0.14899999999999999</v>
      </c>
      <c r="W180" s="36">
        <v>3.75</v>
      </c>
      <c r="X180" s="36">
        <v>7.97</v>
      </c>
      <c r="Y180" s="36">
        <v>1.1100000000000001</v>
      </c>
      <c r="Z180" s="36">
        <v>1.03</v>
      </c>
      <c r="AA180" s="36">
        <v>0.192</v>
      </c>
      <c r="AB180" s="36">
        <v>5.3999999999999999E-2</v>
      </c>
      <c r="AC180" s="36">
        <v>-0.20840900000000001</v>
      </c>
      <c r="AD180" s="36">
        <v>0.93885600000000002</v>
      </c>
      <c r="AE180" s="36">
        <v>-9.1266600000000003E-2</v>
      </c>
      <c r="AF180" s="36">
        <v>-7.2960800000000006E-2</v>
      </c>
      <c r="AG180" s="36">
        <v>-0.01</v>
      </c>
      <c r="AH180" s="36">
        <v>16</v>
      </c>
      <c r="AI180" s="36">
        <v>248</v>
      </c>
      <c r="AJ180" s="36">
        <v>17</v>
      </c>
      <c r="AK180" s="36">
        <v>20</v>
      </c>
      <c r="AL180" s="36">
        <v>38</v>
      </c>
      <c r="AM180" s="36">
        <v>106</v>
      </c>
      <c r="AN180" s="36">
        <v>2</v>
      </c>
      <c r="AO180" s="36">
        <v>12</v>
      </c>
      <c r="AP180" s="36">
        <v>3</v>
      </c>
      <c r="AQ180" s="36">
        <v>27</v>
      </c>
      <c r="AR180" s="36">
        <v>236</v>
      </c>
      <c r="AS180" s="36">
        <v>5</v>
      </c>
      <c r="AT180" s="36">
        <v>1</v>
      </c>
      <c r="AU180" s="36">
        <v>214</v>
      </c>
      <c r="AV180" s="36">
        <v>20</v>
      </c>
      <c r="AW180" s="36">
        <v>82</v>
      </c>
      <c r="AX180" s="36">
        <v>111</v>
      </c>
      <c r="AY180" s="39">
        <v>18.498022358926875</v>
      </c>
      <c r="AZ180" s="39">
        <v>81.501977641073125</v>
      </c>
      <c r="BA180" s="39">
        <v>4.1571484214626162</v>
      </c>
      <c r="BB180" s="39">
        <v>7.8847915109534057</v>
      </c>
      <c r="BC180" s="39">
        <v>10.723316454896633</v>
      </c>
      <c r="BD180" s="31">
        <v>1.5573999999999999</v>
      </c>
      <c r="BE180" s="37">
        <v>6.4000000000000001E-2</v>
      </c>
      <c r="BF180" s="36">
        <f t="shared" si="2"/>
        <v>9.4994040524433849</v>
      </c>
    </row>
    <row r="181" spans="1:58" x14ac:dyDescent="0.2">
      <c r="A181" s="36">
        <v>355</v>
      </c>
      <c r="B181" s="36">
        <v>10481.200000000001</v>
      </c>
      <c r="C181" s="36">
        <v>11276.9</v>
      </c>
      <c r="D181" s="36">
        <v>11014</v>
      </c>
      <c r="E181" s="36">
        <v>10996.4</v>
      </c>
      <c r="F181" s="36">
        <v>4.9999999999772629E-2</v>
      </c>
      <c r="G181" s="36">
        <v>515.19999999999891</v>
      </c>
      <c r="H181" s="36">
        <v>280.5</v>
      </c>
      <c r="I181" s="36">
        <v>397.84999999999945</v>
      </c>
      <c r="J181" s="36">
        <v>10832.4</v>
      </c>
      <c r="K181" s="36">
        <v>12640.8</v>
      </c>
      <c r="L181" s="36">
        <v>11163.3</v>
      </c>
      <c r="M181" s="36">
        <v>11314.3</v>
      </c>
      <c r="N181" s="36">
        <v>2.0833333333333332E-2</v>
      </c>
      <c r="O181" s="36">
        <v>481.89999999999964</v>
      </c>
      <c r="P181" s="36">
        <v>1326.5</v>
      </c>
      <c r="Q181" s="36">
        <v>904.19999999999982</v>
      </c>
      <c r="R181" s="36">
        <v>43.38</v>
      </c>
      <c r="S181" s="36">
        <v>0.745</v>
      </c>
      <c r="T181" s="36">
        <v>15.75</v>
      </c>
      <c r="U181" s="36">
        <v>8.56</v>
      </c>
      <c r="V181" s="36">
        <v>0.185</v>
      </c>
      <c r="W181" s="36">
        <v>4</v>
      </c>
      <c r="X181" s="36">
        <v>10.51</v>
      </c>
      <c r="Y181" s="36">
        <v>1.39</v>
      </c>
      <c r="Z181" s="36">
        <v>0.72</v>
      </c>
      <c r="AA181" s="36">
        <v>0.16</v>
      </c>
      <c r="AB181" s="36">
        <v>9.9000000000000005E-2</v>
      </c>
      <c r="AC181" s="36">
        <v>-0.55756899999999998</v>
      </c>
      <c r="AD181" s="36">
        <v>0.99990599999999996</v>
      </c>
      <c r="AE181" s="36">
        <v>0.45350600000000002</v>
      </c>
      <c r="AF181" s="50">
        <v>-0.46453499999999998</v>
      </c>
      <c r="AG181" s="36">
        <v>7.0000000000000007E-2</v>
      </c>
      <c r="AH181" s="36">
        <v>20</v>
      </c>
      <c r="AI181" s="36">
        <v>184</v>
      </c>
      <c r="AJ181" s="36">
        <v>5</v>
      </c>
      <c r="AK181" s="36">
        <v>24</v>
      </c>
      <c r="AL181" s="36">
        <v>70</v>
      </c>
      <c r="AM181" s="36">
        <v>96</v>
      </c>
      <c r="AN181" s="36">
        <v>-2</v>
      </c>
      <c r="AO181" s="36">
        <v>15</v>
      </c>
      <c r="AP181" s="36">
        <v>4</v>
      </c>
      <c r="AQ181" s="36">
        <v>16</v>
      </c>
      <c r="AR181" s="36">
        <v>258</v>
      </c>
      <c r="AS181" s="36">
        <v>0</v>
      </c>
      <c r="AT181" s="36">
        <v>-1</v>
      </c>
      <c r="AU181" s="36">
        <v>209</v>
      </c>
      <c r="AV181" s="36">
        <v>18</v>
      </c>
      <c r="AW181" s="36">
        <v>83</v>
      </c>
      <c r="AX181" s="36">
        <v>84</v>
      </c>
      <c r="AY181" s="39">
        <v>17.901230155610019</v>
      </c>
      <c r="AZ181" s="39">
        <v>82.098769844389977</v>
      </c>
      <c r="BA181" s="39">
        <v>4.2461495598875469</v>
      </c>
      <c r="BB181" s="39">
        <v>7.6077209051255021</v>
      </c>
      <c r="BC181" s="39">
        <v>10.346500430970684</v>
      </c>
      <c r="BD181" s="31">
        <v>2.0922000000000001</v>
      </c>
      <c r="BE181" s="37">
        <v>8.0299999999999996E-2</v>
      </c>
      <c r="BF181" s="36">
        <f t="shared" si="2"/>
        <v>14.10738255033557</v>
      </c>
    </row>
    <row r="182" spans="1:58" x14ac:dyDescent="0.2">
      <c r="AE182" s="50"/>
      <c r="AY182" s="39"/>
      <c r="AZ182" s="39"/>
      <c r="BA182" s="39"/>
      <c r="BB182" s="39"/>
      <c r="BC182" s="39"/>
    </row>
    <row r="183" spans="1:58" x14ac:dyDescent="0.2"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49"/>
      <c r="AZ183" s="49"/>
      <c r="BA183" s="49"/>
      <c r="BB183" s="49"/>
      <c r="BC183" s="49"/>
      <c r="BD183" s="50"/>
      <c r="BE183" s="50"/>
    </row>
    <row r="184" spans="1:58" x14ac:dyDescent="0.2">
      <c r="AY184" s="39"/>
      <c r="AZ184" s="39"/>
      <c r="BA184" s="39"/>
      <c r="BB184" s="39"/>
      <c r="BC184" s="39"/>
    </row>
    <row r="185" spans="1:58" x14ac:dyDescent="0.2">
      <c r="AY185" s="49"/>
      <c r="AZ185" s="49"/>
      <c r="BA185" s="49"/>
      <c r="BB185" s="49"/>
      <c r="BC185" s="49"/>
    </row>
    <row r="186" spans="1:58" x14ac:dyDescent="0.2">
      <c r="AY186" s="49"/>
      <c r="AZ186" s="49"/>
      <c r="BA186" s="49"/>
      <c r="BB186" s="49"/>
      <c r="BC186" s="49"/>
    </row>
    <row r="187" spans="1:58" x14ac:dyDescent="0.2">
      <c r="AY187" s="49"/>
      <c r="AZ187" s="49"/>
      <c r="BA187" s="49"/>
      <c r="BB187" s="49"/>
      <c r="BC187" s="49"/>
    </row>
    <row r="188" spans="1:58" x14ac:dyDescent="0.2">
      <c r="AY188" s="49"/>
      <c r="AZ188" s="49"/>
      <c r="BA188" s="49"/>
      <c r="BB188" s="49"/>
      <c r="BC188" s="49"/>
    </row>
    <row r="189" spans="1:58" x14ac:dyDescent="0.2">
      <c r="AY189" s="49"/>
      <c r="AZ189" s="49"/>
      <c r="BA189" s="49"/>
      <c r="BB189" s="49"/>
      <c r="BC189" s="49"/>
    </row>
    <row r="190" spans="1:58" x14ac:dyDescent="0.2">
      <c r="AY190" s="49"/>
      <c r="AZ190" s="49"/>
      <c r="BA190" s="49"/>
      <c r="BB190" s="49"/>
      <c r="BC190" s="49"/>
    </row>
    <row r="191" spans="1:58" x14ac:dyDescent="0.2">
      <c r="AY191" s="49"/>
      <c r="AZ191" s="49"/>
      <c r="BA191" s="49"/>
      <c r="BB191" s="49"/>
      <c r="BC191" s="49"/>
    </row>
    <row r="192" spans="1:58" x14ac:dyDescent="0.2">
      <c r="AY192" s="49"/>
      <c r="AZ192" s="49"/>
      <c r="BA192" s="49"/>
      <c r="BB192" s="49"/>
      <c r="BC192" s="49"/>
    </row>
    <row r="193" spans="51:55" x14ac:dyDescent="0.2">
      <c r="AY193" s="49"/>
      <c r="AZ193" s="49"/>
      <c r="BA193" s="49"/>
      <c r="BB193" s="49"/>
      <c r="BC193" s="49"/>
    </row>
    <row r="194" spans="51:55" x14ac:dyDescent="0.2">
      <c r="AY194" s="49"/>
      <c r="AZ194" s="49"/>
      <c r="BA194" s="49"/>
      <c r="BB194" s="49"/>
      <c r="BC194" s="49"/>
    </row>
    <row r="195" spans="51:55" x14ac:dyDescent="0.2">
      <c r="AY195" s="49"/>
      <c r="AZ195" s="49"/>
      <c r="BA195" s="49"/>
      <c r="BB195" s="49"/>
      <c r="BC195" s="49"/>
    </row>
    <row r="196" spans="51:55" x14ac:dyDescent="0.2">
      <c r="AY196" s="49"/>
      <c r="AZ196" s="49"/>
      <c r="BA196" s="49"/>
      <c r="BB196" s="49"/>
      <c r="BC196" s="49"/>
    </row>
    <row r="197" spans="51:55" x14ac:dyDescent="0.2">
      <c r="AY197" s="49"/>
      <c r="AZ197" s="49"/>
      <c r="BA197" s="49"/>
      <c r="BB197" s="49"/>
      <c r="BC197" s="49"/>
    </row>
    <row r="198" spans="51:55" x14ac:dyDescent="0.2">
      <c r="AY198" s="49"/>
      <c r="AZ198" s="49"/>
      <c r="BA198" s="49"/>
      <c r="BB198" s="49"/>
      <c r="BC198" s="49"/>
    </row>
    <row r="199" spans="51:55" x14ac:dyDescent="0.2">
      <c r="AY199" s="49"/>
      <c r="AZ199" s="49"/>
      <c r="BA199" s="49"/>
      <c r="BB199" s="49"/>
      <c r="BC199" s="49"/>
    </row>
    <row r="200" spans="51:55" x14ac:dyDescent="0.2">
      <c r="AY200" s="49"/>
      <c r="AZ200" s="49"/>
      <c r="BA200" s="49"/>
      <c r="BB200" s="49"/>
      <c r="BC200" s="49"/>
    </row>
    <row r="201" spans="51:55" x14ac:dyDescent="0.2">
      <c r="AY201" s="49"/>
      <c r="AZ201" s="49"/>
      <c r="BA201" s="49"/>
      <c r="BB201" s="49"/>
      <c r="BC201" s="49"/>
    </row>
    <row r="202" spans="51:55" x14ac:dyDescent="0.2">
      <c r="AY202" s="49"/>
      <c r="AZ202" s="49"/>
      <c r="BA202" s="49"/>
      <c r="BB202" s="49"/>
      <c r="BC202" s="49"/>
    </row>
    <row r="203" spans="51:55" x14ac:dyDescent="0.2">
      <c r="AY203" s="49"/>
      <c r="AZ203" s="49"/>
      <c r="BA203" s="49"/>
      <c r="BB203" s="49"/>
      <c r="BC203" s="49"/>
    </row>
    <row r="204" spans="51:55" x14ac:dyDescent="0.2">
      <c r="AY204" s="49"/>
      <c r="AZ204" s="49"/>
      <c r="BA204" s="49"/>
      <c r="BB204" s="49"/>
      <c r="BC204" s="49"/>
    </row>
    <row r="205" spans="51:55" x14ac:dyDescent="0.2">
      <c r="AY205" s="49"/>
      <c r="AZ205" s="49"/>
      <c r="BA205" s="49"/>
      <c r="BB205" s="49"/>
      <c r="BC205" s="49"/>
    </row>
    <row r="206" spans="51:55" x14ac:dyDescent="0.2">
      <c r="AY206" s="49"/>
      <c r="AZ206" s="49"/>
      <c r="BA206" s="49"/>
      <c r="BB206" s="49"/>
      <c r="BC206" s="49"/>
    </row>
    <row r="207" spans="51:55" x14ac:dyDescent="0.2">
      <c r="AY207" s="49"/>
      <c r="AZ207" s="49"/>
      <c r="BA207" s="49"/>
      <c r="BB207" s="49"/>
      <c r="BC207" s="49"/>
    </row>
    <row r="208" spans="51:55" x14ac:dyDescent="0.2">
      <c r="AY208" s="49"/>
      <c r="AZ208" s="49"/>
      <c r="BA208" s="49"/>
      <c r="BB208" s="49"/>
      <c r="BC208" s="49"/>
    </row>
    <row r="209" spans="51:55" x14ac:dyDescent="0.2">
      <c r="AY209" s="49"/>
      <c r="AZ209" s="49"/>
      <c r="BA209" s="49"/>
      <c r="BB209" s="49"/>
      <c r="BC209" s="49"/>
    </row>
    <row r="210" spans="51:55" x14ac:dyDescent="0.2">
      <c r="AY210" s="49"/>
      <c r="AZ210" s="49"/>
      <c r="BA210" s="49"/>
      <c r="BB210" s="49"/>
      <c r="BC210" s="49"/>
    </row>
    <row r="211" spans="51:55" x14ac:dyDescent="0.2">
      <c r="AY211" s="49"/>
      <c r="AZ211" s="49"/>
      <c r="BA211" s="49"/>
      <c r="BB211" s="49"/>
      <c r="BC211" s="49"/>
    </row>
    <row r="212" spans="51:55" x14ac:dyDescent="0.2">
      <c r="AY212" s="49"/>
      <c r="AZ212" s="49"/>
      <c r="BA212" s="49"/>
      <c r="BB212" s="49"/>
      <c r="BC212" s="49"/>
    </row>
    <row r="213" spans="51:55" x14ac:dyDescent="0.2">
      <c r="AY213" s="49"/>
      <c r="AZ213" s="49"/>
      <c r="BA213" s="49"/>
      <c r="BB213" s="49"/>
      <c r="BC213" s="49"/>
    </row>
    <row r="214" spans="51:55" x14ac:dyDescent="0.2">
      <c r="AY214" s="49"/>
      <c r="AZ214" s="49"/>
      <c r="BA214" s="49"/>
      <c r="BB214" s="49"/>
      <c r="BC214" s="49"/>
    </row>
    <row r="215" spans="51:55" x14ac:dyDescent="0.2">
      <c r="AY215" s="49"/>
      <c r="AZ215" s="49"/>
      <c r="BA215" s="49"/>
      <c r="BB215" s="49"/>
      <c r="BC215" s="49"/>
    </row>
    <row r="216" spans="51:55" x14ac:dyDescent="0.2">
      <c r="AY216" s="49"/>
      <c r="AZ216" s="49"/>
      <c r="BA216" s="49"/>
      <c r="BB216" s="49"/>
      <c r="BC216" s="49"/>
    </row>
    <row r="217" spans="51:55" x14ac:dyDescent="0.2">
      <c r="AY217" s="49"/>
      <c r="AZ217" s="49"/>
      <c r="BA217" s="49"/>
      <c r="BB217" s="49"/>
      <c r="BC217" s="49"/>
    </row>
    <row r="218" spans="51:55" x14ac:dyDescent="0.2">
      <c r="AY218" s="49"/>
      <c r="AZ218" s="49"/>
      <c r="BA218" s="49"/>
      <c r="BB218" s="49"/>
      <c r="BC218" s="49"/>
    </row>
    <row r="219" spans="51:55" x14ac:dyDescent="0.2">
      <c r="AY219" s="49"/>
      <c r="AZ219" s="49"/>
      <c r="BA219" s="49"/>
      <c r="BB219" s="49"/>
      <c r="BC219" s="49"/>
    </row>
    <row r="220" spans="51:55" x14ac:dyDescent="0.2">
      <c r="AY220" s="49"/>
      <c r="AZ220" s="49"/>
      <c r="BA220" s="49"/>
      <c r="BB220" s="49"/>
      <c r="BC220" s="49"/>
    </row>
    <row r="221" spans="51:55" x14ac:dyDescent="0.2">
      <c r="AY221" s="49"/>
      <c r="AZ221" s="49"/>
      <c r="BA221" s="49"/>
      <c r="BB221" s="49"/>
      <c r="BC221" s="49"/>
    </row>
    <row r="222" spans="51:55" x14ac:dyDescent="0.2">
      <c r="AY222" s="49"/>
      <c r="AZ222" s="49"/>
      <c r="BA222" s="49"/>
      <c r="BB222" s="49"/>
      <c r="BC222" s="49"/>
    </row>
    <row r="223" spans="51:55" x14ac:dyDescent="0.2">
      <c r="AY223" s="49"/>
      <c r="AZ223" s="49"/>
      <c r="BA223" s="49"/>
      <c r="BB223" s="49"/>
      <c r="BC223" s="49"/>
    </row>
    <row r="224" spans="51:55" x14ac:dyDescent="0.2">
      <c r="AY224" s="49"/>
      <c r="AZ224" s="49"/>
      <c r="BA224" s="49"/>
      <c r="BB224" s="49"/>
      <c r="BC224" s="49"/>
    </row>
    <row r="225" spans="51:55" x14ac:dyDescent="0.2">
      <c r="AY225" s="49"/>
      <c r="AZ225" s="49"/>
      <c r="BA225" s="49"/>
      <c r="BB225" s="49"/>
      <c r="BC225" s="49"/>
    </row>
    <row r="226" spans="51:55" x14ac:dyDescent="0.2">
      <c r="AY226" s="49"/>
      <c r="AZ226" s="49"/>
      <c r="BA226" s="49"/>
      <c r="BB226" s="49"/>
      <c r="BC226" s="49"/>
    </row>
    <row r="227" spans="51:55" x14ac:dyDescent="0.2">
      <c r="AY227" s="49"/>
      <c r="AZ227" s="49"/>
      <c r="BA227" s="49"/>
      <c r="BB227" s="49"/>
      <c r="BC227" s="49"/>
    </row>
    <row r="228" spans="51:55" x14ac:dyDescent="0.2">
      <c r="AY228" s="49"/>
      <c r="AZ228" s="49"/>
      <c r="BA228" s="49"/>
      <c r="BB228" s="49"/>
      <c r="BC228" s="49"/>
    </row>
    <row r="229" spans="51:55" x14ac:dyDescent="0.2">
      <c r="AY229" s="49"/>
      <c r="AZ229" s="49"/>
      <c r="BA229" s="49"/>
      <c r="BB229" s="49"/>
      <c r="BC229" s="49"/>
    </row>
    <row r="230" spans="51:55" x14ac:dyDescent="0.2">
      <c r="AY230" s="49"/>
      <c r="AZ230" s="49"/>
      <c r="BA230" s="49"/>
      <c r="BB230" s="49"/>
      <c r="BC230" s="49"/>
    </row>
    <row r="231" spans="51:55" x14ac:dyDescent="0.2">
      <c r="AY231" s="49"/>
      <c r="AZ231" s="49"/>
      <c r="BA231" s="49"/>
      <c r="BB231" s="49"/>
      <c r="BC231" s="49"/>
    </row>
    <row r="232" spans="51:55" x14ac:dyDescent="0.2">
      <c r="AY232" s="49"/>
      <c r="AZ232" s="49"/>
      <c r="BA232" s="49"/>
      <c r="BB232" s="49"/>
      <c r="BC232" s="49"/>
    </row>
    <row r="233" spans="51:55" x14ac:dyDescent="0.2">
      <c r="AY233" s="49"/>
      <c r="AZ233" s="49"/>
      <c r="BA233" s="49"/>
      <c r="BB233" s="49"/>
      <c r="BC233" s="49"/>
    </row>
    <row r="234" spans="51:55" x14ac:dyDescent="0.2">
      <c r="AY234" s="49"/>
      <c r="AZ234" s="49"/>
      <c r="BA234" s="49"/>
      <c r="BB234" s="49"/>
      <c r="BC234" s="49"/>
    </row>
    <row r="235" spans="51:55" x14ac:dyDescent="0.2">
      <c r="AY235" s="31"/>
      <c r="AZ235" s="31"/>
      <c r="BA235" s="31"/>
      <c r="BB235" s="31"/>
      <c r="BC235" s="31"/>
    </row>
    <row r="236" spans="51:55" x14ac:dyDescent="0.2">
      <c r="AY236" s="31"/>
      <c r="AZ236" s="31"/>
      <c r="BA236" s="31"/>
      <c r="BB236" s="31"/>
      <c r="BC236" s="31"/>
    </row>
    <row r="237" spans="51:55" x14ac:dyDescent="0.2">
      <c r="AY237" s="31"/>
      <c r="AZ237" s="31"/>
      <c r="BA237" s="31"/>
      <c r="BB237" s="31"/>
      <c r="BC237" s="31"/>
    </row>
    <row r="238" spans="51:55" x14ac:dyDescent="0.2">
      <c r="AY238" s="31"/>
      <c r="AZ238" s="31"/>
      <c r="BA238" s="31"/>
      <c r="BB238" s="31"/>
      <c r="BC238" s="31"/>
    </row>
    <row r="239" spans="51:55" x14ac:dyDescent="0.2">
      <c r="AY239" s="31"/>
      <c r="AZ239" s="31"/>
      <c r="BA239" s="31"/>
      <c r="BB239" s="31"/>
      <c r="BC239" s="31"/>
    </row>
    <row r="240" spans="51:55" x14ac:dyDescent="0.2">
      <c r="AY240" s="31"/>
      <c r="AZ240" s="31"/>
      <c r="BA240" s="31"/>
      <c r="BB240" s="31"/>
      <c r="BC240" s="31"/>
    </row>
  </sheetData>
  <pageMargins left="0.7" right="0.7" top="0.78740157499999996" bottom="0.78740157499999996" header="0.3" footer="0.3"/>
  <pageSetup paperSize="10"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241"/>
  <sheetViews>
    <sheetView zoomScale="80" zoomScaleNormal="80" workbookViewId="0">
      <pane ySplit="1" topLeftCell="A2" activePane="bottomLeft" state="frozen"/>
      <selection pane="bottomLeft" activeCell="O182" sqref="O182"/>
    </sheetView>
  </sheetViews>
  <sheetFormatPr baseColWidth="10" defaultColWidth="11.5" defaultRowHeight="14" x14ac:dyDescent="0.2"/>
  <cols>
    <col min="1" max="1" width="10.33203125" style="36" bestFit="1" customWidth="1"/>
    <col min="2" max="2" width="9.5" style="36" customWidth="1"/>
    <col min="3" max="15" width="8.33203125" style="36" customWidth="1"/>
    <col min="16" max="17" width="7.83203125" style="36" bestFit="1" customWidth="1"/>
    <col min="18" max="18" width="9.33203125" style="36" bestFit="1" customWidth="1"/>
    <col min="19" max="19" width="9.5" style="36" bestFit="1" customWidth="1"/>
    <col min="20" max="20" width="8.1640625" style="36" bestFit="1" customWidth="1"/>
    <col min="21" max="21" width="8" style="36" bestFit="1" customWidth="1"/>
    <col min="22" max="22" width="7.33203125" style="36" bestFit="1" customWidth="1"/>
    <col min="23" max="23" width="8.5" style="36" bestFit="1" customWidth="1"/>
    <col min="24" max="24" width="7.5" style="36" bestFit="1" customWidth="1"/>
    <col min="25" max="25" width="8.5" style="36" bestFit="1" customWidth="1"/>
    <col min="26" max="26" width="7.33203125" style="36" bestFit="1" customWidth="1"/>
    <col min="27" max="27" width="6" style="36" bestFit="1" customWidth="1"/>
    <col min="28" max="31" width="8.5" style="36" bestFit="1" customWidth="1"/>
    <col min="32" max="32" width="8.1640625" style="36" bestFit="1" customWidth="1"/>
    <col min="33" max="33" width="8.5" style="36" bestFit="1" customWidth="1"/>
    <col min="34" max="34" width="9.33203125" style="36" bestFit="1" customWidth="1"/>
    <col min="35" max="35" width="8.1640625" style="36" bestFit="1" customWidth="1"/>
    <col min="36" max="37" width="8.5" style="36" bestFit="1" customWidth="1"/>
    <col min="38" max="38" width="8" style="36" bestFit="1" customWidth="1"/>
    <col min="39" max="39" width="8.5" style="36" bestFit="1" customWidth="1"/>
    <col min="40" max="41" width="7.6640625" style="36" bestFit="1" customWidth="1"/>
    <col min="42" max="42" width="7.5" style="36" bestFit="1" customWidth="1"/>
    <col min="43" max="43" width="8.5" style="36" bestFit="1" customWidth="1"/>
    <col min="44" max="44" width="8" style="36" bestFit="1" customWidth="1"/>
    <col min="45" max="45" width="11.5" style="30"/>
    <col min="46" max="46" width="16.5" style="36" bestFit="1" customWidth="1"/>
    <col min="47" max="48" width="7.5" style="36" bestFit="1" customWidth="1"/>
    <col min="49" max="49" width="6" style="36" bestFit="1" customWidth="1"/>
    <col min="50" max="50" width="11.5" style="36"/>
    <col min="51" max="51" width="5" style="36" bestFit="1" customWidth="1"/>
    <col min="52" max="52" width="6" style="36" bestFit="1" customWidth="1"/>
    <col min="53" max="53" width="7.6640625" style="36" bestFit="1" customWidth="1"/>
    <col min="54" max="54" width="6" style="36" bestFit="1" customWidth="1"/>
    <col min="55" max="56" width="6" style="31" bestFit="1" customWidth="1"/>
    <col min="57" max="57" width="10.83203125" style="31" customWidth="1"/>
    <col min="58" max="58" width="14.83203125" style="33" bestFit="1" customWidth="1"/>
    <col min="59" max="60" width="15" style="36" bestFit="1" customWidth="1"/>
    <col min="61" max="61" width="14.5" style="36" bestFit="1" customWidth="1"/>
    <col min="62" max="62" width="15" style="36" bestFit="1" customWidth="1"/>
    <col min="63" max="63" width="15.6640625" style="36" bestFit="1" customWidth="1"/>
    <col min="64" max="64" width="14.5" style="36" bestFit="1" customWidth="1"/>
    <col min="65" max="66" width="15" style="36" bestFit="1" customWidth="1"/>
    <col min="67" max="67" width="14.5" style="36" bestFit="1" customWidth="1"/>
    <col min="68" max="68" width="14.83203125" style="36" bestFit="1" customWidth="1"/>
    <col min="69" max="70" width="13.83203125" style="36" bestFit="1" customWidth="1"/>
    <col min="71" max="71" width="13.6640625" style="36" bestFit="1" customWidth="1"/>
    <col min="72" max="72" width="14.83203125" style="36" bestFit="1" customWidth="1"/>
    <col min="73" max="73" width="14.5" style="36" bestFit="1" customWidth="1"/>
    <col min="74" max="74" width="12.1640625" style="36" bestFit="1" customWidth="1"/>
    <col min="75" max="75" width="11.33203125" style="36" bestFit="1" customWidth="1"/>
    <col min="76" max="76" width="12" style="36" bestFit="1" customWidth="1"/>
    <col min="77" max="77" width="11.6640625" style="36" bestFit="1" customWidth="1"/>
    <col min="78" max="78" width="11" style="36" bestFit="1" customWidth="1"/>
    <col min="79" max="79" width="12.1640625" style="36" bestFit="1" customWidth="1"/>
    <col min="80" max="81" width="12" style="36" bestFit="1" customWidth="1"/>
    <col min="82" max="82" width="11.6640625" style="36" bestFit="1" customWidth="1"/>
    <col min="83" max="84" width="12" style="36" bestFit="1" customWidth="1"/>
    <col min="85" max="86" width="11.33203125" style="36" bestFit="1" customWidth="1"/>
    <col min="87" max="87" width="11.6640625" style="36" bestFit="1" customWidth="1"/>
    <col min="88" max="88" width="11.5" style="36" bestFit="1" customWidth="1"/>
    <col min="89" max="89" width="12.1640625" style="36" bestFit="1" customWidth="1"/>
    <col min="90" max="90" width="12.6640625" style="36" bestFit="1" customWidth="1"/>
    <col min="91" max="91" width="12" style="36" bestFit="1" customWidth="1"/>
    <col min="92" max="92" width="12.1640625" style="36" bestFit="1" customWidth="1"/>
    <col min="93" max="93" width="12" style="36" bestFit="1" customWidth="1"/>
    <col min="94" max="95" width="12.1640625" style="36" bestFit="1" customWidth="1"/>
    <col min="96" max="96" width="11.5" style="36" bestFit="1" customWidth="1"/>
    <col min="97" max="97" width="12.6640625" style="36" bestFit="1" customWidth="1"/>
    <col min="98" max="98" width="12" style="36" bestFit="1" customWidth="1"/>
    <col min="99" max="99" width="11.6640625" style="36" bestFit="1" customWidth="1"/>
    <col min="100" max="16384" width="11.5" style="36"/>
  </cols>
  <sheetData>
    <row r="1" spans="1:99" s="50" customFormat="1" ht="15" x14ac:dyDescent="0.2">
      <c r="A1" s="50" t="s">
        <v>140</v>
      </c>
      <c r="B1" s="55" t="s">
        <v>169</v>
      </c>
      <c r="C1" s="55" t="s">
        <v>21</v>
      </c>
      <c r="D1" s="50" t="s">
        <v>170</v>
      </c>
      <c r="E1" s="50" t="s">
        <v>171</v>
      </c>
      <c r="F1" s="50" t="s">
        <v>172</v>
      </c>
      <c r="G1" s="50" t="s">
        <v>173</v>
      </c>
      <c r="H1" s="50" t="s">
        <v>177</v>
      </c>
      <c r="I1" s="50" t="s">
        <v>174</v>
      </c>
      <c r="J1" s="50" t="s">
        <v>175</v>
      </c>
      <c r="K1" s="50" t="s">
        <v>176</v>
      </c>
      <c r="L1" s="55" t="s">
        <v>178</v>
      </c>
      <c r="M1" s="55" t="s">
        <v>21</v>
      </c>
      <c r="N1" s="62" t="s">
        <v>191</v>
      </c>
      <c r="O1" s="60" t="s">
        <v>197</v>
      </c>
      <c r="P1" s="50" t="s">
        <v>155</v>
      </c>
      <c r="Q1" s="50" t="s">
        <v>156</v>
      </c>
      <c r="R1" s="50" t="s">
        <v>157</v>
      </c>
      <c r="S1" s="50" t="s">
        <v>158</v>
      </c>
      <c r="T1" s="50" t="s">
        <v>159</v>
      </c>
      <c r="U1" s="50" t="s">
        <v>160</v>
      </c>
      <c r="V1" s="50" t="s">
        <v>161</v>
      </c>
      <c r="W1" s="50" t="s">
        <v>162</v>
      </c>
      <c r="X1" s="50" t="s">
        <v>163</v>
      </c>
      <c r="Y1" s="50" t="s">
        <v>164</v>
      </c>
      <c r="Z1" s="50" t="s">
        <v>0</v>
      </c>
      <c r="AA1" s="50" t="s">
        <v>1</v>
      </c>
      <c r="AB1" s="50" t="s">
        <v>2</v>
      </c>
      <c r="AC1" s="50" t="s">
        <v>3</v>
      </c>
      <c r="AD1" s="50" t="s">
        <v>4</v>
      </c>
      <c r="AE1" s="50" t="s">
        <v>5</v>
      </c>
      <c r="AF1" s="50" t="s">
        <v>6</v>
      </c>
      <c r="AG1" s="50" t="s">
        <v>7</v>
      </c>
      <c r="AH1" s="50" t="s">
        <v>8</v>
      </c>
      <c r="AI1" s="50" t="s">
        <v>9</v>
      </c>
      <c r="AJ1" s="50" t="s">
        <v>10</v>
      </c>
      <c r="AK1" s="50" t="s">
        <v>11</v>
      </c>
      <c r="AL1" s="50" t="s">
        <v>12</v>
      </c>
      <c r="AM1" s="50" t="s">
        <v>13</v>
      </c>
      <c r="AN1" s="50" t="s">
        <v>14</v>
      </c>
      <c r="AO1" s="50" t="s">
        <v>15</v>
      </c>
      <c r="AP1" s="50" t="s">
        <v>16</v>
      </c>
      <c r="AQ1" s="50" t="s">
        <v>17</v>
      </c>
      <c r="AR1" s="50" t="s">
        <v>18</v>
      </c>
      <c r="AS1" s="51"/>
      <c r="AT1" s="50" t="s">
        <v>165</v>
      </c>
      <c r="AU1" s="52" t="s">
        <v>166</v>
      </c>
      <c r="AV1" s="52" t="s">
        <v>167</v>
      </c>
      <c r="AW1" s="52" t="s">
        <v>168</v>
      </c>
      <c r="AY1" s="50" t="s">
        <v>56</v>
      </c>
      <c r="AZ1" s="50" t="s">
        <v>57</v>
      </c>
      <c r="BA1" s="50" t="s">
        <v>58</v>
      </c>
      <c r="BB1" s="50" t="s">
        <v>59</v>
      </c>
      <c r="BC1" s="53" t="s">
        <v>66</v>
      </c>
      <c r="BD1" s="53" t="s">
        <v>65</v>
      </c>
      <c r="BE1" s="53"/>
      <c r="BF1" s="54" t="s">
        <v>138</v>
      </c>
      <c r="BG1" s="55" t="s">
        <v>137</v>
      </c>
      <c r="BH1" s="55" t="s">
        <v>136</v>
      </c>
      <c r="BI1" s="55" t="s">
        <v>135</v>
      </c>
      <c r="BJ1" s="55" t="s">
        <v>79</v>
      </c>
      <c r="BK1" s="55" t="s">
        <v>78</v>
      </c>
      <c r="BL1" s="55" t="s">
        <v>77</v>
      </c>
      <c r="BM1" s="55" t="s">
        <v>74</v>
      </c>
      <c r="BN1" s="55" t="s">
        <v>75</v>
      </c>
      <c r="BO1" s="55" t="s">
        <v>76</v>
      </c>
      <c r="BP1" s="55" t="s">
        <v>73</v>
      </c>
      <c r="BQ1" s="55" t="s">
        <v>72</v>
      </c>
      <c r="BR1" s="55" t="s">
        <v>71</v>
      </c>
      <c r="BS1" s="55" t="s">
        <v>70</v>
      </c>
      <c r="BT1" s="55" t="s">
        <v>68</v>
      </c>
      <c r="BU1" s="55" t="s">
        <v>69</v>
      </c>
      <c r="BV1" s="56" t="s">
        <v>105</v>
      </c>
      <c r="BW1" s="56" t="s">
        <v>104</v>
      </c>
      <c r="BX1" s="56" t="s">
        <v>103</v>
      </c>
      <c r="BY1" s="56" t="s">
        <v>102</v>
      </c>
      <c r="BZ1" s="56" t="s">
        <v>101</v>
      </c>
      <c r="CA1" s="56" t="s">
        <v>100</v>
      </c>
      <c r="CB1" s="56" t="s">
        <v>99</v>
      </c>
      <c r="CC1" s="56" t="s">
        <v>98</v>
      </c>
      <c r="CD1" s="56" t="s">
        <v>97</v>
      </c>
      <c r="CE1" s="56" t="s">
        <v>96</v>
      </c>
      <c r="CF1" s="56" t="s">
        <v>95</v>
      </c>
      <c r="CG1" s="56" t="s">
        <v>94</v>
      </c>
      <c r="CH1" s="56" t="s">
        <v>93</v>
      </c>
      <c r="CI1" s="56" t="s">
        <v>92</v>
      </c>
      <c r="CJ1" s="56" t="s">
        <v>91</v>
      </c>
      <c r="CK1" s="56" t="s">
        <v>90</v>
      </c>
      <c r="CL1" s="56" t="s">
        <v>89</v>
      </c>
      <c r="CM1" s="56" t="s">
        <v>88</v>
      </c>
      <c r="CN1" s="56" t="s">
        <v>87</v>
      </c>
      <c r="CO1" s="56" t="s">
        <v>86</v>
      </c>
      <c r="CP1" s="56" t="s">
        <v>85</v>
      </c>
      <c r="CQ1" s="56" t="s">
        <v>84</v>
      </c>
      <c r="CR1" s="56" t="s">
        <v>83</v>
      </c>
      <c r="CS1" s="56" t="s">
        <v>82</v>
      </c>
      <c r="CT1" s="56" t="s">
        <v>81</v>
      </c>
      <c r="CU1" s="56" t="s">
        <v>80</v>
      </c>
    </row>
    <row r="2" spans="1:99" ht="12.75" x14ac:dyDescent="0.2">
      <c r="A2" s="36" t="s">
        <v>142</v>
      </c>
      <c r="B2" s="36">
        <v>3</v>
      </c>
      <c r="C2" s="36">
        <v>3</v>
      </c>
      <c r="D2" s="36">
        <v>3</v>
      </c>
      <c r="E2" s="36">
        <v>-57</v>
      </c>
      <c r="F2" s="36">
        <v>511.2</v>
      </c>
      <c r="G2" s="36">
        <v>428.7</v>
      </c>
      <c r="H2" s="36">
        <v>405.9</v>
      </c>
      <c r="I2" s="36">
        <v>6.6666666666665248E-3</v>
      </c>
      <c r="J2" s="36">
        <v>462.9</v>
      </c>
      <c r="K2" s="36">
        <v>105.30000000000001</v>
      </c>
      <c r="L2" s="36">
        <v>284.10000000000002</v>
      </c>
      <c r="M2" s="36">
        <v>3</v>
      </c>
      <c r="N2" s="36">
        <v>277.2</v>
      </c>
      <c r="O2" s="36">
        <v>4.1841004184100397E-3</v>
      </c>
      <c r="P2" s="36">
        <v>53.21</v>
      </c>
      <c r="Q2" s="36">
        <v>1.7090000000000001</v>
      </c>
      <c r="R2" s="36">
        <v>16.96</v>
      </c>
      <c r="S2" s="36">
        <v>9.77</v>
      </c>
      <c r="T2" s="36">
        <v>0.14000000000000001</v>
      </c>
      <c r="U2" s="36">
        <v>4.08</v>
      </c>
      <c r="V2" s="36">
        <v>6.62</v>
      </c>
      <c r="W2" s="36">
        <v>3.93</v>
      </c>
      <c r="X2" s="36">
        <v>0.67</v>
      </c>
      <c r="Y2" s="36">
        <v>0.29499999999999998</v>
      </c>
      <c r="Z2" s="36">
        <v>0.432</v>
      </c>
      <c r="AA2" s="36">
        <v>0.02</v>
      </c>
      <c r="AB2" s="36">
        <v>9</v>
      </c>
      <c r="AC2" s="36">
        <v>157</v>
      </c>
      <c r="AD2" s="36">
        <v>19</v>
      </c>
      <c r="AE2" s="36">
        <v>28</v>
      </c>
      <c r="AF2" s="36">
        <v>43</v>
      </c>
      <c r="AG2" s="36">
        <v>59</v>
      </c>
      <c r="AH2" s="36">
        <v>2</v>
      </c>
      <c r="AI2" s="36">
        <v>14</v>
      </c>
      <c r="AJ2" s="36">
        <v>2</v>
      </c>
      <c r="AK2" s="36">
        <v>11</v>
      </c>
      <c r="AL2" s="36">
        <v>351</v>
      </c>
      <c r="AM2" s="36">
        <v>3</v>
      </c>
      <c r="AN2" s="36">
        <v>0</v>
      </c>
      <c r="AO2" s="36">
        <v>254</v>
      </c>
      <c r="AP2" s="36">
        <v>30</v>
      </c>
      <c r="AQ2" s="36">
        <v>85</v>
      </c>
      <c r="AR2" s="36">
        <v>171</v>
      </c>
      <c r="AT2" s="39">
        <v>31.529639984024676</v>
      </c>
      <c r="AU2" s="39">
        <v>2.0031997866808191</v>
      </c>
      <c r="AV2" s="39">
        <v>0.62162522498507689</v>
      </c>
      <c r="AW2" s="39">
        <v>0.84541030597970468</v>
      </c>
      <c r="AY2" s="31">
        <v>0.55179999999999996</v>
      </c>
      <c r="AZ2" s="37">
        <v>0.15290000000000001</v>
      </c>
      <c r="BC2" s="32">
        <v>47.813635078241191</v>
      </c>
      <c r="BD2" s="32"/>
      <c r="BE2" s="32"/>
      <c r="BF2" s="33">
        <v>166</v>
      </c>
      <c r="BG2" s="36">
        <v>28</v>
      </c>
      <c r="BH2" s="36">
        <v>24</v>
      </c>
      <c r="BI2" s="40">
        <v>31</v>
      </c>
      <c r="BJ2" s="36">
        <v>58</v>
      </c>
      <c r="BK2" s="36">
        <v>0.86</v>
      </c>
      <c r="BL2" s="36">
        <v>14</v>
      </c>
      <c r="BM2" s="36">
        <v>4.7</v>
      </c>
      <c r="BN2" s="40">
        <v>7.8</v>
      </c>
      <c r="BO2" s="40">
        <v>409</v>
      </c>
      <c r="BP2" s="33">
        <v>1.4</v>
      </c>
      <c r="BQ2" s="36">
        <v>0.59</v>
      </c>
      <c r="BR2" s="36">
        <v>257</v>
      </c>
      <c r="BS2" s="36">
        <v>29</v>
      </c>
      <c r="BT2" s="36">
        <v>88</v>
      </c>
      <c r="BU2" s="36">
        <v>168</v>
      </c>
      <c r="BV2" s="37">
        <v>3.9696736161282893E-2</v>
      </c>
      <c r="BW2" s="37">
        <v>3.4325878012243398E-2</v>
      </c>
      <c r="BX2" s="31">
        <v>0.19646716207598025</v>
      </c>
      <c r="BY2" s="31">
        <v>0.72841</v>
      </c>
      <c r="BZ2" s="38">
        <v>10.943199999999999</v>
      </c>
      <c r="CA2" s="41">
        <v>5.7280783619501232</v>
      </c>
      <c r="CB2" s="36">
        <v>0</v>
      </c>
      <c r="CC2" s="31">
        <v>0.14502999999999999</v>
      </c>
      <c r="CD2" s="38">
        <v>24.996950000000002</v>
      </c>
      <c r="CE2" s="41">
        <v>1.0682200000000002</v>
      </c>
      <c r="CF2" s="31">
        <v>0.83395999999999992</v>
      </c>
      <c r="CG2" s="37">
        <v>9.4166966870805502E-2</v>
      </c>
      <c r="CH2" s="31">
        <v>0.1749</v>
      </c>
      <c r="CI2" s="38">
        <v>11.22945</v>
      </c>
      <c r="CJ2" s="41">
        <v>4.0211100000000002</v>
      </c>
      <c r="CK2" s="38">
        <v>18.637899999999998</v>
      </c>
      <c r="CL2" s="41">
        <v>4.9153450000000003</v>
      </c>
      <c r="CM2" s="41">
        <v>1.6691287476009871</v>
      </c>
      <c r="CN2" s="41">
        <v>5.3890381238056522</v>
      </c>
      <c r="CO2" s="31">
        <v>0.89920999999999995</v>
      </c>
      <c r="CP2" s="41">
        <v>5.6304649999999992</v>
      </c>
      <c r="CQ2" s="41">
        <v>1.16205</v>
      </c>
      <c r="CR2" s="41">
        <v>3.3155950000000001</v>
      </c>
      <c r="CS2" s="31">
        <v>0.49313000000000001</v>
      </c>
      <c r="CT2" s="41">
        <v>3.2050999999999998</v>
      </c>
      <c r="CU2" s="31">
        <v>0.47778999999999999</v>
      </c>
    </row>
    <row r="3" spans="1:99" ht="12.75" x14ac:dyDescent="0.2">
      <c r="A3" s="36" t="s">
        <v>142</v>
      </c>
      <c r="B3" s="36">
        <v>5</v>
      </c>
      <c r="C3" s="36">
        <v>5</v>
      </c>
      <c r="D3" s="36">
        <v>5</v>
      </c>
      <c r="E3" s="36">
        <v>290.2</v>
      </c>
      <c r="F3" s="36">
        <v>891.6</v>
      </c>
      <c r="G3" s="36">
        <v>753.4</v>
      </c>
      <c r="H3" s="36">
        <v>738.4</v>
      </c>
      <c r="I3" s="36">
        <v>7.6923076923071246E-3</v>
      </c>
      <c r="J3" s="36">
        <v>448.2</v>
      </c>
      <c r="K3" s="36">
        <v>153.20000000000005</v>
      </c>
      <c r="L3" s="36">
        <v>300.70000000000005</v>
      </c>
      <c r="M3" s="36">
        <v>5</v>
      </c>
      <c r="N3" s="36">
        <v>757.5</v>
      </c>
      <c r="O3" s="36">
        <v>8.1967213114753495E-3</v>
      </c>
      <c r="P3" s="36">
        <v>52.63</v>
      </c>
      <c r="Q3" s="36">
        <v>1.7509999999999999</v>
      </c>
      <c r="R3" s="36">
        <v>16.68</v>
      </c>
      <c r="S3" s="36">
        <v>10.029999999999999</v>
      </c>
      <c r="T3" s="36">
        <v>0.152</v>
      </c>
      <c r="U3" s="36">
        <v>4.4800000000000004</v>
      </c>
      <c r="V3" s="36">
        <v>6.98</v>
      </c>
      <c r="W3" s="36">
        <v>4.22</v>
      </c>
      <c r="X3" s="36">
        <v>0.61</v>
      </c>
      <c r="Y3" s="36">
        <v>0.32200000000000001</v>
      </c>
      <c r="Z3" s="36">
        <v>0.52</v>
      </c>
      <c r="AA3" s="36">
        <v>0.03</v>
      </c>
      <c r="AB3" s="36">
        <v>8</v>
      </c>
      <c r="AC3" s="36">
        <v>153</v>
      </c>
      <c r="AD3" s="36">
        <v>14</v>
      </c>
      <c r="AE3" s="36">
        <v>26</v>
      </c>
      <c r="AF3" s="36">
        <v>41</v>
      </c>
      <c r="AG3" s="36">
        <v>60</v>
      </c>
      <c r="AH3" s="36">
        <v>1</v>
      </c>
      <c r="AI3" s="36">
        <v>11</v>
      </c>
      <c r="AJ3" s="36">
        <v>2</v>
      </c>
      <c r="AK3" s="36">
        <v>9</v>
      </c>
      <c r="AL3" s="36">
        <v>348</v>
      </c>
      <c r="AM3" s="36">
        <v>0</v>
      </c>
      <c r="AN3" s="36">
        <v>1</v>
      </c>
      <c r="AO3" s="36">
        <v>290</v>
      </c>
      <c r="AP3" s="36">
        <v>30</v>
      </c>
      <c r="AQ3" s="36">
        <v>79</v>
      </c>
      <c r="AR3" s="36">
        <v>178</v>
      </c>
      <c r="AT3" s="39">
        <v>53.104279686558129</v>
      </c>
      <c r="AU3" s="39">
        <v>9.8874715040986558</v>
      </c>
      <c r="AV3" s="39">
        <v>2.6968036086724312</v>
      </c>
      <c r="AW3" s="39">
        <v>3.6676529077945066</v>
      </c>
      <c r="BC3" s="32">
        <v>46.087220196906699</v>
      </c>
      <c r="BD3" s="32"/>
      <c r="BE3" s="32"/>
      <c r="BI3" s="40"/>
      <c r="BN3" s="40"/>
      <c r="BO3" s="40"/>
      <c r="BP3" s="33"/>
      <c r="BV3" s="37"/>
      <c r="BW3" s="37"/>
      <c r="BX3" s="31"/>
      <c r="BY3" s="31"/>
      <c r="BZ3" s="38"/>
      <c r="CA3" s="41"/>
      <c r="CC3" s="31"/>
      <c r="CD3" s="38"/>
      <c r="CE3" s="41"/>
      <c r="CF3" s="31"/>
      <c r="CH3" s="31"/>
      <c r="CI3" s="38"/>
      <c r="CJ3" s="41"/>
      <c r="CK3" s="38"/>
      <c r="CL3" s="41"/>
      <c r="CM3" s="41"/>
      <c r="CN3" s="41"/>
      <c r="CO3" s="31"/>
      <c r="CP3" s="41"/>
      <c r="CQ3" s="41"/>
      <c r="CR3" s="41"/>
      <c r="CS3" s="31"/>
      <c r="CT3" s="41"/>
      <c r="CU3" s="31"/>
    </row>
    <row r="4" spans="1:99" ht="12.75" x14ac:dyDescent="0.2">
      <c r="A4" s="36" t="s">
        <v>142</v>
      </c>
      <c r="B4" s="36">
        <v>7</v>
      </c>
      <c r="C4" s="36">
        <v>7</v>
      </c>
      <c r="D4" s="36">
        <v>7</v>
      </c>
      <c r="E4" s="36">
        <v>752</v>
      </c>
      <c r="F4" s="36">
        <v>1084.9000000000001</v>
      </c>
      <c r="G4" s="36">
        <v>999.5</v>
      </c>
      <c r="H4" s="36">
        <v>991.9</v>
      </c>
      <c r="I4" s="36">
        <v>8.3333333333328406E-3</v>
      </c>
      <c r="J4" s="36">
        <v>239.89999999999998</v>
      </c>
      <c r="K4" s="36">
        <v>93.000000000000114</v>
      </c>
      <c r="L4" s="36">
        <v>166.45000000000005</v>
      </c>
      <c r="M4" s="36">
        <v>7</v>
      </c>
      <c r="N4" s="36">
        <v>1002.1</v>
      </c>
      <c r="O4" s="36">
        <v>8.130081300813009E-3</v>
      </c>
      <c r="P4" s="36">
        <v>50.32</v>
      </c>
      <c r="Q4" s="36">
        <v>1.3109999999999999</v>
      </c>
      <c r="R4" s="36">
        <v>17.57</v>
      </c>
      <c r="S4" s="36">
        <v>9</v>
      </c>
      <c r="T4" s="36">
        <v>9.4E-2</v>
      </c>
      <c r="U4" s="36">
        <v>3.73</v>
      </c>
      <c r="V4" s="36">
        <v>3.59</v>
      </c>
      <c r="W4" s="36">
        <v>2.7</v>
      </c>
      <c r="X4" s="36">
        <v>0.89</v>
      </c>
      <c r="Y4" s="36">
        <v>0.24399999999999999</v>
      </c>
      <c r="Z4" s="36">
        <v>1.202</v>
      </c>
      <c r="AA4" s="36">
        <v>-0.03</v>
      </c>
      <c r="AB4" s="36">
        <v>10</v>
      </c>
      <c r="AC4" s="36">
        <v>242</v>
      </c>
      <c r="AD4" s="36">
        <v>25</v>
      </c>
      <c r="AE4" s="36">
        <v>26</v>
      </c>
      <c r="AF4" s="36">
        <v>71</v>
      </c>
      <c r="AG4" s="36">
        <v>103</v>
      </c>
      <c r="AH4" s="36">
        <v>0</v>
      </c>
      <c r="AI4" s="36">
        <v>19</v>
      </c>
      <c r="AJ4" s="36">
        <v>3</v>
      </c>
      <c r="AK4" s="36">
        <v>20</v>
      </c>
      <c r="AL4" s="36">
        <v>307</v>
      </c>
      <c r="AM4" s="36">
        <v>-3</v>
      </c>
      <c r="AN4" s="36">
        <v>-2</v>
      </c>
      <c r="AO4" s="36">
        <v>259</v>
      </c>
      <c r="AP4" s="36">
        <v>28</v>
      </c>
      <c r="AQ4" s="36">
        <v>89</v>
      </c>
      <c r="AR4" s="36">
        <v>130</v>
      </c>
      <c r="AT4" s="39">
        <v>43.126326123444372</v>
      </c>
      <c r="AU4" s="39">
        <v>6.5176234756946148</v>
      </c>
      <c r="AV4" s="39">
        <v>2.2272955064313216</v>
      </c>
      <c r="AW4" s="39">
        <v>3.0291218887465976</v>
      </c>
      <c r="AY4" s="31">
        <v>2.2158000000000002</v>
      </c>
      <c r="AZ4" s="37">
        <v>0.60419999999999996</v>
      </c>
      <c r="BA4" s="42" t="s">
        <v>60</v>
      </c>
      <c r="BB4" s="37">
        <v>2.2158000000000002</v>
      </c>
      <c r="BC4" s="31">
        <v>60.773760266970726</v>
      </c>
      <c r="BD4" s="31">
        <v>60.773760266970726</v>
      </c>
      <c r="BI4" s="40"/>
      <c r="BN4" s="40"/>
      <c r="BO4" s="40"/>
      <c r="BP4" s="33"/>
      <c r="BV4" s="37"/>
      <c r="BW4" s="37"/>
      <c r="BX4" s="31"/>
      <c r="BY4" s="31"/>
      <c r="BZ4" s="38"/>
      <c r="CA4" s="41"/>
      <c r="CC4" s="31"/>
      <c r="CD4" s="38"/>
      <c r="CE4" s="41"/>
      <c r="CF4" s="31"/>
      <c r="CH4" s="31"/>
      <c r="CI4" s="38"/>
      <c r="CJ4" s="41"/>
      <c r="CK4" s="38"/>
      <c r="CL4" s="41"/>
      <c r="CM4" s="41"/>
      <c r="CN4" s="41"/>
      <c r="CO4" s="31"/>
      <c r="CP4" s="41"/>
      <c r="CQ4" s="41"/>
      <c r="CR4" s="41"/>
      <c r="CS4" s="31"/>
      <c r="CT4" s="41"/>
      <c r="CU4" s="31"/>
    </row>
    <row r="5" spans="1:99" ht="12.75" x14ac:dyDescent="0.2">
      <c r="A5" s="36" t="s">
        <v>142</v>
      </c>
      <c r="B5" s="36">
        <v>9</v>
      </c>
      <c r="C5" s="36">
        <v>9</v>
      </c>
      <c r="D5" s="36">
        <v>9</v>
      </c>
      <c r="E5" s="36">
        <v>1153.3</v>
      </c>
      <c r="F5" s="36">
        <v>1314.6</v>
      </c>
      <c r="G5" s="36">
        <v>1245.4000000000001</v>
      </c>
      <c r="H5" s="36">
        <v>1245.4000000000001</v>
      </c>
      <c r="I5" s="36">
        <v>9.090909090909649E-3</v>
      </c>
      <c r="J5" s="36">
        <v>92.100000000000136</v>
      </c>
      <c r="K5" s="36">
        <v>69.199999999999818</v>
      </c>
      <c r="L5" s="36">
        <v>80.649999999999977</v>
      </c>
      <c r="M5" s="36">
        <v>9</v>
      </c>
      <c r="N5" s="36">
        <v>1247</v>
      </c>
      <c r="O5" s="36">
        <v>8.1967213114753495E-3</v>
      </c>
      <c r="P5" s="36">
        <v>51.18</v>
      </c>
      <c r="Q5" s="36">
        <v>1.171</v>
      </c>
      <c r="R5" s="36">
        <v>18.77</v>
      </c>
      <c r="S5" s="36">
        <v>9.39</v>
      </c>
      <c r="T5" s="36">
        <v>8.6999999999999994E-2</v>
      </c>
      <c r="U5" s="36">
        <v>4.12</v>
      </c>
      <c r="V5" s="36">
        <v>2.75</v>
      </c>
      <c r="W5" s="36">
        <v>2.5</v>
      </c>
      <c r="X5" s="36">
        <v>1.06</v>
      </c>
      <c r="Y5" s="36">
        <v>0.23899999999999999</v>
      </c>
      <c r="Z5" s="36">
        <v>0.83599999999999997</v>
      </c>
      <c r="AA5" s="36">
        <v>-0.02</v>
      </c>
      <c r="AB5" s="36">
        <v>16</v>
      </c>
      <c r="AC5" s="36">
        <v>267</v>
      </c>
      <c r="AD5" s="36">
        <v>18</v>
      </c>
      <c r="AE5" s="36">
        <v>29</v>
      </c>
      <c r="AF5" s="36">
        <v>79</v>
      </c>
      <c r="AG5" s="36">
        <v>116</v>
      </c>
      <c r="AH5" s="36">
        <v>2</v>
      </c>
      <c r="AI5" s="36">
        <v>24</v>
      </c>
      <c r="AJ5" s="36">
        <v>4</v>
      </c>
      <c r="AK5" s="36">
        <v>24</v>
      </c>
      <c r="AL5" s="36">
        <v>303</v>
      </c>
      <c r="AM5" s="36">
        <v>7</v>
      </c>
      <c r="AN5" s="36">
        <v>1</v>
      </c>
      <c r="AO5" s="36">
        <v>261</v>
      </c>
      <c r="AP5" s="36">
        <v>24</v>
      </c>
      <c r="AQ5" s="36">
        <v>90</v>
      </c>
      <c r="AR5" s="36">
        <v>127</v>
      </c>
      <c r="AT5" s="39">
        <v>37.350600450694586</v>
      </c>
      <c r="AU5" s="39">
        <v>6.1831261667349269</v>
      </c>
      <c r="AV5" s="39">
        <v>2.2059827892365504</v>
      </c>
      <c r="AW5" s="39">
        <v>3.000136593361709</v>
      </c>
      <c r="AY5" s="31">
        <v>1.2609999999999999</v>
      </c>
      <c r="AZ5" s="37">
        <v>0.3543</v>
      </c>
      <c r="BA5" s="42"/>
      <c r="BB5" s="37"/>
      <c r="BC5" s="32">
        <v>65.97446678125209</v>
      </c>
      <c r="BD5" s="32"/>
      <c r="BE5" s="32"/>
      <c r="BI5" s="40"/>
      <c r="BN5" s="40"/>
      <c r="BO5" s="40"/>
      <c r="BP5" s="33"/>
      <c r="BV5" s="37"/>
      <c r="BW5" s="37"/>
      <c r="BX5" s="31"/>
      <c r="BY5" s="31"/>
      <c r="BZ5" s="38"/>
      <c r="CA5" s="41"/>
      <c r="CC5" s="31"/>
      <c r="CD5" s="38"/>
      <c r="CE5" s="41"/>
      <c r="CF5" s="31"/>
      <c r="CH5" s="31"/>
      <c r="CI5" s="38"/>
      <c r="CJ5" s="41"/>
      <c r="CK5" s="38"/>
      <c r="CL5" s="41"/>
      <c r="CM5" s="41"/>
      <c r="CN5" s="41"/>
      <c r="CO5" s="31"/>
      <c r="CP5" s="41"/>
      <c r="CQ5" s="41"/>
      <c r="CR5" s="41"/>
      <c r="CS5" s="31"/>
      <c r="CT5" s="41"/>
      <c r="CU5" s="31"/>
    </row>
    <row r="6" spans="1:99" ht="12.75" x14ac:dyDescent="0.2">
      <c r="A6" s="36" t="s">
        <v>142</v>
      </c>
      <c r="B6" s="36">
        <v>13</v>
      </c>
      <c r="C6" s="36">
        <v>13</v>
      </c>
      <c r="D6" s="36">
        <v>13</v>
      </c>
      <c r="E6" s="36">
        <v>2080</v>
      </c>
      <c r="F6" s="36">
        <v>2342.6999999999998</v>
      </c>
      <c r="G6" s="36">
        <v>2223.9</v>
      </c>
      <c r="H6" s="36">
        <v>2222.5</v>
      </c>
      <c r="I6" s="36">
        <v>3.4482758620687838E-3</v>
      </c>
      <c r="J6" s="36">
        <v>142.5</v>
      </c>
      <c r="K6" s="36">
        <v>120.19999999999982</v>
      </c>
      <c r="L6" s="36">
        <v>131.34999999999991</v>
      </c>
      <c r="M6" s="36">
        <v>13</v>
      </c>
      <c r="N6" s="36">
        <v>2252</v>
      </c>
      <c r="O6" s="36">
        <v>3.4013605442176644E-3</v>
      </c>
      <c r="P6" s="36">
        <v>52.48</v>
      </c>
      <c r="Q6" s="36">
        <v>1.7470000000000001</v>
      </c>
      <c r="R6" s="36">
        <v>18.39</v>
      </c>
      <c r="S6" s="36">
        <v>9.56</v>
      </c>
      <c r="T6" s="36">
        <v>0.123</v>
      </c>
      <c r="U6" s="36">
        <v>4.18</v>
      </c>
      <c r="V6" s="36">
        <v>4.84</v>
      </c>
      <c r="W6" s="36">
        <v>3.55</v>
      </c>
      <c r="X6" s="36">
        <v>0.72</v>
      </c>
      <c r="Y6" s="36">
        <v>0.43</v>
      </c>
      <c r="Z6" s="36">
        <v>0.80700000000000005</v>
      </c>
      <c r="AA6" s="36">
        <v>-0.02</v>
      </c>
      <c r="AB6" s="36">
        <v>11</v>
      </c>
      <c r="AC6" s="36">
        <v>226</v>
      </c>
      <c r="AD6" s="36">
        <v>31</v>
      </c>
      <c r="AE6" s="36">
        <v>28</v>
      </c>
      <c r="AF6" s="36">
        <v>47</v>
      </c>
      <c r="AG6" s="36">
        <v>88</v>
      </c>
      <c r="AH6" s="36">
        <v>2</v>
      </c>
      <c r="AI6" s="36">
        <v>14</v>
      </c>
      <c r="AJ6" s="36">
        <v>1</v>
      </c>
      <c r="AK6" s="36">
        <v>16</v>
      </c>
      <c r="AL6" s="36">
        <v>347</v>
      </c>
      <c r="AM6" s="36">
        <v>3</v>
      </c>
      <c r="AN6" s="36">
        <v>1</v>
      </c>
      <c r="AO6" s="36">
        <v>295</v>
      </c>
      <c r="AP6" s="36">
        <v>30</v>
      </c>
      <c r="AQ6" s="36">
        <v>91</v>
      </c>
      <c r="AR6" s="36">
        <v>156</v>
      </c>
      <c r="AT6" s="39">
        <v>36.242141065723047</v>
      </c>
      <c r="AU6" s="39">
        <v>3.6534109279017395</v>
      </c>
      <c r="AV6" s="39">
        <v>1.6165535079211142</v>
      </c>
      <c r="AW6" s="39">
        <v>2.1985127707727155</v>
      </c>
      <c r="AY6" s="31">
        <v>0.85660000000000003</v>
      </c>
      <c r="AZ6" s="37">
        <v>0.35360000000000003</v>
      </c>
      <c r="BA6" s="42"/>
      <c r="BB6" s="37"/>
      <c r="BC6" s="32">
        <v>56.124303944650535</v>
      </c>
      <c r="BD6" s="32"/>
      <c r="BE6" s="32"/>
      <c r="BF6" s="33">
        <v>200</v>
      </c>
      <c r="BG6" s="36">
        <v>29</v>
      </c>
      <c r="BH6" s="36">
        <v>27</v>
      </c>
      <c r="BI6" s="40">
        <v>42</v>
      </c>
      <c r="BJ6" s="36">
        <v>82</v>
      </c>
      <c r="BK6" s="36">
        <v>0.56999999999999995</v>
      </c>
      <c r="BL6" s="36">
        <v>18</v>
      </c>
      <c r="BM6" s="36">
        <v>4.8</v>
      </c>
      <c r="BN6" s="40">
        <v>5.9</v>
      </c>
      <c r="BO6" s="40">
        <v>371</v>
      </c>
      <c r="BP6" s="33">
        <v>1.5</v>
      </c>
      <c r="BQ6" s="36">
        <v>0.66</v>
      </c>
      <c r="BR6" s="36">
        <v>281</v>
      </c>
      <c r="BS6" s="36">
        <v>29</v>
      </c>
      <c r="BT6" s="36">
        <v>89</v>
      </c>
      <c r="BU6" s="36">
        <v>152</v>
      </c>
      <c r="BV6" s="37">
        <v>5.260525090766173E-2</v>
      </c>
      <c r="BW6" s="37">
        <v>4.0196822803001533E-2</v>
      </c>
      <c r="BX6" s="31">
        <v>0.20625074379144084</v>
      </c>
      <c r="BY6" s="31">
        <v>0.81180999999999992</v>
      </c>
      <c r="BZ6" s="38">
        <v>12.41</v>
      </c>
      <c r="CA6" s="41">
        <v>5.2322393983192024</v>
      </c>
      <c r="CB6" s="36">
        <v>1.9500000000000001E-3</v>
      </c>
      <c r="CC6" s="31">
        <v>0.18223</v>
      </c>
      <c r="CD6" s="38">
        <v>25.850149999999999</v>
      </c>
      <c r="CE6" s="41">
        <v>2.0878200000000002</v>
      </c>
      <c r="CF6" s="31">
        <v>0.80845999999999996</v>
      </c>
      <c r="CG6" s="31">
        <v>0.12020600675125753</v>
      </c>
      <c r="CH6" s="31"/>
      <c r="CI6" s="38">
        <v>12.245049999999999</v>
      </c>
      <c r="CJ6" s="41">
        <v>4.2561100000000005</v>
      </c>
      <c r="CK6" s="38">
        <v>20.487200000000001</v>
      </c>
      <c r="CL6" s="41">
        <v>5.1623450000000002</v>
      </c>
      <c r="CM6" s="41">
        <v>1.771526271476878</v>
      </c>
      <c r="CN6" s="41">
        <v>5.5793925544142846</v>
      </c>
      <c r="CO6" s="31">
        <v>0.91041000000000005</v>
      </c>
      <c r="CP6" s="41">
        <v>5.4825150000000002</v>
      </c>
      <c r="CQ6" s="41">
        <v>1.14005</v>
      </c>
      <c r="CR6" s="41">
        <v>3.257145</v>
      </c>
      <c r="CS6" s="31">
        <v>0.47782999999999998</v>
      </c>
      <c r="CT6" s="41">
        <v>3.0703</v>
      </c>
      <c r="CU6" s="31">
        <v>0.45439000000000002</v>
      </c>
    </row>
    <row r="7" spans="1:99" ht="12.75" x14ac:dyDescent="0.2">
      <c r="A7" s="36" t="s">
        <v>142</v>
      </c>
      <c r="B7" s="36">
        <v>15</v>
      </c>
      <c r="C7" s="36">
        <v>15</v>
      </c>
      <c r="D7" s="36">
        <v>15</v>
      </c>
      <c r="E7" s="36">
        <v>2559.9</v>
      </c>
      <c r="F7" s="36">
        <v>2978.4</v>
      </c>
      <c r="G7" s="36">
        <v>2790.9</v>
      </c>
      <c r="H7" s="36">
        <v>2789.4</v>
      </c>
      <c r="I7" s="36">
        <v>5.8823529411769744E-3</v>
      </c>
      <c r="J7" s="36">
        <v>229.5</v>
      </c>
      <c r="K7" s="36">
        <v>189</v>
      </c>
      <c r="L7" s="36">
        <v>209.25</v>
      </c>
      <c r="M7" s="36">
        <v>15</v>
      </c>
      <c r="N7" s="36">
        <v>2839.9</v>
      </c>
      <c r="O7" s="36">
        <v>6.7567567567568577E-3</v>
      </c>
      <c r="P7" s="36">
        <v>52.55</v>
      </c>
      <c r="Q7" s="36">
        <v>1.4019999999999999</v>
      </c>
      <c r="R7" s="36">
        <v>18.53</v>
      </c>
      <c r="S7" s="36">
        <v>9.2799999999999994</v>
      </c>
      <c r="T7" s="36">
        <v>0.09</v>
      </c>
      <c r="U7" s="36">
        <v>3.89</v>
      </c>
      <c r="V7" s="36">
        <v>3.74</v>
      </c>
      <c r="W7" s="36">
        <v>3.07</v>
      </c>
      <c r="X7" s="36">
        <v>0.75</v>
      </c>
      <c r="Y7" s="36">
        <v>0.28699999999999998</v>
      </c>
      <c r="Z7" s="36">
        <v>1.169</v>
      </c>
      <c r="AA7" s="36">
        <v>-0.03</v>
      </c>
      <c r="AB7" s="36">
        <v>12</v>
      </c>
      <c r="AC7" s="36">
        <v>244</v>
      </c>
      <c r="AD7" s="36">
        <v>23</v>
      </c>
      <c r="AE7" s="36">
        <v>30</v>
      </c>
      <c r="AF7" s="36">
        <v>58</v>
      </c>
      <c r="AG7" s="36">
        <v>100</v>
      </c>
      <c r="AH7" s="36">
        <v>0</v>
      </c>
      <c r="AI7" s="36">
        <v>17</v>
      </c>
      <c r="AJ7" s="36">
        <v>1</v>
      </c>
      <c r="AK7" s="36">
        <v>18</v>
      </c>
      <c r="AL7" s="36">
        <v>324</v>
      </c>
      <c r="AM7" s="36">
        <v>5</v>
      </c>
      <c r="AN7" s="36">
        <v>1</v>
      </c>
      <c r="AO7" s="36">
        <v>278</v>
      </c>
      <c r="AP7" s="36">
        <v>28</v>
      </c>
      <c r="AQ7" s="36">
        <v>90</v>
      </c>
      <c r="AR7" s="36">
        <v>140</v>
      </c>
      <c r="AT7" s="39">
        <v>35.848620253896399</v>
      </c>
      <c r="AU7" s="39">
        <v>4.010557486803215</v>
      </c>
      <c r="AV7" s="39">
        <v>2.4913093858631941</v>
      </c>
      <c r="AW7" s="39">
        <v>3.3881807647739444</v>
      </c>
      <c r="AY7" s="31">
        <v>1.0879000000000001</v>
      </c>
      <c r="AZ7" s="37">
        <v>1.0109999999999999</v>
      </c>
      <c r="BA7" s="42" t="s">
        <v>60</v>
      </c>
      <c r="BB7" s="37">
        <v>1.0879000000000001</v>
      </c>
      <c r="BC7" s="31">
        <v>60.761829651033707</v>
      </c>
      <c r="BD7" s="31">
        <v>60.761829651033707</v>
      </c>
      <c r="BI7" s="40"/>
      <c r="BN7" s="40"/>
      <c r="BO7" s="40"/>
      <c r="BP7" s="33"/>
      <c r="BV7" s="37"/>
      <c r="BW7" s="37"/>
      <c r="BX7" s="31"/>
      <c r="BY7" s="31"/>
      <c r="BZ7" s="38"/>
      <c r="CA7" s="41"/>
      <c r="CC7" s="31"/>
      <c r="CD7" s="38"/>
      <c r="CE7" s="41"/>
      <c r="CF7" s="31"/>
      <c r="CG7" s="31"/>
      <c r="CH7" s="31"/>
      <c r="CI7" s="38"/>
      <c r="CJ7" s="41"/>
      <c r="CK7" s="38"/>
      <c r="CL7" s="41"/>
      <c r="CM7" s="41"/>
      <c r="CN7" s="41"/>
      <c r="CO7" s="31"/>
      <c r="CP7" s="41"/>
      <c r="CQ7" s="41"/>
      <c r="CR7" s="41"/>
      <c r="CS7" s="31"/>
      <c r="CT7" s="41"/>
      <c r="CU7" s="31"/>
    </row>
    <row r="8" spans="1:99" ht="12.75" x14ac:dyDescent="0.2">
      <c r="A8" s="36" t="s">
        <v>142</v>
      </c>
      <c r="B8" s="36">
        <v>17</v>
      </c>
      <c r="C8" s="36">
        <v>17</v>
      </c>
      <c r="D8" s="36">
        <v>17</v>
      </c>
      <c r="E8" s="36">
        <v>2956.8</v>
      </c>
      <c r="F8" s="36">
        <v>3257.2</v>
      </c>
      <c r="G8" s="36">
        <v>3115</v>
      </c>
      <c r="H8" s="36">
        <v>3114.7</v>
      </c>
      <c r="I8" s="36">
        <v>6.2499999999995563E-3</v>
      </c>
      <c r="J8" s="36">
        <v>157.89999999999964</v>
      </c>
      <c r="K8" s="36">
        <v>142.5</v>
      </c>
      <c r="L8" s="36">
        <v>150.19999999999982</v>
      </c>
      <c r="M8" s="36">
        <v>17</v>
      </c>
      <c r="N8" s="36">
        <v>3134.6</v>
      </c>
      <c r="O8" s="36">
        <v>6.6666666666667616E-3</v>
      </c>
      <c r="P8" s="36">
        <v>55.07</v>
      </c>
      <c r="Q8" s="36">
        <v>1.5840000000000001</v>
      </c>
      <c r="R8" s="36">
        <v>18.420000000000002</v>
      </c>
      <c r="S8" s="36">
        <v>8.81</v>
      </c>
      <c r="T8" s="36">
        <v>0.123</v>
      </c>
      <c r="U8" s="36">
        <v>4.07</v>
      </c>
      <c r="V8" s="36">
        <v>4.43</v>
      </c>
      <c r="W8" s="36">
        <v>3.44</v>
      </c>
      <c r="X8" s="36">
        <v>0.76</v>
      </c>
      <c r="Y8" s="36">
        <v>0.33500000000000002</v>
      </c>
      <c r="Z8" s="36">
        <v>0.60899999999999999</v>
      </c>
      <c r="AA8" s="36">
        <v>0.12</v>
      </c>
      <c r="AB8" s="36">
        <v>4</v>
      </c>
      <c r="AC8" s="36">
        <v>212</v>
      </c>
      <c r="AD8" s="36">
        <v>31</v>
      </c>
      <c r="AE8" s="36">
        <v>27</v>
      </c>
      <c r="AF8" s="36">
        <v>53</v>
      </c>
      <c r="AG8" s="36">
        <v>91</v>
      </c>
      <c r="AH8" s="36">
        <v>1</v>
      </c>
      <c r="AI8" s="36">
        <v>18</v>
      </c>
      <c r="AJ8" s="36">
        <v>4</v>
      </c>
      <c r="AK8" s="36">
        <v>14</v>
      </c>
      <c r="AL8" s="36">
        <v>339</v>
      </c>
      <c r="AM8" s="36">
        <v>-3</v>
      </c>
      <c r="AN8" s="36">
        <v>-1</v>
      </c>
      <c r="AO8" s="36">
        <v>290</v>
      </c>
      <c r="AP8" s="36">
        <v>29</v>
      </c>
      <c r="AQ8" s="36">
        <v>89</v>
      </c>
      <c r="AR8" s="36">
        <v>164</v>
      </c>
      <c r="AT8" s="39">
        <v>38.716816405258626</v>
      </c>
      <c r="AU8" s="39">
        <v>4.0916394718968689</v>
      </c>
      <c r="AV8" s="39">
        <v>1.6084947073732332</v>
      </c>
      <c r="AW8" s="39">
        <v>2.1875528020275974</v>
      </c>
      <c r="AY8" s="31"/>
      <c r="AZ8" s="37"/>
      <c r="BB8" s="37"/>
      <c r="BC8" s="32">
        <v>57.305066962165526</v>
      </c>
      <c r="BD8" s="32"/>
      <c r="BE8" s="32"/>
      <c r="BI8" s="40"/>
      <c r="BN8" s="40"/>
      <c r="BO8" s="40"/>
      <c r="BP8" s="33"/>
      <c r="BV8" s="37"/>
      <c r="BW8" s="37"/>
      <c r="BX8" s="31"/>
      <c r="BY8" s="31"/>
      <c r="BZ8" s="38"/>
      <c r="CA8" s="41"/>
      <c r="CC8" s="31"/>
      <c r="CD8" s="38"/>
      <c r="CE8" s="41"/>
      <c r="CF8" s="31"/>
      <c r="CG8" s="31"/>
      <c r="CH8" s="31"/>
      <c r="CI8" s="38"/>
      <c r="CJ8" s="41"/>
      <c r="CK8" s="38"/>
      <c r="CL8" s="41"/>
      <c r="CM8" s="41"/>
      <c r="CN8" s="41"/>
      <c r="CO8" s="31"/>
      <c r="CP8" s="41"/>
      <c r="CQ8" s="41"/>
      <c r="CR8" s="41"/>
      <c r="CS8" s="31"/>
      <c r="CT8" s="41"/>
      <c r="CU8" s="31"/>
    </row>
    <row r="9" spans="1:99" ht="12.75" x14ac:dyDescent="0.2">
      <c r="A9" s="36" t="s">
        <v>142</v>
      </c>
      <c r="B9" s="36">
        <v>19</v>
      </c>
      <c r="C9" s="36">
        <v>19</v>
      </c>
      <c r="D9" s="36">
        <v>19</v>
      </c>
      <c r="E9" s="36">
        <v>3297</v>
      </c>
      <c r="F9" s="36">
        <v>3595.1</v>
      </c>
      <c r="G9" s="36">
        <v>3436.5</v>
      </c>
      <c r="H9" s="36">
        <v>3439.6</v>
      </c>
      <c r="I9" s="36">
        <v>5.8823529411764462E-3</v>
      </c>
      <c r="J9" s="36">
        <v>142.59999999999991</v>
      </c>
      <c r="K9" s="36">
        <v>155.5</v>
      </c>
      <c r="L9" s="36">
        <v>149.04999999999995</v>
      </c>
      <c r="M9" s="36">
        <v>19</v>
      </c>
      <c r="N9" s="36">
        <v>3429.8</v>
      </c>
      <c r="O9" s="36">
        <v>6.7567567567569774E-3</v>
      </c>
      <c r="P9" s="36">
        <v>49.61</v>
      </c>
      <c r="Q9" s="36">
        <v>1.585</v>
      </c>
      <c r="R9" s="36">
        <v>17.38</v>
      </c>
      <c r="S9" s="36">
        <v>8.99</v>
      </c>
      <c r="T9" s="36">
        <v>0.108</v>
      </c>
      <c r="U9" s="36">
        <v>3.77</v>
      </c>
      <c r="V9" s="36">
        <v>5.35</v>
      </c>
      <c r="W9" s="36">
        <v>3.3</v>
      </c>
      <c r="X9" s="36">
        <v>0.7</v>
      </c>
      <c r="Y9" s="36">
        <v>0.32700000000000001</v>
      </c>
      <c r="Z9" s="36">
        <v>1.5189999999999999</v>
      </c>
      <c r="AA9" s="36">
        <v>-0.02</v>
      </c>
      <c r="AB9" s="36">
        <v>11</v>
      </c>
      <c r="AC9" s="36">
        <v>225</v>
      </c>
      <c r="AD9" s="36">
        <v>19</v>
      </c>
      <c r="AE9" s="36">
        <v>25</v>
      </c>
      <c r="AF9" s="36">
        <v>59</v>
      </c>
      <c r="AG9" s="36">
        <v>88</v>
      </c>
      <c r="AH9" s="36">
        <v>2</v>
      </c>
      <c r="AI9" s="36">
        <v>15</v>
      </c>
      <c r="AJ9" s="36">
        <v>4</v>
      </c>
      <c r="AK9" s="36">
        <v>14</v>
      </c>
      <c r="AL9" s="36">
        <v>342</v>
      </c>
      <c r="AM9" s="36">
        <v>1</v>
      </c>
      <c r="AN9" s="36">
        <v>-2</v>
      </c>
      <c r="AO9" s="36">
        <v>252</v>
      </c>
      <c r="AP9" s="36">
        <v>32</v>
      </c>
      <c r="AQ9" s="36">
        <v>77</v>
      </c>
      <c r="AR9" s="36">
        <v>170</v>
      </c>
      <c r="AT9" s="39">
        <v>44.016135866111156</v>
      </c>
      <c r="AU9" s="39">
        <v>6.2012203774655719</v>
      </c>
      <c r="AV9" s="39">
        <v>2.4029137694526939</v>
      </c>
      <c r="AW9" s="39">
        <v>3.2679627264556639</v>
      </c>
      <c r="AY9" s="31">
        <v>2.0430000000000001</v>
      </c>
      <c r="AZ9" s="37">
        <v>0.875</v>
      </c>
      <c r="BA9" s="42"/>
      <c r="BB9" s="37"/>
      <c r="BC9" s="32">
        <v>53.475992455655678</v>
      </c>
      <c r="BD9" s="32"/>
      <c r="BE9" s="32"/>
      <c r="BF9" s="33">
        <v>173</v>
      </c>
      <c r="BG9" s="36">
        <v>30</v>
      </c>
      <c r="BH9" s="36">
        <v>24</v>
      </c>
      <c r="BI9" s="40">
        <v>42</v>
      </c>
      <c r="BJ9" s="36">
        <v>83</v>
      </c>
      <c r="BK9" s="36">
        <v>0.49</v>
      </c>
      <c r="BL9" s="36">
        <v>15</v>
      </c>
      <c r="BM9" s="36">
        <v>4.2</v>
      </c>
      <c r="BN9" s="40">
        <v>3</v>
      </c>
      <c r="BO9" s="40">
        <v>349</v>
      </c>
      <c r="BP9" s="33">
        <v>1.6</v>
      </c>
      <c r="BQ9" s="36">
        <v>0.64</v>
      </c>
      <c r="BR9" s="36">
        <v>261</v>
      </c>
      <c r="BS9" s="36">
        <v>30</v>
      </c>
      <c r="BT9" s="36">
        <v>80</v>
      </c>
      <c r="BU9" s="36">
        <v>174</v>
      </c>
      <c r="BV9" s="37">
        <v>7.1156624821455378E-2</v>
      </c>
      <c r="BW9" s="37">
        <v>4.1054455989317777E-2</v>
      </c>
      <c r="BX9" s="31">
        <v>0.31838457545496024</v>
      </c>
      <c r="BY9" s="31">
        <v>0.98920999999999992</v>
      </c>
      <c r="BZ9" s="38">
        <v>12.395200000000001</v>
      </c>
      <c r="CA9" s="41">
        <v>5.7170006399841427</v>
      </c>
      <c r="CB9" s="36">
        <v>0</v>
      </c>
      <c r="CC9" s="31">
        <v>0.19093000000000002</v>
      </c>
      <c r="CD9" s="38">
        <v>27.76915</v>
      </c>
      <c r="CE9" s="41">
        <v>1.1841200000000001</v>
      </c>
      <c r="CF9" s="31">
        <v>0.85575999999999997</v>
      </c>
      <c r="CG9" s="31">
        <v>0.13998478965696676</v>
      </c>
      <c r="CH9" s="31"/>
      <c r="CI9" s="38">
        <v>12.579749999999999</v>
      </c>
      <c r="CJ9" s="41">
        <v>4.3386100000000001</v>
      </c>
      <c r="CK9" s="38">
        <v>20.1557</v>
      </c>
      <c r="CL9" s="41">
        <v>5.3141449999999999</v>
      </c>
      <c r="CM9" s="41">
        <v>1.8664653171266679</v>
      </c>
      <c r="CN9" s="41">
        <v>5.7476436438846141</v>
      </c>
      <c r="CO9" s="31">
        <v>0.93001</v>
      </c>
      <c r="CP9" s="41">
        <v>5.8063649999999996</v>
      </c>
      <c r="CQ9" s="41">
        <v>1.1898499999999999</v>
      </c>
      <c r="CR9" s="41">
        <v>3.4148450000000001</v>
      </c>
      <c r="CS9" s="31">
        <v>0.50012999999999996</v>
      </c>
      <c r="CT9" s="41">
        <v>3.3025500000000001</v>
      </c>
      <c r="CU9" s="31">
        <v>0.48419000000000001</v>
      </c>
    </row>
    <row r="10" spans="1:99" ht="12.75" x14ac:dyDescent="0.2">
      <c r="A10" s="36" t="s">
        <v>142</v>
      </c>
      <c r="B10" s="36">
        <v>21</v>
      </c>
      <c r="C10" s="36">
        <v>21</v>
      </c>
      <c r="D10" s="36">
        <v>21</v>
      </c>
      <c r="E10" s="36">
        <v>3614.9</v>
      </c>
      <c r="F10" s="36">
        <v>3876.2</v>
      </c>
      <c r="G10" s="36">
        <v>3735.3</v>
      </c>
      <c r="H10" s="36">
        <v>3736.4</v>
      </c>
      <c r="I10" s="36">
        <v>7.1428571428577958E-3</v>
      </c>
      <c r="J10" s="36">
        <v>121.5</v>
      </c>
      <c r="K10" s="36">
        <v>139.79999999999973</v>
      </c>
      <c r="L10" s="36">
        <v>130.64999999999986</v>
      </c>
      <c r="M10" s="36">
        <v>21</v>
      </c>
      <c r="N10" s="36">
        <v>3708.8</v>
      </c>
      <c r="O10" s="36">
        <v>7.4626865671644877E-3</v>
      </c>
      <c r="P10" s="36">
        <v>47.27</v>
      </c>
      <c r="Q10" s="36">
        <v>1.2490000000000001</v>
      </c>
      <c r="R10" s="36">
        <v>17.309999999999999</v>
      </c>
      <c r="S10" s="36">
        <v>10.32</v>
      </c>
      <c r="T10" s="36">
        <v>8.3000000000000004E-2</v>
      </c>
      <c r="U10" s="36">
        <v>3.68</v>
      </c>
      <c r="V10" s="36">
        <v>3.43</v>
      </c>
      <c r="W10" s="36">
        <v>2.4900000000000002</v>
      </c>
      <c r="X10" s="36">
        <v>0.78</v>
      </c>
      <c r="Y10" s="36">
        <v>0.24</v>
      </c>
      <c r="Z10" s="36">
        <v>3.4969999999999999</v>
      </c>
      <c r="AA10" s="36">
        <v>-0.04</v>
      </c>
      <c r="AB10" s="36">
        <v>26</v>
      </c>
      <c r="AC10" s="36">
        <v>254</v>
      </c>
      <c r="AD10" s="36">
        <v>20</v>
      </c>
      <c r="AE10" s="36">
        <v>24</v>
      </c>
      <c r="AF10" s="36">
        <v>65</v>
      </c>
      <c r="AG10" s="36">
        <v>134</v>
      </c>
      <c r="AH10" s="36">
        <v>2</v>
      </c>
      <c r="AI10" s="36">
        <v>21</v>
      </c>
      <c r="AJ10" s="36">
        <v>1</v>
      </c>
      <c r="AK10" s="36">
        <v>20</v>
      </c>
      <c r="AL10" s="36">
        <v>276</v>
      </c>
      <c r="AM10" s="36">
        <v>1</v>
      </c>
      <c r="AN10" s="36">
        <v>1</v>
      </c>
      <c r="AO10" s="36">
        <v>291</v>
      </c>
      <c r="AP10" s="36">
        <v>28</v>
      </c>
      <c r="AQ10" s="36">
        <v>77</v>
      </c>
      <c r="AR10" s="36">
        <v>130</v>
      </c>
      <c r="AT10" s="39">
        <v>40.55594734367655</v>
      </c>
      <c r="AU10" s="39">
        <v>6.572417202174953</v>
      </c>
      <c r="AV10" s="39">
        <v>2.7839841819082181</v>
      </c>
      <c r="AW10" s="39">
        <v>3.786218487395177</v>
      </c>
      <c r="AY10" s="31"/>
      <c r="AZ10" s="37"/>
      <c r="BB10" s="37"/>
      <c r="BC10" s="32">
        <v>62.032383822910091</v>
      </c>
      <c r="BD10" s="32"/>
      <c r="BE10" s="32"/>
      <c r="BI10" s="40"/>
      <c r="BN10" s="40"/>
      <c r="BO10" s="40"/>
      <c r="BP10" s="33"/>
      <c r="BV10" s="37"/>
      <c r="BW10" s="37"/>
      <c r="BX10" s="31"/>
      <c r="BZ10" s="38"/>
      <c r="CA10" s="41"/>
      <c r="CC10" s="31"/>
      <c r="CD10" s="38"/>
      <c r="CE10" s="41"/>
      <c r="CF10" s="31"/>
      <c r="CG10" s="31"/>
      <c r="CH10" s="31"/>
      <c r="CI10" s="38"/>
      <c r="CJ10" s="41"/>
      <c r="CK10" s="38"/>
      <c r="CL10" s="41"/>
      <c r="CM10" s="41"/>
      <c r="CN10" s="41"/>
      <c r="CO10" s="31"/>
      <c r="CP10" s="41"/>
      <c r="CQ10" s="41"/>
      <c r="CR10" s="41"/>
      <c r="CS10" s="31"/>
      <c r="CT10" s="41"/>
      <c r="CU10" s="31"/>
    </row>
    <row r="11" spans="1:99" ht="12.75" x14ac:dyDescent="0.2">
      <c r="A11" s="36" t="s">
        <v>142</v>
      </c>
      <c r="B11" s="36">
        <v>23</v>
      </c>
      <c r="C11" s="36">
        <v>23</v>
      </c>
      <c r="D11" s="36">
        <v>23</v>
      </c>
      <c r="E11" s="36">
        <v>3878.4</v>
      </c>
      <c r="F11" s="36">
        <v>4139.8999999999996</v>
      </c>
      <c r="G11" s="36">
        <v>4002.8</v>
      </c>
      <c r="H11" s="36">
        <v>4005.5</v>
      </c>
      <c r="I11" s="36">
        <v>7.1428571428577958E-3</v>
      </c>
      <c r="J11" s="36">
        <v>127.09999999999991</v>
      </c>
      <c r="K11" s="36">
        <v>134.39999999999964</v>
      </c>
      <c r="L11" s="36">
        <v>130.74999999999977</v>
      </c>
      <c r="M11" s="36">
        <v>23</v>
      </c>
      <c r="N11" s="36">
        <v>3974.3</v>
      </c>
      <c r="O11" s="36">
        <v>7.5187969924814645E-3</v>
      </c>
      <c r="P11" s="36">
        <v>48.53</v>
      </c>
      <c r="Q11" s="36">
        <v>1.1819999999999999</v>
      </c>
      <c r="R11" s="36">
        <v>18.53</v>
      </c>
      <c r="S11" s="36">
        <v>7.85</v>
      </c>
      <c r="T11" s="36">
        <v>9.2999999999999999E-2</v>
      </c>
      <c r="U11" s="36">
        <v>3.8</v>
      </c>
      <c r="V11" s="36">
        <v>3.05</v>
      </c>
      <c r="W11" s="36">
        <v>2.4300000000000002</v>
      </c>
      <c r="X11" s="36">
        <v>0.88</v>
      </c>
      <c r="Y11" s="36">
        <v>0.23799999999999999</v>
      </c>
      <c r="Z11" s="36">
        <v>1.347</v>
      </c>
      <c r="AA11" s="36">
        <v>-0.01</v>
      </c>
      <c r="AB11" s="36">
        <v>14</v>
      </c>
      <c r="AC11" s="36">
        <v>260</v>
      </c>
      <c r="AD11" s="36">
        <v>41</v>
      </c>
      <c r="AE11" s="36">
        <v>24</v>
      </c>
      <c r="AF11" s="36">
        <v>57</v>
      </c>
      <c r="AG11" s="36">
        <v>143</v>
      </c>
      <c r="AH11" s="36">
        <v>0</v>
      </c>
      <c r="AI11" s="36">
        <v>20</v>
      </c>
      <c r="AJ11" s="36">
        <v>4</v>
      </c>
      <c r="AK11" s="36">
        <v>22</v>
      </c>
      <c r="AL11" s="36">
        <v>276</v>
      </c>
      <c r="AM11" s="36">
        <v>5</v>
      </c>
      <c r="AN11" s="36">
        <v>1</v>
      </c>
      <c r="AO11" s="36">
        <v>273</v>
      </c>
      <c r="AP11" s="36">
        <v>32</v>
      </c>
      <c r="AQ11" s="36">
        <v>82</v>
      </c>
      <c r="AR11" s="36">
        <v>128</v>
      </c>
      <c r="AT11" s="39">
        <v>49.099498080897554</v>
      </c>
      <c r="AU11" s="39">
        <v>10.532960283881501</v>
      </c>
      <c r="AV11" s="39">
        <v>3.4666302715981616</v>
      </c>
      <c r="AW11" s="39">
        <v>4.7146171693734997</v>
      </c>
      <c r="AY11" s="31"/>
      <c r="AZ11" s="37"/>
      <c r="BB11" s="37"/>
      <c r="BC11" s="32">
        <v>65.135751887520527</v>
      </c>
      <c r="BD11" s="32"/>
      <c r="BE11" s="32"/>
      <c r="BF11" s="33">
        <v>171</v>
      </c>
      <c r="BG11" s="36">
        <v>30</v>
      </c>
      <c r="BH11" s="36">
        <v>25</v>
      </c>
      <c r="BI11" s="40">
        <v>54</v>
      </c>
      <c r="BJ11" s="36">
        <v>143</v>
      </c>
      <c r="BK11" s="36">
        <v>0.99</v>
      </c>
      <c r="BL11" s="36">
        <v>20</v>
      </c>
      <c r="BM11" s="36">
        <v>5.4</v>
      </c>
      <c r="BN11" s="40">
        <v>12</v>
      </c>
      <c r="BO11" s="40">
        <v>245</v>
      </c>
      <c r="BP11" s="33">
        <v>1.5</v>
      </c>
      <c r="BQ11" s="36">
        <v>0.95</v>
      </c>
      <c r="BR11" s="36">
        <v>261</v>
      </c>
      <c r="BS11" s="36">
        <v>28</v>
      </c>
      <c r="BT11" s="36">
        <v>83</v>
      </c>
      <c r="BU11" s="36">
        <v>138</v>
      </c>
      <c r="BV11" s="37">
        <v>0.13917021037230498</v>
      </c>
      <c r="BW11" s="37">
        <v>5.3757718959445644E-2</v>
      </c>
      <c r="BX11" s="31">
        <v>0.24751795817422545</v>
      </c>
      <c r="BY11" s="41">
        <v>1.7719800000000001</v>
      </c>
      <c r="BZ11" s="38">
        <v>15.640140000000001</v>
      </c>
      <c r="CA11" s="41">
        <v>4.0561999999999996</v>
      </c>
      <c r="CC11" s="31">
        <v>0.17172000000000001</v>
      </c>
      <c r="CD11" s="38">
        <v>28.777200000000001</v>
      </c>
      <c r="CE11" s="41">
        <v>1.0968799999999999</v>
      </c>
      <c r="CF11" s="31">
        <v>0.53416000000000008</v>
      </c>
      <c r="CG11" s="31">
        <v>0.15351238842412843</v>
      </c>
      <c r="CH11" s="31">
        <v>0.21390000000000001</v>
      </c>
      <c r="CI11" s="38">
        <v>14.805439999999999</v>
      </c>
      <c r="CJ11" s="41">
        <v>4.8965999999999994</v>
      </c>
      <c r="CK11" s="38">
        <v>22.6831</v>
      </c>
      <c r="CL11" s="41">
        <v>5.6837499999999999</v>
      </c>
      <c r="CM11" s="41">
        <v>1.9371673013689765</v>
      </c>
      <c r="CN11" s="41">
        <v>5.8220448154843822</v>
      </c>
      <c r="CO11" s="31">
        <v>0.91022000000000003</v>
      </c>
      <c r="CP11" s="41">
        <v>5.5428100000000002</v>
      </c>
      <c r="CQ11" s="41">
        <v>1.0889</v>
      </c>
      <c r="CR11" s="41">
        <v>3.1375999999999999</v>
      </c>
      <c r="CS11" s="31">
        <v>0.46217999999999998</v>
      </c>
      <c r="CT11" s="41">
        <v>3.0668899999999999</v>
      </c>
      <c r="CU11" s="31">
        <v>0.46636</v>
      </c>
    </row>
    <row r="12" spans="1:99" ht="12.75" x14ac:dyDescent="0.2">
      <c r="A12" s="36" t="s">
        <v>142</v>
      </c>
      <c r="B12" s="36">
        <v>25</v>
      </c>
      <c r="C12" s="36">
        <v>25</v>
      </c>
      <c r="D12" s="36">
        <v>25</v>
      </c>
      <c r="E12" s="36">
        <v>4078.4</v>
      </c>
      <c r="F12" s="36">
        <v>4490.6000000000004</v>
      </c>
      <c r="G12" s="36">
        <v>4272.8999999999996</v>
      </c>
      <c r="H12" s="36">
        <v>4273.1000000000004</v>
      </c>
      <c r="I12" s="36">
        <v>1.1111111111117339E-2</v>
      </c>
      <c r="J12" s="36">
        <v>194.70000000000027</v>
      </c>
      <c r="K12" s="36">
        <v>217.5</v>
      </c>
      <c r="L12" s="36">
        <v>206.10000000000014</v>
      </c>
      <c r="M12" s="36">
        <v>25</v>
      </c>
      <c r="N12" s="36">
        <v>4238.6000000000004</v>
      </c>
      <c r="O12" s="36">
        <v>1.5873015873017933E-2</v>
      </c>
      <c r="P12" s="36">
        <v>50.44</v>
      </c>
      <c r="Q12" s="36">
        <v>1.2829999999999999</v>
      </c>
      <c r="R12" s="36">
        <v>18.23</v>
      </c>
      <c r="S12" s="36">
        <v>8.2100000000000009</v>
      </c>
      <c r="T12" s="36">
        <v>8.7999999999999995E-2</v>
      </c>
      <c r="U12" s="36">
        <v>3.88</v>
      </c>
      <c r="V12" s="36">
        <v>4.13</v>
      </c>
      <c r="W12" s="36">
        <v>2.86</v>
      </c>
      <c r="X12" s="36">
        <v>0.78</v>
      </c>
      <c r="Y12" s="36">
        <v>0.23599999999999999</v>
      </c>
      <c r="Z12" s="36">
        <v>1.631</v>
      </c>
      <c r="AA12" s="36">
        <v>0.08</v>
      </c>
      <c r="AB12" s="36">
        <v>13</v>
      </c>
      <c r="AC12" s="36">
        <v>214</v>
      </c>
      <c r="AD12" s="36">
        <v>29</v>
      </c>
      <c r="AE12" s="36">
        <v>24</v>
      </c>
      <c r="AF12" s="36">
        <v>60</v>
      </c>
      <c r="AG12" s="36">
        <v>123</v>
      </c>
      <c r="AH12" s="36">
        <v>0</v>
      </c>
      <c r="AI12" s="36">
        <v>19</v>
      </c>
      <c r="AJ12" s="36">
        <v>5</v>
      </c>
      <c r="AK12" s="36">
        <v>18</v>
      </c>
      <c r="AL12" s="36">
        <v>306</v>
      </c>
      <c r="AM12" s="36">
        <v>0</v>
      </c>
      <c r="AN12" s="36">
        <v>0</v>
      </c>
      <c r="AO12" s="36">
        <v>254</v>
      </c>
      <c r="AP12" s="36">
        <v>31</v>
      </c>
      <c r="AQ12" s="36">
        <v>80</v>
      </c>
      <c r="AR12" s="36">
        <v>145</v>
      </c>
      <c r="AT12" s="39">
        <v>49.311727449177603</v>
      </c>
      <c r="AU12" s="39">
        <v>9.0943443758660649</v>
      </c>
      <c r="AV12" s="39">
        <v>3.1691648822269562</v>
      </c>
      <c r="AW12" s="39">
        <v>4.3100642398286606</v>
      </c>
      <c r="AY12" s="31">
        <v>2.6564000000000001</v>
      </c>
      <c r="AZ12" s="37">
        <v>0.89419999999999999</v>
      </c>
      <c r="BA12" s="42" t="s">
        <v>60</v>
      </c>
      <c r="BB12" s="37">
        <v>2.6564000000000001</v>
      </c>
      <c r="BC12" s="31">
        <v>59.350513561767805</v>
      </c>
      <c r="BD12" s="31">
        <v>59.350513561767805</v>
      </c>
      <c r="BI12" s="40"/>
      <c r="BN12" s="40"/>
      <c r="BO12" s="40"/>
      <c r="BP12" s="33"/>
      <c r="BV12" s="37"/>
      <c r="BW12" s="37"/>
      <c r="BX12" s="31"/>
      <c r="BY12" s="41"/>
      <c r="BZ12" s="38"/>
      <c r="CA12" s="41"/>
      <c r="CC12" s="31"/>
      <c r="CD12" s="38"/>
      <c r="CF12" s="31"/>
      <c r="CG12" s="31"/>
      <c r="CH12" s="31"/>
      <c r="CI12" s="38"/>
      <c r="CJ12" s="41"/>
      <c r="CK12" s="38"/>
      <c r="CL12" s="41"/>
      <c r="CM12" s="41"/>
      <c r="CN12" s="41"/>
      <c r="CO12" s="31"/>
      <c r="CP12" s="41"/>
      <c r="CQ12" s="31"/>
      <c r="CR12" s="41"/>
      <c r="CS12" s="31"/>
      <c r="CT12" s="41"/>
      <c r="CU12" s="31"/>
    </row>
    <row r="13" spans="1:99" ht="12.75" x14ac:dyDescent="0.2">
      <c r="A13" s="36" t="s">
        <v>142</v>
      </c>
      <c r="B13" s="36">
        <v>27</v>
      </c>
      <c r="C13" s="36">
        <v>27</v>
      </c>
      <c r="D13" s="36">
        <v>27</v>
      </c>
      <c r="E13" s="36">
        <v>4260.5</v>
      </c>
      <c r="F13" s="36">
        <v>4621.3999999999996</v>
      </c>
      <c r="G13" s="36">
        <v>4436.8999999999996</v>
      </c>
      <c r="H13" s="36">
        <v>4440.2</v>
      </c>
      <c r="I13" s="36">
        <v>1.2499999999999113E-2</v>
      </c>
      <c r="J13" s="36">
        <v>179.69999999999982</v>
      </c>
      <c r="K13" s="36">
        <v>181.19999999999982</v>
      </c>
      <c r="L13" s="36">
        <v>180.44999999999982</v>
      </c>
      <c r="M13" s="36">
        <v>27</v>
      </c>
      <c r="N13" s="36">
        <v>4366.8</v>
      </c>
      <c r="O13" s="36">
        <v>1.587301587301564E-2</v>
      </c>
      <c r="P13" s="36">
        <v>49.11</v>
      </c>
      <c r="Q13" s="36">
        <v>1.1539999999999999</v>
      </c>
      <c r="R13" s="36">
        <v>16.18</v>
      </c>
      <c r="S13" s="36">
        <v>8.19</v>
      </c>
      <c r="T13" s="36">
        <v>8.4000000000000005E-2</v>
      </c>
      <c r="U13" s="36">
        <v>3.44</v>
      </c>
      <c r="V13" s="36">
        <v>3.68</v>
      </c>
      <c r="W13" s="36">
        <v>2.34</v>
      </c>
      <c r="X13" s="36">
        <v>0.73</v>
      </c>
      <c r="Y13" s="36">
        <v>0.21</v>
      </c>
      <c r="Z13" s="36">
        <v>2.0070000000000001</v>
      </c>
      <c r="AA13" s="36">
        <v>-0.03</v>
      </c>
      <c r="AB13" s="36">
        <v>18</v>
      </c>
      <c r="AC13" s="36">
        <v>190</v>
      </c>
      <c r="AD13" s="36">
        <v>31</v>
      </c>
      <c r="AE13" s="36">
        <v>23</v>
      </c>
      <c r="AF13" s="36">
        <v>59</v>
      </c>
      <c r="AG13" s="36">
        <v>113</v>
      </c>
      <c r="AH13" s="36">
        <v>1</v>
      </c>
      <c r="AI13" s="36">
        <v>18</v>
      </c>
      <c r="AJ13" s="36">
        <v>0</v>
      </c>
      <c r="AK13" s="36">
        <v>18</v>
      </c>
      <c r="AL13" s="36">
        <v>278</v>
      </c>
      <c r="AM13" s="36">
        <v>-1</v>
      </c>
      <c r="AN13" s="36">
        <v>0</v>
      </c>
      <c r="AO13" s="36">
        <v>216</v>
      </c>
      <c r="AP13" s="36">
        <v>28</v>
      </c>
      <c r="AQ13" s="36">
        <v>72</v>
      </c>
      <c r="AR13" s="36">
        <v>132</v>
      </c>
      <c r="AT13" s="39">
        <v>52.500813985523664</v>
      </c>
      <c r="AU13" s="39">
        <v>9.8576324808856945</v>
      </c>
      <c r="AV13" s="39">
        <v>3.3166359082520449</v>
      </c>
      <c r="AW13" s="39">
        <v>4.5106248352227816</v>
      </c>
      <c r="AY13" s="31">
        <v>3.3662999999999998</v>
      </c>
      <c r="AZ13" s="37">
        <v>1.149</v>
      </c>
      <c r="BA13" s="42"/>
      <c r="BB13" s="37"/>
      <c r="BC13" s="32">
        <v>59.923360734688281</v>
      </c>
      <c r="BD13" s="32"/>
      <c r="BE13" s="32"/>
      <c r="BF13" s="33">
        <v>158</v>
      </c>
      <c r="BG13" s="36">
        <v>27</v>
      </c>
      <c r="BH13" s="36">
        <v>22</v>
      </c>
      <c r="BI13" s="40">
        <v>46</v>
      </c>
      <c r="BJ13" s="36">
        <v>110</v>
      </c>
      <c r="BK13" s="36">
        <v>0.9</v>
      </c>
      <c r="BL13" s="36">
        <v>18</v>
      </c>
      <c r="BM13" s="36">
        <v>4.5999999999999996</v>
      </c>
      <c r="BN13" s="40">
        <v>3.7</v>
      </c>
      <c r="BO13" s="40">
        <v>272</v>
      </c>
      <c r="BP13" s="33">
        <v>1.4</v>
      </c>
      <c r="BQ13" s="36">
        <v>0.78</v>
      </c>
      <c r="BR13" s="36">
        <v>228</v>
      </c>
      <c r="BS13" s="36">
        <v>26</v>
      </c>
      <c r="BT13" s="36">
        <v>74</v>
      </c>
      <c r="BU13" s="36">
        <v>135</v>
      </c>
      <c r="BV13" s="37">
        <v>8.3879125028549772E-2</v>
      </c>
      <c r="BW13" s="37">
        <v>4.3436603468181262E-2</v>
      </c>
      <c r="BX13" s="31">
        <v>0.35090225996815072</v>
      </c>
      <c r="BY13" s="41">
        <v>1.20211</v>
      </c>
      <c r="BZ13" s="38">
        <v>10.7372</v>
      </c>
      <c r="CA13" s="41">
        <v>4.0044198055449591</v>
      </c>
      <c r="CB13" s="36">
        <v>0</v>
      </c>
      <c r="CC13" s="31">
        <v>0.17343</v>
      </c>
      <c r="CD13" s="38">
        <v>24.34695</v>
      </c>
      <c r="CE13" s="31">
        <v>0.84871999999999992</v>
      </c>
      <c r="CF13" s="31">
        <v>0.66676000000000002</v>
      </c>
      <c r="CG13" s="31">
        <v>0.13281724906269599</v>
      </c>
      <c r="CH13" s="31">
        <v>0.18210000000000001</v>
      </c>
      <c r="CI13" s="38">
        <v>11.34905</v>
      </c>
      <c r="CJ13" s="41">
        <v>3.8670100000000001</v>
      </c>
      <c r="CK13" s="38">
        <v>18.001999999999999</v>
      </c>
      <c r="CL13" s="41">
        <v>4.6143450000000001</v>
      </c>
      <c r="CM13" s="41">
        <v>1.6087403771019924</v>
      </c>
      <c r="CN13" s="41">
        <v>5.0272238595786627</v>
      </c>
      <c r="CO13" s="31">
        <v>0.79040999999999995</v>
      </c>
      <c r="CP13" s="41">
        <v>4.9246150000000002</v>
      </c>
      <c r="CQ13" s="41">
        <v>0.99825000000000008</v>
      </c>
      <c r="CR13" s="41">
        <v>2.9003450000000002</v>
      </c>
      <c r="CS13" s="31">
        <v>0.41952999999999996</v>
      </c>
      <c r="CT13" s="41">
        <v>2.7498</v>
      </c>
      <c r="CU13" s="31">
        <v>0.41069</v>
      </c>
    </row>
    <row r="14" spans="1:99" ht="12.75" x14ac:dyDescent="0.2">
      <c r="A14" s="36" t="s">
        <v>142</v>
      </c>
      <c r="B14" s="36">
        <v>29</v>
      </c>
      <c r="C14" s="36">
        <v>29</v>
      </c>
      <c r="D14" s="36">
        <v>29</v>
      </c>
      <c r="E14" s="36">
        <v>4380.3</v>
      </c>
      <c r="F14" s="36">
        <v>4818.3</v>
      </c>
      <c r="G14" s="36">
        <v>4606.8999999999996</v>
      </c>
      <c r="H14" s="36">
        <v>4607.2</v>
      </c>
      <c r="I14" s="36">
        <v>1.111111111110611E-2</v>
      </c>
      <c r="J14" s="36">
        <v>226.89999999999964</v>
      </c>
      <c r="K14" s="36">
        <v>211.10000000000036</v>
      </c>
      <c r="L14" s="36">
        <v>219</v>
      </c>
      <c r="M14" s="36">
        <v>29</v>
      </c>
      <c r="N14" s="36">
        <v>4495.2</v>
      </c>
      <c r="O14" s="36">
        <v>1.562499999999889E-2</v>
      </c>
      <c r="P14" s="43">
        <v>49.870000000000005</v>
      </c>
      <c r="Q14" s="43">
        <v>1.2170000000000001</v>
      </c>
      <c r="R14" s="43">
        <v>16.365000000000002</v>
      </c>
      <c r="S14" s="43">
        <v>8.0749999999999993</v>
      </c>
      <c r="T14" s="43">
        <v>9.2999999999999999E-2</v>
      </c>
      <c r="U14" s="43">
        <v>3.6349999999999998</v>
      </c>
      <c r="V14" s="43">
        <v>4.1500000000000004</v>
      </c>
      <c r="W14" s="43">
        <v>2.665</v>
      </c>
      <c r="X14" s="43">
        <v>0.71499999999999997</v>
      </c>
      <c r="Y14" s="43">
        <v>0.2215</v>
      </c>
      <c r="Z14" s="43">
        <v>1.7385000000000002</v>
      </c>
      <c r="AA14" s="43">
        <v>-0.02</v>
      </c>
      <c r="AB14" s="43">
        <v>18.5</v>
      </c>
      <c r="AC14" s="43">
        <v>189.5</v>
      </c>
      <c r="AD14" s="43">
        <v>29.5</v>
      </c>
      <c r="AE14" s="43">
        <v>23</v>
      </c>
      <c r="AF14" s="43">
        <v>53</v>
      </c>
      <c r="AG14" s="43">
        <v>109.5</v>
      </c>
      <c r="AH14" s="43">
        <v>1.5</v>
      </c>
      <c r="AI14" s="43">
        <v>19</v>
      </c>
      <c r="AJ14" s="43">
        <v>1.5</v>
      </c>
      <c r="AK14" s="43">
        <v>16.5</v>
      </c>
      <c r="AL14" s="43">
        <v>290</v>
      </c>
      <c r="AM14" s="43">
        <v>0</v>
      </c>
      <c r="AN14" s="43">
        <v>0.5</v>
      </c>
      <c r="AO14" s="43">
        <v>237.5</v>
      </c>
      <c r="AP14" s="43">
        <v>29</v>
      </c>
      <c r="AQ14" s="43">
        <v>73</v>
      </c>
      <c r="AR14" s="43">
        <v>141.5</v>
      </c>
      <c r="AT14" s="39">
        <v>56.07572540693554</v>
      </c>
      <c r="AU14" s="39">
        <v>11.552404736969422</v>
      </c>
      <c r="AV14" s="39">
        <v>3.4117457504230431</v>
      </c>
      <c r="AW14" s="39">
        <v>4.6399742205753389</v>
      </c>
      <c r="AY14" s="31">
        <v>4.2773000000000003</v>
      </c>
      <c r="AZ14" s="37">
        <v>1.0488999999999999</v>
      </c>
      <c r="BA14" s="42"/>
      <c r="BB14" s="37"/>
      <c r="BI14" s="40"/>
      <c r="BN14" s="40"/>
      <c r="BO14" s="40"/>
      <c r="BP14" s="33"/>
      <c r="BV14" s="37"/>
      <c r="BW14" s="37"/>
      <c r="BX14" s="31"/>
      <c r="BY14" s="41"/>
      <c r="BZ14" s="38"/>
      <c r="CD14" s="38"/>
      <c r="CH14" s="31"/>
      <c r="CI14" s="38"/>
      <c r="CK14" s="38"/>
      <c r="CL14" s="41"/>
      <c r="CM14" s="41"/>
      <c r="CN14" s="41"/>
      <c r="CO14" s="31"/>
      <c r="CP14" s="41"/>
      <c r="CQ14" s="31"/>
      <c r="CR14" s="41"/>
    </row>
    <row r="15" spans="1:99" ht="12.75" x14ac:dyDescent="0.2">
      <c r="A15" s="36" t="s">
        <v>142</v>
      </c>
      <c r="B15" s="36">
        <v>31</v>
      </c>
      <c r="C15" s="36">
        <v>31</v>
      </c>
      <c r="D15" s="36">
        <v>31</v>
      </c>
      <c r="E15" s="36">
        <v>4577.3</v>
      </c>
      <c r="F15" s="36">
        <v>4972.5</v>
      </c>
      <c r="G15" s="36">
        <v>4762.7</v>
      </c>
      <c r="H15" s="36">
        <v>4770.7</v>
      </c>
      <c r="I15" s="36">
        <v>1.2499999999999113E-2</v>
      </c>
      <c r="J15" s="36">
        <v>193.39999999999964</v>
      </c>
      <c r="K15" s="36">
        <v>201.80000000000018</v>
      </c>
      <c r="L15" s="36">
        <v>197.59999999999991</v>
      </c>
      <c r="M15" s="36">
        <v>31</v>
      </c>
      <c r="N15" s="36">
        <v>4569.6000000000004</v>
      </c>
      <c r="O15" s="36">
        <v>8.3333333333347151E-2</v>
      </c>
      <c r="P15" s="36">
        <v>50.63</v>
      </c>
      <c r="Q15" s="36">
        <v>1.28</v>
      </c>
      <c r="R15" s="36">
        <v>16.55</v>
      </c>
      <c r="S15" s="36">
        <v>7.96</v>
      </c>
      <c r="T15" s="36">
        <v>0.10199999999999999</v>
      </c>
      <c r="U15" s="36">
        <v>3.83</v>
      </c>
      <c r="V15" s="36">
        <v>4.62</v>
      </c>
      <c r="W15" s="36">
        <v>2.99</v>
      </c>
      <c r="X15" s="36">
        <v>0.7</v>
      </c>
      <c r="Y15" s="36">
        <v>0.23300000000000001</v>
      </c>
      <c r="Z15" s="36">
        <v>1.47</v>
      </c>
      <c r="AA15" s="36">
        <v>-0.01</v>
      </c>
      <c r="AB15" s="36">
        <v>19</v>
      </c>
      <c r="AC15" s="36">
        <v>189</v>
      </c>
      <c r="AD15" s="36">
        <v>28</v>
      </c>
      <c r="AE15" s="36">
        <v>23</v>
      </c>
      <c r="AF15" s="36">
        <v>47</v>
      </c>
      <c r="AG15" s="36">
        <v>106</v>
      </c>
      <c r="AH15" s="36">
        <v>2</v>
      </c>
      <c r="AI15" s="36">
        <v>20</v>
      </c>
      <c r="AJ15" s="36">
        <v>3</v>
      </c>
      <c r="AK15" s="36">
        <v>15</v>
      </c>
      <c r="AL15" s="36">
        <v>302</v>
      </c>
      <c r="AM15" s="36">
        <v>1</v>
      </c>
      <c r="AN15" s="36">
        <v>1</v>
      </c>
      <c r="AO15" s="36">
        <v>259</v>
      </c>
      <c r="AP15" s="36">
        <v>30</v>
      </c>
      <c r="AQ15" s="36">
        <v>74</v>
      </c>
      <c r="AR15" s="36">
        <v>151</v>
      </c>
      <c r="AT15" s="39">
        <v>47.285616375297948</v>
      </c>
      <c r="AU15" s="39">
        <v>7.700069859504648</v>
      </c>
      <c r="AV15" s="39">
        <v>2.6740665993946848</v>
      </c>
      <c r="AW15" s="39">
        <v>3.6367305751767716</v>
      </c>
      <c r="AY15" s="31">
        <v>3.1955</v>
      </c>
      <c r="AZ15" s="37">
        <v>0.6764</v>
      </c>
      <c r="BA15" s="42" t="s">
        <v>60</v>
      </c>
      <c r="BB15" s="37">
        <v>3.1955</v>
      </c>
      <c r="BC15" s="31">
        <v>55.054281331089996</v>
      </c>
      <c r="BD15" s="31">
        <v>55.054281331089996</v>
      </c>
      <c r="BI15" s="40"/>
      <c r="BN15" s="40"/>
      <c r="BO15" s="40"/>
      <c r="BP15" s="33"/>
      <c r="BV15" s="37"/>
      <c r="BW15" s="37"/>
      <c r="BX15" s="31"/>
      <c r="BZ15" s="38"/>
      <c r="CD15" s="38"/>
      <c r="CH15" s="31"/>
      <c r="CI15" s="38"/>
      <c r="CK15" s="38"/>
      <c r="CL15" s="41"/>
      <c r="CM15" s="41"/>
      <c r="CN15" s="41"/>
      <c r="CO15" s="31"/>
      <c r="CP15" s="41"/>
      <c r="CQ15" s="31"/>
      <c r="CR15" s="41"/>
    </row>
    <row r="16" spans="1:99" ht="12.75" x14ac:dyDescent="0.2">
      <c r="A16" s="36" t="s">
        <v>142</v>
      </c>
      <c r="B16" s="36">
        <v>33</v>
      </c>
      <c r="C16" s="36">
        <v>33</v>
      </c>
      <c r="D16" s="36">
        <v>33</v>
      </c>
      <c r="E16" s="36">
        <v>4796.8</v>
      </c>
      <c r="F16" s="36">
        <v>5063.7</v>
      </c>
      <c r="G16" s="36">
        <v>4922.8</v>
      </c>
      <c r="H16" s="36">
        <v>4932.8999999999996</v>
      </c>
      <c r="I16" s="36">
        <v>1.2499999999994672E-2</v>
      </c>
      <c r="J16" s="36">
        <v>136.09999999999945</v>
      </c>
      <c r="K16" s="36">
        <v>130.80000000000018</v>
      </c>
      <c r="L16" s="36">
        <v>133.44999999999982</v>
      </c>
      <c r="M16" s="36">
        <v>33</v>
      </c>
      <c r="N16" s="36">
        <v>4592.1000000000004</v>
      </c>
      <c r="O16" s="36">
        <v>0.10000000000000142</v>
      </c>
      <c r="P16" s="36">
        <v>63.82</v>
      </c>
      <c r="Q16" s="36">
        <v>1.7210000000000001</v>
      </c>
      <c r="R16" s="36">
        <v>20.440000000000001</v>
      </c>
      <c r="S16" s="36">
        <v>10.050000000000001</v>
      </c>
      <c r="T16" s="36">
        <v>0.13800000000000001</v>
      </c>
      <c r="U16" s="36">
        <v>4.75</v>
      </c>
      <c r="V16" s="36">
        <v>6.78</v>
      </c>
      <c r="W16" s="36">
        <v>3.97</v>
      </c>
      <c r="X16" s="36">
        <v>0.84</v>
      </c>
      <c r="Y16" s="36">
        <v>0.28399999999999997</v>
      </c>
      <c r="Z16" s="36">
        <v>0.68400000000000005</v>
      </c>
      <c r="AA16" s="36">
        <v>-0.01</v>
      </c>
      <c r="AB16" s="36">
        <v>14</v>
      </c>
      <c r="AC16" s="36">
        <v>203</v>
      </c>
      <c r="AD16" s="36">
        <v>36</v>
      </c>
      <c r="AE16" s="36">
        <v>28</v>
      </c>
      <c r="AF16" s="36">
        <v>68</v>
      </c>
      <c r="AG16" s="36">
        <v>112</v>
      </c>
      <c r="AH16" s="36">
        <v>-1</v>
      </c>
      <c r="AI16" s="36">
        <v>26</v>
      </c>
      <c r="AJ16" s="36">
        <v>2</v>
      </c>
      <c r="AK16" s="36">
        <v>15</v>
      </c>
      <c r="AL16" s="36">
        <v>384</v>
      </c>
      <c r="AM16" s="36">
        <v>6</v>
      </c>
      <c r="AN16" s="36">
        <v>0</v>
      </c>
      <c r="AO16" s="36">
        <v>262</v>
      </c>
      <c r="AP16" s="36">
        <v>36</v>
      </c>
      <c r="AQ16" s="36">
        <v>95</v>
      </c>
      <c r="AR16" s="36">
        <v>195</v>
      </c>
      <c r="AT16" s="39">
        <v>38.805313715102521</v>
      </c>
      <c r="AU16" s="39">
        <v>4.6454647914930458</v>
      </c>
      <c r="AV16" s="39">
        <v>1.9094755067704945</v>
      </c>
      <c r="AW16" s="39">
        <v>2.5968866892078726</v>
      </c>
      <c r="AY16" s="31">
        <v>1.2686999999999999</v>
      </c>
      <c r="AZ16" s="37">
        <v>0.27110000000000001</v>
      </c>
      <c r="BA16" s="42" t="s">
        <v>60</v>
      </c>
      <c r="BB16" s="37">
        <v>1.2686999999999999</v>
      </c>
      <c r="BC16" s="31">
        <v>51.722711423130157</v>
      </c>
      <c r="BD16" s="31">
        <v>51.722711423130157</v>
      </c>
      <c r="BI16" s="40"/>
      <c r="BN16" s="40"/>
      <c r="BO16" s="40"/>
      <c r="BP16" s="33"/>
      <c r="BV16" s="37"/>
      <c r="BW16" s="37"/>
      <c r="BX16" s="31"/>
      <c r="BZ16" s="38"/>
      <c r="CD16" s="38"/>
      <c r="CH16" s="31"/>
      <c r="CI16" s="38"/>
      <c r="CK16" s="38"/>
      <c r="CL16" s="41"/>
      <c r="CM16" s="41"/>
      <c r="CN16" s="41"/>
      <c r="CO16" s="31"/>
      <c r="CP16" s="41"/>
      <c r="CQ16" s="31"/>
      <c r="CR16" s="41"/>
    </row>
    <row r="17" spans="1:96" ht="12.75" x14ac:dyDescent="0.2">
      <c r="A17" s="36" t="s">
        <v>142</v>
      </c>
      <c r="B17" s="36">
        <v>35</v>
      </c>
      <c r="C17" s="36">
        <v>35</v>
      </c>
      <c r="D17" s="36">
        <v>35</v>
      </c>
      <c r="E17" s="36">
        <v>4895.2</v>
      </c>
      <c r="F17" s="36">
        <v>5311.6</v>
      </c>
      <c r="G17" s="36">
        <v>5087.8</v>
      </c>
      <c r="H17" s="36">
        <v>5093.3</v>
      </c>
      <c r="I17" s="36">
        <v>1.2499999999994672E-2</v>
      </c>
      <c r="J17" s="36">
        <v>198.10000000000036</v>
      </c>
      <c r="K17" s="36">
        <v>218.30000000000018</v>
      </c>
      <c r="L17" s="36">
        <v>208.20000000000027</v>
      </c>
      <c r="M17" s="36">
        <v>35</v>
      </c>
      <c r="N17" s="36">
        <v>4614.3999999999996</v>
      </c>
      <c r="O17" s="36">
        <v>0.12499999999997335</v>
      </c>
      <c r="P17" s="36">
        <v>52.86</v>
      </c>
      <c r="Q17" s="36">
        <v>1.52</v>
      </c>
      <c r="R17" s="36">
        <v>17.600000000000001</v>
      </c>
      <c r="S17" s="36">
        <v>8.68</v>
      </c>
      <c r="T17" s="36">
        <v>0.127</v>
      </c>
      <c r="U17" s="36">
        <v>4.1100000000000003</v>
      </c>
      <c r="V17" s="36">
        <v>6.26</v>
      </c>
      <c r="W17" s="36">
        <v>3.64</v>
      </c>
      <c r="X17" s="36">
        <v>0.71</v>
      </c>
      <c r="Y17" s="36">
        <v>0.23200000000000001</v>
      </c>
      <c r="Z17" s="36">
        <v>0.27400000000000002</v>
      </c>
      <c r="AA17" s="36">
        <v>0.02</v>
      </c>
      <c r="AB17" s="36">
        <v>7</v>
      </c>
      <c r="AC17" s="36">
        <v>165</v>
      </c>
      <c r="AD17" s="36">
        <v>16</v>
      </c>
      <c r="AE17" s="36">
        <v>25</v>
      </c>
      <c r="AF17" s="36">
        <v>53</v>
      </c>
      <c r="AG17" s="36">
        <v>83</v>
      </c>
      <c r="AH17" s="36">
        <v>1</v>
      </c>
      <c r="AI17" s="36">
        <v>23</v>
      </c>
      <c r="AJ17" s="36">
        <v>3</v>
      </c>
      <c r="AK17" s="36">
        <v>12</v>
      </c>
      <c r="AL17" s="36">
        <v>354</v>
      </c>
      <c r="AM17" s="36">
        <v>3</v>
      </c>
      <c r="AN17" s="36">
        <v>-1</v>
      </c>
      <c r="AO17" s="36">
        <v>218</v>
      </c>
      <c r="AP17" s="36">
        <v>34</v>
      </c>
      <c r="AQ17" s="36">
        <v>78</v>
      </c>
      <c r="AR17" s="36">
        <v>182</v>
      </c>
      <c r="AT17" s="39">
        <v>33.840168853205334</v>
      </c>
      <c r="AU17" s="39">
        <v>3.2402947542254839</v>
      </c>
      <c r="AV17" s="39">
        <v>1.2961179016901576</v>
      </c>
      <c r="AW17" s="39">
        <v>1.7627203462986145</v>
      </c>
      <c r="AY17" s="31">
        <v>0.63680000000000003</v>
      </c>
      <c r="AZ17" s="37">
        <v>0.11550000000000001</v>
      </c>
      <c r="BA17" s="42"/>
      <c r="BB17" s="37"/>
      <c r="BC17" s="32">
        <v>50.034852715499888</v>
      </c>
      <c r="BD17" s="32"/>
      <c r="BE17" s="32"/>
      <c r="BI17" s="40"/>
      <c r="BN17" s="40"/>
      <c r="BO17" s="40"/>
      <c r="BP17" s="33"/>
      <c r="BV17" s="37"/>
      <c r="BW17" s="37"/>
      <c r="BX17" s="31"/>
      <c r="BZ17" s="38"/>
      <c r="CD17" s="38"/>
      <c r="CH17" s="31"/>
      <c r="CI17" s="38"/>
      <c r="CK17" s="38"/>
      <c r="CL17" s="41"/>
      <c r="CM17" s="41"/>
      <c r="CN17" s="41"/>
      <c r="CO17" s="31"/>
      <c r="CP17" s="41"/>
      <c r="CQ17" s="31"/>
      <c r="CR17" s="41"/>
    </row>
    <row r="18" spans="1:96" ht="12.75" x14ac:dyDescent="0.2">
      <c r="A18" s="36" t="s">
        <v>142</v>
      </c>
      <c r="B18" s="36">
        <v>37</v>
      </c>
      <c r="C18" s="36">
        <v>37</v>
      </c>
      <c r="D18" s="36">
        <v>37</v>
      </c>
      <c r="E18" s="36">
        <v>5027.8</v>
      </c>
      <c r="F18" s="36">
        <v>5443.1</v>
      </c>
      <c r="G18" s="36">
        <v>5242.3</v>
      </c>
      <c r="H18" s="36">
        <v>5242.6000000000004</v>
      </c>
      <c r="I18" s="36">
        <v>1.2500000000008882E-2</v>
      </c>
      <c r="J18" s="36">
        <v>214.80000000000018</v>
      </c>
      <c r="K18" s="36">
        <v>200.5</v>
      </c>
      <c r="L18" s="36">
        <v>207.65000000000009</v>
      </c>
      <c r="M18" s="36">
        <v>37</v>
      </c>
      <c r="N18" s="36">
        <v>4630.6000000000004</v>
      </c>
      <c r="O18" s="36">
        <v>0.14285714285718201</v>
      </c>
      <c r="P18" s="36">
        <v>53.07</v>
      </c>
      <c r="Q18" s="36">
        <v>1.591</v>
      </c>
      <c r="R18" s="36">
        <v>17.34</v>
      </c>
      <c r="S18" s="36">
        <v>9.08</v>
      </c>
      <c r="T18" s="36">
        <v>0.14299999999999999</v>
      </c>
      <c r="U18" s="36">
        <v>4.29</v>
      </c>
      <c r="V18" s="36">
        <v>6.86</v>
      </c>
      <c r="W18" s="36">
        <v>3.95</v>
      </c>
      <c r="X18" s="36">
        <v>0.69</v>
      </c>
      <c r="Y18" s="36">
        <v>0.24</v>
      </c>
      <c r="Z18" s="36">
        <v>9.8000000000000004E-2</v>
      </c>
      <c r="AA18" s="36">
        <v>0</v>
      </c>
      <c r="AB18" s="36">
        <v>4</v>
      </c>
      <c r="AC18" s="36">
        <v>158</v>
      </c>
      <c r="AD18" s="36">
        <v>-5</v>
      </c>
      <c r="AE18" s="36">
        <v>25</v>
      </c>
      <c r="AF18" s="36">
        <v>53</v>
      </c>
      <c r="AG18" s="36">
        <v>70</v>
      </c>
      <c r="AH18" s="36">
        <v>2</v>
      </c>
      <c r="AI18" s="36">
        <v>23</v>
      </c>
      <c r="AJ18" s="36">
        <v>2</v>
      </c>
      <c r="AK18" s="36">
        <v>11</v>
      </c>
      <c r="AL18" s="36">
        <v>373</v>
      </c>
      <c r="AM18" s="36">
        <v>0</v>
      </c>
      <c r="AN18" s="36">
        <v>-1</v>
      </c>
      <c r="AO18" s="36">
        <v>220</v>
      </c>
      <c r="AP18" s="36">
        <v>34</v>
      </c>
      <c r="AQ18" s="36">
        <v>79</v>
      </c>
      <c r="AR18" s="36">
        <v>190</v>
      </c>
      <c r="AT18" s="39">
        <v>26.637854214934904</v>
      </c>
      <c r="AU18" s="39">
        <v>2.1074495608974333</v>
      </c>
      <c r="AV18" s="39">
        <v>0.90614257776914253</v>
      </c>
      <c r="AW18" s="39">
        <v>1.232353905766034</v>
      </c>
      <c r="AY18" s="31">
        <v>0.29699999999999999</v>
      </c>
      <c r="AZ18" s="37">
        <v>3.0099999999999998E-2</v>
      </c>
      <c r="BA18" s="42"/>
      <c r="BB18" s="37"/>
      <c r="BC18" s="32">
        <v>47.539051945397816</v>
      </c>
      <c r="BD18" s="32"/>
      <c r="BE18" s="32"/>
      <c r="BI18" s="40"/>
      <c r="BN18" s="40"/>
      <c r="BO18" s="40"/>
      <c r="BP18" s="33"/>
      <c r="BV18" s="37"/>
      <c r="BW18" s="37"/>
      <c r="BX18" s="31"/>
      <c r="BZ18" s="38"/>
      <c r="CD18" s="38"/>
      <c r="CH18" s="31"/>
      <c r="CI18" s="38"/>
      <c r="CK18" s="38"/>
      <c r="CL18" s="41"/>
      <c r="CM18" s="41"/>
      <c r="CN18" s="41"/>
      <c r="CO18" s="31"/>
      <c r="CP18" s="41"/>
      <c r="CQ18" s="31"/>
      <c r="CR18" s="41"/>
    </row>
    <row r="19" spans="1:96" ht="12.75" x14ac:dyDescent="0.2">
      <c r="A19" s="36" t="s">
        <v>142</v>
      </c>
      <c r="B19" s="36">
        <v>39</v>
      </c>
      <c r="C19" s="36">
        <v>39</v>
      </c>
      <c r="D19" s="36">
        <v>39</v>
      </c>
      <c r="E19" s="36">
        <v>5118.8999999999996</v>
      </c>
      <c r="F19" s="36">
        <v>5638.4</v>
      </c>
      <c r="G19" s="36">
        <v>5387.2</v>
      </c>
      <c r="H19" s="36">
        <v>5389.4</v>
      </c>
      <c r="I19" s="36">
        <v>1.4285714285696595E-2</v>
      </c>
      <c r="J19" s="36">
        <v>270.5</v>
      </c>
      <c r="K19" s="36">
        <v>249</v>
      </c>
      <c r="L19" s="36">
        <v>259.75</v>
      </c>
      <c r="M19" s="36">
        <v>39</v>
      </c>
      <c r="N19" s="36">
        <v>4646.5</v>
      </c>
      <c r="O19" s="36">
        <v>0.12499999999997335</v>
      </c>
      <c r="P19" s="36">
        <v>53.27</v>
      </c>
      <c r="Q19" s="36">
        <v>1.613</v>
      </c>
      <c r="R19" s="36">
        <v>17</v>
      </c>
      <c r="S19" s="36">
        <v>9.3000000000000007</v>
      </c>
      <c r="T19" s="36">
        <v>0.14799999999999999</v>
      </c>
      <c r="U19" s="36">
        <v>4.3600000000000003</v>
      </c>
      <c r="V19" s="36">
        <v>7.1</v>
      </c>
      <c r="W19" s="36">
        <v>4.03</v>
      </c>
      <c r="X19" s="36">
        <v>0.67</v>
      </c>
      <c r="Y19" s="36">
        <v>0.245</v>
      </c>
      <c r="Z19" s="36">
        <v>0.12</v>
      </c>
      <c r="AA19" s="36">
        <v>0.04</v>
      </c>
      <c r="AB19" s="36">
        <v>3</v>
      </c>
      <c r="AC19" s="36">
        <v>130</v>
      </c>
      <c r="AD19" s="36">
        <v>24</v>
      </c>
      <c r="AE19" s="36">
        <v>25</v>
      </c>
      <c r="AF19" s="36">
        <v>49</v>
      </c>
      <c r="AG19" s="36">
        <v>67</v>
      </c>
      <c r="AH19" s="36">
        <v>3</v>
      </c>
      <c r="AI19" s="36">
        <v>21</v>
      </c>
      <c r="AJ19" s="36">
        <v>4</v>
      </c>
      <c r="AK19" s="36">
        <v>11</v>
      </c>
      <c r="AL19" s="36">
        <v>369</v>
      </c>
      <c r="AM19" s="36">
        <v>2</v>
      </c>
      <c r="AN19" s="36">
        <v>0</v>
      </c>
      <c r="AO19" s="36">
        <v>211</v>
      </c>
      <c r="AP19" s="36">
        <v>31</v>
      </c>
      <c r="AQ19" s="36">
        <v>78</v>
      </c>
      <c r="AR19" s="36">
        <v>196</v>
      </c>
      <c r="AT19" s="39">
        <v>22.366525195299065</v>
      </c>
      <c r="AU19" s="39">
        <v>1.6514317458714183</v>
      </c>
      <c r="AV19" s="39">
        <v>0.82824099792944084</v>
      </c>
      <c r="AW19" s="39">
        <v>1.1264077571840396</v>
      </c>
      <c r="AY19" s="31">
        <v>0.1237</v>
      </c>
      <c r="AZ19" s="37">
        <v>2.01E-2</v>
      </c>
      <c r="BA19" s="42" t="s">
        <v>60</v>
      </c>
      <c r="BB19" s="37">
        <v>0.1237</v>
      </c>
      <c r="BC19" s="31">
        <v>46.360105918759864</v>
      </c>
      <c r="BD19" s="31">
        <v>46.360105918759864</v>
      </c>
      <c r="BI19" s="40"/>
      <c r="BN19" s="40"/>
      <c r="BO19" s="40"/>
      <c r="BP19" s="33"/>
      <c r="BV19" s="37"/>
      <c r="BW19" s="37"/>
      <c r="BX19" s="31"/>
      <c r="BZ19" s="38"/>
      <c r="CD19" s="38"/>
      <c r="CH19" s="31"/>
      <c r="CI19" s="38"/>
      <c r="CK19" s="38"/>
      <c r="CL19" s="41"/>
      <c r="CM19" s="41"/>
      <c r="CN19" s="41"/>
      <c r="CO19" s="31"/>
      <c r="CP19" s="41"/>
      <c r="CQ19" s="31"/>
      <c r="CR19" s="41"/>
    </row>
    <row r="20" spans="1:96" ht="12.75" x14ac:dyDescent="0.2">
      <c r="A20" s="36" t="s">
        <v>142</v>
      </c>
      <c r="B20" s="36">
        <v>41</v>
      </c>
      <c r="C20" s="36">
        <v>41</v>
      </c>
      <c r="D20" s="36">
        <v>41</v>
      </c>
      <c r="E20" s="36">
        <v>5270.3</v>
      </c>
      <c r="F20" s="36">
        <v>5775.8</v>
      </c>
      <c r="G20" s="36">
        <v>5516.8</v>
      </c>
      <c r="H20" s="36">
        <v>5525.2</v>
      </c>
      <c r="I20" s="36">
        <v>1.9999999999996021E-2</v>
      </c>
      <c r="J20" s="36">
        <v>254.89999999999964</v>
      </c>
      <c r="K20" s="36">
        <v>250.60000000000036</v>
      </c>
      <c r="L20" s="36">
        <v>252.75</v>
      </c>
      <c r="M20" s="36">
        <v>41</v>
      </c>
      <c r="N20" s="36">
        <v>4662.7</v>
      </c>
      <c r="O20" s="36">
        <v>0.11111111111104532</v>
      </c>
      <c r="P20" s="36">
        <v>53.26</v>
      </c>
      <c r="Q20" s="36">
        <v>1.601</v>
      </c>
      <c r="R20" s="36">
        <v>17.02</v>
      </c>
      <c r="S20" s="36">
        <v>9.15</v>
      </c>
      <c r="T20" s="36">
        <v>0.15</v>
      </c>
      <c r="U20" s="36">
        <v>4.37</v>
      </c>
      <c r="V20" s="36">
        <v>7.43</v>
      </c>
      <c r="W20" s="36">
        <v>4.0599999999999996</v>
      </c>
      <c r="X20" s="36">
        <v>0.65</v>
      </c>
      <c r="Y20" s="36">
        <v>0.23799999999999999</v>
      </c>
      <c r="Z20" s="36">
        <v>6.3E-2</v>
      </c>
      <c r="AA20" s="36">
        <v>0.01</v>
      </c>
      <c r="AB20" s="36">
        <v>5</v>
      </c>
      <c r="AC20" s="36">
        <v>125</v>
      </c>
      <c r="AD20" s="36">
        <v>12</v>
      </c>
      <c r="AE20" s="36">
        <v>25</v>
      </c>
      <c r="AF20" s="36">
        <v>55</v>
      </c>
      <c r="AG20" s="36">
        <v>65</v>
      </c>
      <c r="AH20" s="36">
        <v>2</v>
      </c>
      <c r="AI20" s="36">
        <v>22</v>
      </c>
      <c r="AJ20" s="36">
        <v>1</v>
      </c>
      <c r="AK20" s="36">
        <v>10</v>
      </c>
      <c r="AL20" s="36">
        <v>375</v>
      </c>
      <c r="AM20" s="36">
        <v>0</v>
      </c>
      <c r="AN20" s="36">
        <v>-1</v>
      </c>
      <c r="AO20" s="36">
        <v>209</v>
      </c>
      <c r="AP20" s="36">
        <v>33</v>
      </c>
      <c r="AQ20" s="36">
        <v>78</v>
      </c>
      <c r="AR20" s="36">
        <v>190</v>
      </c>
      <c r="AT20" s="39">
        <v>22.455943007124137</v>
      </c>
      <c r="AU20" s="39">
        <v>1.2168979578678154</v>
      </c>
      <c r="AV20" s="39">
        <v>0.54639524200962886</v>
      </c>
      <c r="AW20" s="39">
        <v>0.74309752913309535</v>
      </c>
      <c r="AY20" s="31">
        <v>8.9200000000000002E-2</v>
      </c>
      <c r="AZ20" s="37">
        <v>1.7500000000000002E-2</v>
      </c>
      <c r="BA20" s="42"/>
      <c r="BB20" s="37"/>
      <c r="BC20" s="32">
        <v>45.588337258737099</v>
      </c>
      <c r="BD20" s="32"/>
      <c r="BE20" s="32"/>
      <c r="BI20" s="40"/>
      <c r="BN20" s="40"/>
      <c r="BO20" s="40"/>
      <c r="BP20" s="33"/>
      <c r="BV20" s="37"/>
      <c r="BW20" s="37"/>
      <c r="BX20" s="31"/>
      <c r="BZ20" s="38"/>
      <c r="CD20" s="38"/>
      <c r="CH20" s="31"/>
      <c r="CI20" s="38"/>
      <c r="CK20" s="38"/>
      <c r="CL20" s="41"/>
      <c r="CM20" s="41"/>
      <c r="CN20" s="41"/>
      <c r="CO20" s="31"/>
      <c r="CP20" s="41"/>
      <c r="CQ20" s="31"/>
      <c r="CR20" s="41"/>
    </row>
    <row r="21" spans="1:96" ht="12.75" x14ac:dyDescent="0.2">
      <c r="A21" s="36" t="s">
        <v>142</v>
      </c>
      <c r="B21" s="36">
        <v>43</v>
      </c>
      <c r="C21" s="36">
        <v>43</v>
      </c>
      <c r="D21" s="36">
        <v>43</v>
      </c>
      <c r="E21" s="36">
        <v>5460.5046323379365</v>
      </c>
      <c r="F21" s="36">
        <v>5825.8073464390181</v>
      </c>
      <c r="G21" s="36">
        <v>5649.1023603836475</v>
      </c>
      <c r="H21" s="36">
        <v>5652.1036732195089</v>
      </c>
      <c r="I21" s="36">
        <v>2.7224074076656093</v>
      </c>
      <c r="J21" s="36">
        <v>191.59904088157236</v>
      </c>
      <c r="K21" s="36">
        <v>173.70367321950926</v>
      </c>
      <c r="L21" s="36">
        <v>182.65135705054081</v>
      </c>
      <c r="M21" s="36">
        <v>43</v>
      </c>
      <c r="N21" s="36">
        <v>4679.2</v>
      </c>
      <c r="O21" s="36">
        <v>0.12499999999997335</v>
      </c>
      <c r="P21" s="36">
        <v>53.34</v>
      </c>
      <c r="Q21" s="36">
        <v>1.6080000000000001</v>
      </c>
      <c r="R21" s="36">
        <v>16.899999999999999</v>
      </c>
      <c r="S21" s="36">
        <v>9.34</v>
      </c>
      <c r="T21" s="36">
        <v>0.153</v>
      </c>
      <c r="U21" s="36">
        <v>4.3899999999999997</v>
      </c>
      <c r="V21" s="36">
        <v>7.3</v>
      </c>
      <c r="W21" s="36">
        <v>4.08</v>
      </c>
      <c r="X21" s="36">
        <v>0.67</v>
      </c>
      <c r="Y21" s="36">
        <v>0.24299999999999999</v>
      </c>
      <c r="Z21" s="36">
        <v>7.0999999999999994E-2</v>
      </c>
      <c r="AA21" s="36">
        <v>0.02</v>
      </c>
      <c r="AB21" s="36">
        <v>4</v>
      </c>
      <c r="AC21" s="36">
        <v>122</v>
      </c>
      <c r="AD21" s="36">
        <v>27</v>
      </c>
      <c r="AE21" s="36">
        <v>24</v>
      </c>
      <c r="AF21" s="36">
        <v>51</v>
      </c>
      <c r="AG21" s="36">
        <v>65</v>
      </c>
      <c r="AH21" s="36">
        <v>2</v>
      </c>
      <c r="AI21" s="36">
        <v>24</v>
      </c>
      <c r="AJ21" s="36">
        <v>3</v>
      </c>
      <c r="AK21" s="36">
        <v>12</v>
      </c>
      <c r="AL21" s="36">
        <v>373</v>
      </c>
      <c r="AM21" s="36">
        <v>-2</v>
      </c>
      <c r="AN21" s="36">
        <v>-1</v>
      </c>
      <c r="AO21" s="36">
        <v>212</v>
      </c>
      <c r="AP21" s="36">
        <v>31</v>
      </c>
      <c r="AQ21" s="36">
        <v>78</v>
      </c>
      <c r="AR21" s="36">
        <v>196</v>
      </c>
      <c r="AT21" s="39">
        <v>21.822610853853323</v>
      </c>
      <c r="AU21" s="39">
        <v>1.4639093434454902</v>
      </c>
      <c r="AV21" s="39">
        <v>0.73048488322521055</v>
      </c>
      <c r="AW21" s="39">
        <v>0.99345944118628637</v>
      </c>
      <c r="AY21" s="31">
        <v>0.1056</v>
      </c>
      <c r="AZ21" s="37">
        <v>2.06E-2</v>
      </c>
      <c r="BA21" s="42"/>
      <c r="BB21" s="37"/>
      <c r="BC21" s="32">
        <v>45.650773973281289</v>
      </c>
      <c r="BD21" s="32"/>
      <c r="BE21" s="32"/>
      <c r="BI21" s="40"/>
      <c r="BN21" s="40"/>
      <c r="BO21" s="40"/>
      <c r="BP21" s="33"/>
      <c r="BV21" s="37"/>
      <c r="BW21" s="37"/>
      <c r="BX21" s="31"/>
      <c r="BZ21" s="38"/>
      <c r="CD21" s="38"/>
      <c r="CH21" s="31"/>
      <c r="CI21" s="38"/>
      <c r="CK21" s="38"/>
      <c r="CL21" s="41"/>
      <c r="CM21" s="41"/>
      <c r="CN21" s="41"/>
      <c r="CO21" s="31"/>
      <c r="CP21" s="41"/>
      <c r="CQ21" s="31"/>
      <c r="CR21" s="41"/>
    </row>
    <row r="22" spans="1:96" ht="12.75" x14ac:dyDescent="0.2">
      <c r="A22" s="36" t="s">
        <v>142</v>
      </c>
      <c r="B22" s="36">
        <v>45</v>
      </c>
      <c r="C22" s="36">
        <v>45</v>
      </c>
      <c r="D22" s="36">
        <v>45</v>
      </c>
      <c r="E22" s="36">
        <v>5461.4310999252421</v>
      </c>
      <c r="F22" s="36">
        <v>5827.2766342426112</v>
      </c>
      <c r="G22" s="36">
        <v>5649.5744371130677</v>
      </c>
      <c r="H22" s="36">
        <v>5652.8383171212145</v>
      </c>
      <c r="I22" s="36">
        <v>2.7224074076656093</v>
      </c>
      <c r="J22" s="36">
        <v>191.40721719597241</v>
      </c>
      <c r="K22" s="36">
        <v>174.43831712139672</v>
      </c>
      <c r="L22" s="36">
        <v>182.92276715868456</v>
      </c>
      <c r="M22" s="36">
        <v>45</v>
      </c>
      <c r="N22" s="36">
        <v>4695.6000000000004</v>
      </c>
      <c r="O22" s="36">
        <v>0.12500000000011546</v>
      </c>
      <c r="P22" s="36">
        <v>53.36</v>
      </c>
      <c r="Q22" s="36">
        <v>1.6060000000000001</v>
      </c>
      <c r="R22" s="36">
        <v>16.91</v>
      </c>
      <c r="S22" s="36">
        <v>9.26</v>
      </c>
      <c r="T22" s="36">
        <v>0.156</v>
      </c>
      <c r="U22" s="36">
        <v>4.3899999999999997</v>
      </c>
      <c r="V22" s="36">
        <v>7.38</v>
      </c>
      <c r="W22" s="36">
        <v>4.0999999999999996</v>
      </c>
      <c r="X22" s="36">
        <v>0.68</v>
      </c>
      <c r="Y22" s="36">
        <v>0.24299999999999999</v>
      </c>
      <c r="Z22" s="36">
        <v>8.1000000000000003E-2</v>
      </c>
      <c r="AA22" s="36">
        <v>0.01</v>
      </c>
      <c r="AB22" s="36">
        <v>4</v>
      </c>
      <c r="AC22" s="36">
        <v>125</v>
      </c>
      <c r="AD22" s="36">
        <v>5</v>
      </c>
      <c r="AE22" s="36">
        <v>25</v>
      </c>
      <c r="AF22" s="36">
        <v>50</v>
      </c>
      <c r="AG22" s="36">
        <v>64</v>
      </c>
      <c r="AH22" s="36">
        <v>3</v>
      </c>
      <c r="AI22" s="36">
        <v>21</v>
      </c>
      <c r="AJ22" s="36">
        <v>2</v>
      </c>
      <c r="AK22" s="36">
        <v>11</v>
      </c>
      <c r="AL22" s="36">
        <v>373</v>
      </c>
      <c r="AM22" s="36">
        <v>0</v>
      </c>
      <c r="AN22" s="36">
        <v>1</v>
      </c>
      <c r="AO22" s="36">
        <v>211</v>
      </c>
      <c r="AP22" s="36">
        <v>32</v>
      </c>
      <c r="AQ22" s="36">
        <v>75</v>
      </c>
      <c r="AR22" s="36">
        <v>196</v>
      </c>
      <c r="AT22" s="39">
        <v>22.539351912885198</v>
      </c>
      <c r="AU22" s="39">
        <v>1.3223956294569805</v>
      </c>
      <c r="AV22" s="39">
        <v>0.63651990401141156</v>
      </c>
      <c r="AW22" s="39">
        <v>0.86566706945551974</v>
      </c>
      <c r="AY22" s="31">
        <v>0.1032</v>
      </c>
      <c r="AZ22" s="37">
        <v>3.3500000000000002E-2</v>
      </c>
      <c r="BA22" s="42"/>
      <c r="BB22" s="37"/>
      <c r="BC22" s="32">
        <v>45.433348115948355</v>
      </c>
      <c r="BD22" s="32"/>
      <c r="BE22" s="32"/>
      <c r="BI22" s="40"/>
      <c r="BN22" s="40"/>
      <c r="BO22" s="40"/>
      <c r="BP22" s="33"/>
      <c r="BV22" s="37"/>
      <c r="BW22" s="37"/>
      <c r="BX22" s="31"/>
      <c r="BZ22" s="38"/>
      <c r="CD22" s="38"/>
      <c r="CH22" s="31"/>
      <c r="CI22" s="38"/>
      <c r="CK22" s="38"/>
      <c r="CL22" s="41"/>
      <c r="CM22" s="41"/>
      <c r="CN22" s="41"/>
      <c r="CO22" s="31"/>
      <c r="CP22" s="41"/>
      <c r="CQ22" s="31"/>
      <c r="CR22" s="41"/>
    </row>
    <row r="23" spans="1:96" ht="12.75" x14ac:dyDescent="0.2">
      <c r="A23" s="36" t="s">
        <v>142</v>
      </c>
      <c r="B23" s="36">
        <v>47</v>
      </c>
      <c r="C23" s="36">
        <v>47</v>
      </c>
      <c r="D23" s="36">
        <v>47</v>
      </c>
      <c r="E23" s="36">
        <v>5462.3575675125476</v>
      </c>
      <c r="F23" s="36">
        <v>5828.7459220462042</v>
      </c>
      <c r="G23" s="36">
        <v>5650.0465138424879</v>
      </c>
      <c r="H23" s="36">
        <v>5653.57296102292</v>
      </c>
      <c r="I23" s="36">
        <v>2.7224074076656093</v>
      </c>
      <c r="J23" s="36">
        <v>191.21539351037245</v>
      </c>
      <c r="K23" s="36">
        <v>175.17296102328419</v>
      </c>
      <c r="L23" s="36">
        <v>183.19417726682832</v>
      </c>
      <c r="M23" s="36">
        <v>47</v>
      </c>
      <c r="N23" s="36">
        <v>4711.7</v>
      </c>
      <c r="O23" s="36">
        <v>0.12499999999997335</v>
      </c>
      <c r="P23" s="36">
        <v>54.31</v>
      </c>
      <c r="Q23" s="36">
        <v>1.631</v>
      </c>
      <c r="R23" s="36">
        <v>17.399999999999999</v>
      </c>
      <c r="S23" s="36">
        <v>9.41</v>
      </c>
      <c r="T23" s="36">
        <v>0.16300000000000001</v>
      </c>
      <c r="U23" s="36">
        <v>4.7300000000000004</v>
      </c>
      <c r="V23" s="36">
        <v>7.41</v>
      </c>
      <c r="W23" s="36">
        <v>4.53</v>
      </c>
      <c r="X23" s="36">
        <v>0.67</v>
      </c>
      <c r="Y23" s="36">
        <v>0.251</v>
      </c>
      <c r="Z23" s="36">
        <v>9.6000000000000002E-2</v>
      </c>
      <c r="AA23" s="36">
        <v>0.06</v>
      </c>
      <c r="AB23" s="36">
        <v>5</v>
      </c>
      <c r="AC23" s="36">
        <v>144</v>
      </c>
      <c r="AD23" s="36">
        <v>5</v>
      </c>
      <c r="AE23" s="36">
        <v>27</v>
      </c>
      <c r="AF23" s="36">
        <v>47</v>
      </c>
      <c r="AG23" s="36">
        <v>72</v>
      </c>
      <c r="AH23" s="36">
        <v>2</v>
      </c>
      <c r="AI23" s="36">
        <v>23</v>
      </c>
      <c r="AJ23" s="36">
        <v>1</v>
      </c>
      <c r="AK23" s="36">
        <v>9</v>
      </c>
      <c r="AL23" s="36">
        <v>374</v>
      </c>
      <c r="AM23" s="36">
        <v>-1</v>
      </c>
      <c r="AN23" s="36">
        <v>0</v>
      </c>
      <c r="AO23" s="36">
        <v>248</v>
      </c>
      <c r="AP23" s="36">
        <v>32</v>
      </c>
      <c r="AQ23" s="36">
        <v>77</v>
      </c>
      <c r="AR23" s="36">
        <v>199</v>
      </c>
      <c r="AT23" s="39">
        <v>21.897503824484154</v>
      </c>
      <c r="AU23" s="39">
        <v>1.5120209246497502</v>
      </c>
      <c r="AV23" s="39">
        <v>0.78228570746099524</v>
      </c>
      <c r="AW23" s="39">
        <v>1.0639085621469535</v>
      </c>
      <c r="AY23" s="31">
        <v>0.1056</v>
      </c>
      <c r="AZ23" s="37">
        <v>4.2200000000000001E-2</v>
      </c>
      <c r="BA23" s="42" t="s">
        <v>60</v>
      </c>
      <c r="BB23" s="37">
        <v>0.1056</v>
      </c>
      <c r="BC23" s="31">
        <v>45.26410746444526</v>
      </c>
      <c r="BD23" s="31">
        <v>45.26410746444526</v>
      </c>
      <c r="BI23" s="40"/>
      <c r="BN23" s="40"/>
      <c r="BO23" s="40"/>
      <c r="BP23" s="33"/>
      <c r="BV23" s="37"/>
      <c r="BW23" s="37"/>
      <c r="BX23" s="31"/>
      <c r="BZ23" s="38"/>
      <c r="CD23" s="38"/>
      <c r="CH23" s="31"/>
      <c r="CI23" s="38"/>
      <c r="CK23" s="38"/>
      <c r="CL23" s="41"/>
      <c r="CM23" s="41"/>
      <c r="CN23" s="41"/>
      <c r="CO23" s="31"/>
      <c r="CP23" s="41"/>
      <c r="CQ23" s="31"/>
      <c r="CR23" s="41"/>
    </row>
    <row r="24" spans="1:96" ht="12.75" x14ac:dyDescent="0.2">
      <c r="A24" s="36" t="s">
        <v>142</v>
      </c>
      <c r="B24" s="36">
        <v>49</v>
      </c>
      <c r="C24" s="36">
        <v>49</v>
      </c>
      <c r="D24" s="36">
        <v>49</v>
      </c>
      <c r="E24" s="36">
        <v>5463.2840350998531</v>
      </c>
      <c r="F24" s="36">
        <v>5830.2152098497972</v>
      </c>
      <c r="G24" s="36">
        <v>5650.5185905719081</v>
      </c>
      <c r="H24" s="36">
        <v>5654.3076049246256</v>
      </c>
      <c r="I24" s="36">
        <v>2.7224074076656093</v>
      </c>
      <c r="J24" s="36">
        <v>191.02356982477249</v>
      </c>
      <c r="K24" s="36">
        <v>175.90760492517165</v>
      </c>
      <c r="L24" s="36">
        <v>183.46558737497207</v>
      </c>
      <c r="M24" s="36">
        <v>49</v>
      </c>
      <c r="N24" s="36">
        <v>4727.8</v>
      </c>
      <c r="O24" s="36">
        <v>0.12499999999997335</v>
      </c>
      <c r="P24" s="36">
        <v>53.27</v>
      </c>
      <c r="Q24" s="36">
        <v>1.627</v>
      </c>
      <c r="R24" s="36">
        <v>16.86</v>
      </c>
      <c r="S24" s="36">
        <v>9.42</v>
      </c>
      <c r="T24" s="36">
        <v>0.161</v>
      </c>
      <c r="U24" s="36">
        <v>4.4400000000000004</v>
      </c>
      <c r="V24" s="36">
        <v>7.28</v>
      </c>
      <c r="W24" s="36">
        <v>4.13</v>
      </c>
      <c r="X24" s="36">
        <v>0.69</v>
      </c>
      <c r="Y24" s="36">
        <v>0.248</v>
      </c>
      <c r="Z24" s="36">
        <v>8.5000000000000006E-2</v>
      </c>
      <c r="AA24" s="36">
        <v>0.05</v>
      </c>
      <c r="AB24" s="36">
        <v>5</v>
      </c>
      <c r="AC24" s="36">
        <v>125</v>
      </c>
      <c r="AD24" s="36">
        <v>8</v>
      </c>
      <c r="AE24" s="36">
        <v>26</v>
      </c>
      <c r="AF24" s="36">
        <v>49</v>
      </c>
      <c r="AG24" s="36">
        <v>67</v>
      </c>
      <c r="AH24" s="36">
        <v>0</v>
      </c>
      <c r="AI24" s="36">
        <v>21</v>
      </c>
      <c r="AJ24" s="36">
        <v>1</v>
      </c>
      <c r="AK24" s="36">
        <v>10</v>
      </c>
      <c r="AL24" s="36">
        <v>371</v>
      </c>
      <c r="AM24" s="36">
        <v>-2</v>
      </c>
      <c r="AN24" s="36">
        <v>0</v>
      </c>
      <c r="AO24" s="36">
        <v>211</v>
      </c>
      <c r="AP24" s="36">
        <v>32</v>
      </c>
      <c r="AQ24" s="36">
        <v>78</v>
      </c>
      <c r="AR24" s="36">
        <v>195</v>
      </c>
      <c r="AT24" s="44">
        <v>20.657141453300031</v>
      </c>
      <c r="AU24" s="44">
        <v>1.5253508241998133</v>
      </c>
      <c r="AV24" s="44">
        <v>0.80608800261209423</v>
      </c>
      <c r="AW24" s="44">
        <v>1.0962796835524482</v>
      </c>
      <c r="AY24" s="31">
        <v>0.10059999999999999</v>
      </c>
      <c r="AZ24" s="37">
        <v>3.2000000000000001E-2</v>
      </c>
      <c r="BA24" s="42"/>
      <c r="BB24" s="37"/>
      <c r="BC24" s="32">
        <v>45.523766399173731</v>
      </c>
      <c r="BD24" s="32"/>
      <c r="BE24" s="32"/>
      <c r="BI24" s="40"/>
      <c r="BN24" s="40"/>
      <c r="BO24" s="40"/>
      <c r="BP24" s="33"/>
      <c r="BV24" s="37"/>
      <c r="BW24" s="37"/>
      <c r="BX24" s="31"/>
      <c r="BZ24" s="38"/>
      <c r="CD24" s="38"/>
      <c r="CH24" s="31"/>
      <c r="CI24" s="38"/>
      <c r="CK24" s="38"/>
      <c r="CL24" s="41"/>
      <c r="CM24" s="41"/>
      <c r="CN24" s="41"/>
      <c r="CO24" s="31"/>
      <c r="CP24" s="41"/>
      <c r="CQ24" s="31"/>
      <c r="CR24" s="41"/>
    </row>
    <row r="25" spans="1:96" ht="12.75" x14ac:dyDescent="0.2">
      <c r="A25" s="36" t="s">
        <v>142</v>
      </c>
      <c r="B25" s="36">
        <v>51</v>
      </c>
      <c r="C25" s="36">
        <v>51</v>
      </c>
      <c r="D25" s="36">
        <v>51</v>
      </c>
      <c r="E25" s="36">
        <v>5464.2105026871586</v>
      </c>
      <c r="F25" s="36">
        <v>5831.6844976533903</v>
      </c>
      <c r="G25" s="36">
        <v>5650.9906673013284</v>
      </c>
      <c r="H25" s="36">
        <v>5655.0422488263312</v>
      </c>
      <c r="I25" s="36">
        <v>2.7224074076656093</v>
      </c>
      <c r="J25" s="36">
        <v>190.83174613917254</v>
      </c>
      <c r="K25" s="36">
        <v>176.64224882705912</v>
      </c>
      <c r="L25" s="36">
        <v>183.73699748311583</v>
      </c>
      <c r="M25" s="36">
        <v>51</v>
      </c>
      <c r="N25" s="36">
        <v>4743.8</v>
      </c>
      <c r="O25" s="36">
        <v>0.12499999999997335</v>
      </c>
      <c r="P25" s="36">
        <v>53.26</v>
      </c>
      <c r="Q25" s="36">
        <v>1.627</v>
      </c>
      <c r="R25" s="36">
        <v>16.88</v>
      </c>
      <c r="S25" s="36">
        <v>9.43</v>
      </c>
      <c r="T25" s="36">
        <v>0.161</v>
      </c>
      <c r="U25" s="36">
        <v>4.4800000000000004</v>
      </c>
      <c r="V25" s="36">
        <v>7.26</v>
      </c>
      <c r="W25" s="36">
        <v>4.1399999999999997</v>
      </c>
      <c r="X25" s="36">
        <v>0.69</v>
      </c>
      <c r="Y25" s="36">
        <v>0.247</v>
      </c>
      <c r="Z25" s="36">
        <v>0.107</v>
      </c>
      <c r="AA25" s="36">
        <v>0.04</v>
      </c>
      <c r="AB25" s="36">
        <v>5</v>
      </c>
      <c r="AC25" s="36">
        <v>129</v>
      </c>
      <c r="AD25" s="36">
        <v>17</v>
      </c>
      <c r="AE25" s="36">
        <v>24</v>
      </c>
      <c r="AF25" s="36">
        <v>53</v>
      </c>
      <c r="AG25" s="36">
        <v>67</v>
      </c>
      <c r="AH25" s="36">
        <v>3</v>
      </c>
      <c r="AI25" s="36">
        <v>24</v>
      </c>
      <c r="AJ25" s="36">
        <v>3</v>
      </c>
      <c r="AK25" s="36">
        <v>13</v>
      </c>
      <c r="AL25" s="36">
        <v>371</v>
      </c>
      <c r="AM25" s="36">
        <v>3</v>
      </c>
      <c r="AN25" s="36">
        <v>0</v>
      </c>
      <c r="AO25" s="36">
        <v>210</v>
      </c>
      <c r="AP25" s="36">
        <v>31</v>
      </c>
      <c r="AQ25" s="36">
        <v>85</v>
      </c>
      <c r="AR25" s="36">
        <v>200</v>
      </c>
      <c r="AT25" s="39">
        <v>19.416779082115909</v>
      </c>
      <c r="AU25" s="39">
        <v>1.5386807237498765</v>
      </c>
      <c r="AV25" s="39">
        <v>0.82989029776319323</v>
      </c>
      <c r="AW25" s="39">
        <v>1.1286508049579429</v>
      </c>
      <c r="AY25" s="31">
        <v>0.11550000000000001</v>
      </c>
      <c r="AZ25" s="37">
        <v>1.8800000000000001E-2</v>
      </c>
      <c r="BA25" s="42" t="s">
        <v>60</v>
      </c>
      <c r="BB25" s="37">
        <v>0.11550000000000001</v>
      </c>
      <c r="BC25" s="31">
        <v>45.574677042379363</v>
      </c>
      <c r="BD25" s="31">
        <v>45.574677042379363</v>
      </c>
      <c r="BI25" s="40"/>
      <c r="BN25" s="40"/>
      <c r="BO25" s="40"/>
      <c r="BP25" s="33"/>
      <c r="BV25" s="37"/>
      <c r="BW25" s="37"/>
      <c r="BX25" s="31"/>
      <c r="BZ25" s="38"/>
      <c r="CD25" s="38"/>
      <c r="CH25" s="31"/>
      <c r="CI25" s="38"/>
      <c r="CK25" s="38"/>
      <c r="CL25" s="41"/>
      <c r="CM25" s="41"/>
      <c r="CN25" s="41"/>
      <c r="CO25" s="31"/>
      <c r="CP25" s="41"/>
      <c r="CQ25" s="31"/>
      <c r="CR25" s="41"/>
    </row>
    <row r="26" spans="1:96" ht="12.75" x14ac:dyDescent="0.2">
      <c r="A26" s="36" t="s">
        <v>142</v>
      </c>
      <c r="B26" s="36">
        <v>53</v>
      </c>
      <c r="C26" s="36">
        <v>53</v>
      </c>
      <c r="D26" s="36">
        <v>53</v>
      </c>
      <c r="E26" s="36">
        <v>5465.1369702744641</v>
      </c>
      <c r="F26" s="36">
        <v>5833.1537854569833</v>
      </c>
      <c r="G26" s="36">
        <v>5651.4627440307486</v>
      </c>
      <c r="H26" s="36">
        <v>5655.7768927280367</v>
      </c>
      <c r="I26" s="36">
        <v>2.7224074076656093</v>
      </c>
      <c r="J26" s="36">
        <v>190.63992245357258</v>
      </c>
      <c r="K26" s="36">
        <v>177.37689272894659</v>
      </c>
      <c r="L26" s="36">
        <v>184.00840759125958</v>
      </c>
      <c r="M26" s="36">
        <v>53</v>
      </c>
      <c r="N26" s="36">
        <v>4759.8</v>
      </c>
      <c r="O26" s="36">
        <v>0.12499999999997335</v>
      </c>
      <c r="P26" s="36">
        <v>53.47</v>
      </c>
      <c r="Q26" s="36">
        <v>1.6259999999999999</v>
      </c>
      <c r="R26" s="36">
        <v>16.87</v>
      </c>
      <c r="S26" s="36">
        <v>9.43</v>
      </c>
      <c r="T26" s="36">
        <v>0.16200000000000001</v>
      </c>
      <c r="U26" s="36">
        <v>4.5</v>
      </c>
      <c r="V26" s="36">
        <v>7.28</v>
      </c>
      <c r="W26" s="36">
        <v>4.1100000000000003</v>
      </c>
      <c r="X26" s="36">
        <v>0.7</v>
      </c>
      <c r="Y26" s="36">
        <v>0.251</v>
      </c>
      <c r="Z26" s="36">
        <v>0.09</v>
      </c>
      <c r="AA26" s="36">
        <v>0.02</v>
      </c>
      <c r="AB26" s="36">
        <v>3</v>
      </c>
      <c r="AC26" s="36">
        <v>129</v>
      </c>
      <c r="AD26" s="36">
        <v>31</v>
      </c>
      <c r="AE26" s="36">
        <v>24</v>
      </c>
      <c r="AF26" s="36">
        <v>53</v>
      </c>
      <c r="AG26" s="36">
        <v>65</v>
      </c>
      <c r="AH26" s="36">
        <v>2</v>
      </c>
      <c r="AI26" s="36">
        <v>25</v>
      </c>
      <c r="AJ26" s="36">
        <v>4</v>
      </c>
      <c r="AK26" s="36">
        <v>11</v>
      </c>
      <c r="AL26" s="36">
        <v>370</v>
      </c>
      <c r="AM26" s="36">
        <v>0</v>
      </c>
      <c r="AN26" s="36">
        <v>0</v>
      </c>
      <c r="AO26" s="36">
        <v>209</v>
      </c>
      <c r="AP26" s="36">
        <v>33</v>
      </c>
      <c r="AQ26" s="36">
        <v>80</v>
      </c>
      <c r="AR26" s="36">
        <v>199</v>
      </c>
      <c r="AT26" s="39">
        <v>21.763320303595687</v>
      </c>
      <c r="AU26" s="39">
        <v>1.5506803785516075</v>
      </c>
      <c r="AV26" s="39">
        <v>0.90968932436955985</v>
      </c>
      <c r="AW26" s="39">
        <v>1.2371774811426015</v>
      </c>
      <c r="AY26" s="31">
        <v>0.1099</v>
      </c>
      <c r="AZ26" s="37">
        <v>3.1300000000000001E-2</v>
      </c>
      <c r="BA26" s="42"/>
      <c r="BB26" s="37"/>
      <c r="BC26" s="32">
        <v>45.574578123309998</v>
      </c>
      <c r="BD26" s="32"/>
      <c r="BE26" s="32"/>
      <c r="BI26" s="40"/>
      <c r="BN26" s="40"/>
      <c r="BO26" s="40"/>
      <c r="BP26" s="33"/>
      <c r="BV26" s="37"/>
      <c r="BW26" s="37"/>
      <c r="BX26" s="31"/>
      <c r="BZ26" s="38"/>
      <c r="CD26" s="38"/>
      <c r="CH26" s="31"/>
      <c r="CI26" s="38"/>
      <c r="CK26" s="38"/>
      <c r="CL26" s="41"/>
      <c r="CM26" s="41"/>
      <c r="CN26" s="41"/>
      <c r="CO26" s="31"/>
      <c r="CP26" s="41"/>
      <c r="CQ26" s="31"/>
      <c r="CR26" s="41"/>
    </row>
    <row r="27" spans="1:96" ht="12.75" x14ac:dyDescent="0.2">
      <c r="A27" s="36" t="s">
        <v>142</v>
      </c>
      <c r="B27" s="36">
        <v>55</v>
      </c>
      <c r="C27" s="36">
        <v>55</v>
      </c>
      <c r="D27" s="36">
        <v>55</v>
      </c>
      <c r="E27" s="36">
        <v>5466.0634378617697</v>
      </c>
      <c r="F27" s="36">
        <v>5834.6230732605763</v>
      </c>
      <c r="G27" s="36">
        <v>5651.9348207601688</v>
      </c>
      <c r="H27" s="36">
        <v>5656.5115366297423</v>
      </c>
      <c r="I27" s="36">
        <v>2.7224074076656093</v>
      </c>
      <c r="J27" s="36">
        <v>190.44809876797262</v>
      </c>
      <c r="K27" s="36">
        <v>178.11153663083405</v>
      </c>
      <c r="L27" s="36">
        <v>184.27981769940334</v>
      </c>
      <c r="M27" s="36">
        <v>55</v>
      </c>
      <c r="N27" s="36">
        <v>4776</v>
      </c>
      <c r="O27" s="36">
        <v>0.12499999999997335</v>
      </c>
      <c r="P27" s="36">
        <v>53.05</v>
      </c>
      <c r="Q27" s="36">
        <v>1.6339999999999999</v>
      </c>
      <c r="R27" s="36">
        <v>16.7</v>
      </c>
      <c r="S27" s="36">
        <v>9.58</v>
      </c>
      <c r="T27" s="36">
        <v>0.16300000000000001</v>
      </c>
      <c r="U27" s="36">
        <v>4.54</v>
      </c>
      <c r="V27" s="36">
        <v>7.17</v>
      </c>
      <c r="W27" s="36">
        <v>4.03</v>
      </c>
      <c r="X27" s="36">
        <v>0.71</v>
      </c>
      <c r="Y27" s="36">
        <v>0.254</v>
      </c>
      <c r="Z27" s="36">
        <v>8.8999999999999996E-2</v>
      </c>
      <c r="AA27" s="36">
        <v>0.02</v>
      </c>
      <c r="AB27" s="36">
        <v>5</v>
      </c>
      <c r="AC27" s="36">
        <v>129</v>
      </c>
      <c r="AD27" s="36">
        <v>20</v>
      </c>
      <c r="AE27" s="36">
        <v>26</v>
      </c>
      <c r="AF27" s="36">
        <v>50</v>
      </c>
      <c r="AG27" s="36">
        <v>68</v>
      </c>
      <c r="AH27" s="36">
        <v>0</v>
      </c>
      <c r="AI27" s="36">
        <v>23</v>
      </c>
      <c r="AJ27" s="36">
        <v>1</v>
      </c>
      <c r="AK27" s="36">
        <v>11</v>
      </c>
      <c r="AL27" s="36">
        <v>356</v>
      </c>
      <c r="AM27" s="36">
        <v>4</v>
      </c>
      <c r="AN27" s="36">
        <v>0</v>
      </c>
      <c r="AO27" s="36">
        <v>206</v>
      </c>
      <c r="AP27" s="36">
        <v>34</v>
      </c>
      <c r="AQ27" s="36">
        <v>80</v>
      </c>
      <c r="AR27" s="36">
        <v>197</v>
      </c>
      <c r="AT27" s="39">
        <v>24.148140173332582</v>
      </c>
      <c r="AU27" s="39">
        <v>1.6048744385980807</v>
      </c>
      <c r="AV27" s="39">
        <v>0.99050052211648587</v>
      </c>
      <c r="AW27" s="39">
        <v>1.3470807100784208</v>
      </c>
      <c r="AY27" s="31">
        <v>0.1164</v>
      </c>
      <c r="AZ27" s="37">
        <v>2.9899999999999999E-2</v>
      </c>
      <c r="BA27" s="42"/>
      <c r="BB27" s="37"/>
      <c r="BC27" s="32">
        <v>45.730615257440789</v>
      </c>
      <c r="BD27" s="32"/>
      <c r="BE27" s="32"/>
      <c r="BI27" s="40"/>
      <c r="BN27" s="40"/>
      <c r="BO27" s="40"/>
      <c r="BP27" s="33"/>
      <c r="BV27" s="37"/>
      <c r="BW27" s="37"/>
      <c r="BX27" s="31"/>
      <c r="BZ27" s="38"/>
      <c r="CD27" s="38"/>
      <c r="CH27" s="31"/>
      <c r="CI27" s="38"/>
      <c r="CK27" s="38"/>
      <c r="CL27" s="41"/>
      <c r="CM27" s="41"/>
      <c r="CN27" s="41"/>
      <c r="CO27" s="31"/>
      <c r="CP27" s="41"/>
      <c r="CQ27" s="31"/>
      <c r="CR27" s="41"/>
    </row>
    <row r="28" spans="1:96" ht="12.75" x14ac:dyDescent="0.2">
      <c r="A28" s="36" t="s">
        <v>142</v>
      </c>
      <c r="B28" s="36">
        <v>59</v>
      </c>
      <c r="C28" s="36">
        <v>59</v>
      </c>
      <c r="D28" s="36">
        <v>59</v>
      </c>
      <c r="E28" s="36">
        <v>5467.9163730363807</v>
      </c>
      <c r="F28" s="36">
        <v>5837.5616488677624</v>
      </c>
      <c r="G28" s="36">
        <v>5652.8789742190093</v>
      </c>
      <c r="H28" s="36">
        <v>5657.9808244331534</v>
      </c>
      <c r="I28" s="36">
        <v>2.7224074076656093</v>
      </c>
      <c r="J28" s="36">
        <v>190.06445139677271</v>
      </c>
      <c r="K28" s="36">
        <v>179.58082443460899</v>
      </c>
      <c r="L28" s="36">
        <v>184.82263791569085</v>
      </c>
      <c r="M28" s="36">
        <v>59</v>
      </c>
      <c r="N28" s="36">
        <v>4809</v>
      </c>
      <c r="O28" s="36">
        <v>0.12499999999997335</v>
      </c>
      <c r="P28" s="36">
        <v>53.07</v>
      </c>
      <c r="Q28" s="36">
        <v>1.6020000000000001</v>
      </c>
      <c r="R28" s="36">
        <v>16.739999999999998</v>
      </c>
      <c r="S28" s="36">
        <v>9.26</v>
      </c>
      <c r="T28" s="36">
        <v>0.16200000000000001</v>
      </c>
      <c r="U28" s="36">
        <v>4.46</v>
      </c>
      <c r="V28" s="36">
        <v>7.5</v>
      </c>
      <c r="W28" s="36">
        <v>4.1900000000000004</v>
      </c>
      <c r="X28" s="36">
        <v>0.7</v>
      </c>
      <c r="Y28" s="36">
        <v>0.247</v>
      </c>
      <c r="Z28" s="36">
        <v>8.1000000000000003E-2</v>
      </c>
      <c r="AA28" s="36">
        <v>0.05</v>
      </c>
      <c r="AB28" s="36">
        <v>5</v>
      </c>
      <c r="AC28" s="36">
        <v>119</v>
      </c>
      <c r="AD28" s="36">
        <v>19</v>
      </c>
      <c r="AE28" s="36">
        <v>25</v>
      </c>
      <c r="AF28" s="36">
        <v>49</v>
      </c>
      <c r="AG28" s="36">
        <v>63</v>
      </c>
      <c r="AH28" s="36">
        <v>3</v>
      </c>
      <c r="AI28" s="36">
        <v>24</v>
      </c>
      <c r="AJ28" s="36">
        <v>1</v>
      </c>
      <c r="AK28" s="36">
        <v>13</v>
      </c>
      <c r="AL28" s="36">
        <v>372</v>
      </c>
      <c r="AM28" s="36">
        <v>0</v>
      </c>
      <c r="AN28" s="36">
        <v>-1</v>
      </c>
      <c r="AO28" s="36">
        <v>207</v>
      </c>
      <c r="AP28" s="36">
        <v>34</v>
      </c>
      <c r="AQ28" s="36">
        <v>80</v>
      </c>
      <c r="AR28" s="36">
        <v>200</v>
      </c>
      <c r="AT28" s="39">
        <v>22.444853639090269</v>
      </c>
      <c r="AU28" s="39">
        <v>1.3927474329633278</v>
      </c>
      <c r="AV28" s="39">
        <v>0.88851901259350452</v>
      </c>
      <c r="AW28" s="39">
        <v>1.2083858571271662</v>
      </c>
      <c r="AY28" s="31">
        <v>0.16200000000000001</v>
      </c>
      <c r="AZ28" s="37">
        <v>3.0200000000000001E-2</v>
      </c>
      <c r="BA28" s="42"/>
      <c r="BB28" s="37"/>
      <c r="BC28" s="32">
        <v>44.726427734146753</v>
      </c>
      <c r="BD28" s="32"/>
      <c r="BE28" s="32"/>
      <c r="BI28" s="40"/>
      <c r="BN28" s="40"/>
      <c r="BO28" s="40"/>
      <c r="BP28" s="33"/>
      <c r="BV28" s="37"/>
      <c r="BW28" s="37"/>
      <c r="BX28" s="31"/>
      <c r="BZ28" s="38"/>
      <c r="CD28" s="38"/>
      <c r="CH28" s="31"/>
      <c r="CI28" s="38"/>
      <c r="CK28" s="38"/>
      <c r="CL28" s="41"/>
      <c r="CM28" s="41"/>
      <c r="CN28" s="41"/>
      <c r="CO28" s="31"/>
      <c r="CP28" s="41"/>
      <c r="CQ28" s="31"/>
      <c r="CR28" s="41"/>
    </row>
    <row r="29" spans="1:96" ht="12.75" x14ac:dyDescent="0.2">
      <c r="A29" s="36" t="s">
        <v>142</v>
      </c>
      <c r="B29" s="36">
        <v>61</v>
      </c>
      <c r="C29" s="36">
        <v>61</v>
      </c>
      <c r="D29" s="36">
        <v>61</v>
      </c>
      <c r="E29" s="36">
        <v>5468.8428406236862</v>
      </c>
      <c r="F29" s="36">
        <v>5839.0309366713554</v>
      </c>
      <c r="G29" s="36">
        <v>5653.3510509484295</v>
      </c>
      <c r="H29" s="36">
        <v>5658.715468334859</v>
      </c>
      <c r="I29" s="36">
        <v>2.7224074076656093</v>
      </c>
      <c r="J29" s="36">
        <v>189.87262771117275</v>
      </c>
      <c r="K29" s="36">
        <v>180.31546833649645</v>
      </c>
      <c r="L29" s="36">
        <v>185.0940480238346</v>
      </c>
      <c r="M29" s="36">
        <v>61</v>
      </c>
      <c r="N29" s="36">
        <v>4825.2</v>
      </c>
      <c r="O29" s="36">
        <v>0.12499999999997335</v>
      </c>
      <c r="P29" s="36">
        <v>52.81</v>
      </c>
      <c r="Q29" s="36">
        <v>1.627</v>
      </c>
      <c r="R29" s="36">
        <v>16.63</v>
      </c>
      <c r="S29" s="36">
        <v>9.5299999999999994</v>
      </c>
      <c r="T29" s="36">
        <v>0.16600000000000001</v>
      </c>
      <c r="U29" s="36">
        <v>4.54</v>
      </c>
      <c r="V29" s="36">
        <v>7.33</v>
      </c>
      <c r="W29" s="36">
        <v>4</v>
      </c>
      <c r="X29" s="36">
        <v>0.71</v>
      </c>
      <c r="Y29" s="36">
        <v>0.255</v>
      </c>
      <c r="Z29" s="36">
        <v>8.4000000000000005E-2</v>
      </c>
      <c r="AA29" s="36">
        <v>0.01</v>
      </c>
      <c r="AB29" s="36">
        <v>6</v>
      </c>
      <c r="AC29" s="36">
        <v>120</v>
      </c>
      <c r="AD29" s="36">
        <v>34</v>
      </c>
      <c r="AE29" s="36">
        <v>25</v>
      </c>
      <c r="AF29" s="36">
        <v>49</v>
      </c>
      <c r="AG29" s="36">
        <v>66</v>
      </c>
      <c r="AH29" s="36">
        <v>2</v>
      </c>
      <c r="AI29" s="36">
        <v>22</v>
      </c>
      <c r="AJ29" s="36">
        <v>1</v>
      </c>
      <c r="AK29" s="36">
        <v>13</v>
      </c>
      <c r="AL29" s="36">
        <v>366</v>
      </c>
      <c r="AM29" s="36">
        <v>2</v>
      </c>
      <c r="AN29" s="36">
        <v>1</v>
      </c>
      <c r="AO29" s="36">
        <v>210</v>
      </c>
      <c r="AP29" s="36">
        <v>32</v>
      </c>
      <c r="AQ29" s="36">
        <v>80</v>
      </c>
      <c r="AR29" s="36">
        <v>195</v>
      </c>
      <c r="AT29" s="39">
        <v>22.133451065961442</v>
      </c>
      <c r="AU29" s="39">
        <v>1.7598569434751712</v>
      </c>
      <c r="AV29" s="39">
        <v>0.80578332170275868</v>
      </c>
      <c r="AW29" s="39">
        <v>1.0958653175157518</v>
      </c>
      <c r="AY29" s="31">
        <v>0.16309999999999999</v>
      </c>
      <c r="AZ29" s="37">
        <v>4.1799999999999997E-2</v>
      </c>
      <c r="BA29" s="42"/>
      <c r="BB29" s="37"/>
      <c r="BC29" s="32">
        <v>45.329002239109954</v>
      </c>
      <c r="BD29" s="32"/>
      <c r="BE29" s="32"/>
      <c r="BI29" s="40"/>
      <c r="BN29" s="40"/>
      <c r="BO29" s="40"/>
      <c r="BP29" s="33"/>
      <c r="BV29" s="37"/>
      <c r="BW29" s="37"/>
      <c r="BX29" s="31"/>
      <c r="BZ29" s="38"/>
      <c r="CD29" s="38"/>
      <c r="CH29" s="31"/>
      <c r="CI29" s="38"/>
      <c r="CK29" s="38"/>
      <c r="CL29" s="41"/>
      <c r="CM29" s="41"/>
      <c r="CN29" s="41"/>
      <c r="CO29" s="31"/>
      <c r="CP29" s="41"/>
      <c r="CQ29" s="31"/>
      <c r="CR29" s="41"/>
    </row>
    <row r="30" spans="1:96" ht="12.75" x14ac:dyDescent="0.2">
      <c r="A30" s="36" t="s">
        <v>142</v>
      </c>
      <c r="B30" s="36">
        <v>63</v>
      </c>
      <c r="C30" s="36">
        <v>63</v>
      </c>
      <c r="D30" s="36">
        <v>63</v>
      </c>
      <c r="E30" s="36">
        <v>5469.7693082109918</v>
      </c>
      <c r="F30" s="36">
        <v>5840.5002244749485</v>
      </c>
      <c r="G30" s="36">
        <v>5653.8231276778497</v>
      </c>
      <c r="H30" s="36">
        <v>5659.4501122365646</v>
      </c>
      <c r="I30" s="36">
        <v>2.7224074076656093</v>
      </c>
      <c r="J30" s="36">
        <v>189.6808040255728</v>
      </c>
      <c r="K30" s="36">
        <v>181.05011223838392</v>
      </c>
      <c r="L30" s="36">
        <v>185.36545813197836</v>
      </c>
      <c r="M30" s="36">
        <v>63</v>
      </c>
      <c r="N30" s="36">
        <v>4841.5</v>
      </c>
      <c r="O30" s="36">
        <v>0.12499999999997335</v>
      </c>
      <c r="P30" s="36">
        <v>53.16</v>
      </c>
      <c r="Q30" s="36">
        <v>1.6060000000000001</v>
      </c>
      <c r="R30" s="36">
        <v>16.850000000000001</v>
      </c>
      <c r="S30" s="36">
        <v>9.3000000000000007</v>
      </c>
      <c r="T30" s="36">
        <v>0.16300000000000001</v>
      </c>
      <c r="U30" s="36">
        <v>4.47</v>
      </c>
      <c r="V30" s="36">
        <v>7.54</v>
      </c>
      <c r="W30" s="36">
        <v>4.07</v>
      </c>
      <c r="X30" s="36">
        <v>0.7</v>
      </c>
      <c r="Y30" s="36">
        <v>0.25</v>
      </c>
      <c r="Z30" s="36">
        <v>8.6999999999999994E-2</v>
      </c>
      <c r="AA30" s="36">
        <v>0.01</v>
      </c>
      <c r="AB30" s="36">
        <v>5</v>
      </c>
      <c r="AC30" s="36">
        <v>126</v>
      </c>
      <c r="AD30" s="36">
        <v>15</v>
      </c>
      <c r="AE30" s="36">
        <v>25</v>
      </c>
      <c r="AF30" s="36">
        <v>52</v>
      </c>
      <c r="AG30" s="36">
        <v>63</v>
      </c>
      <c r="AH30" s="36">
        <v>2</v>
      </c>
      <c r="AI30" s="36">
        <v>23</v>
      </c>
      <c r="AJ30" s="36">
        <v>1</v>
      </c>
      <c r="AK30" s="36">
        <v>12</v>
      </c>
      <c r="AL30" s="36">
        <v>367</v>
      </c>
      <c r="AM30" s="36">
        <v>-1</v>
      </c>
      <c r="AN30" s="36">
        <v>0</v>
      </c>
      <c r="AO30" s="36">
        <v>213</v>
      </c>
      <c r="AP30" s="36">
        <v>33</v>
      </c>
      <c r="AQ30" s="36">
        <v>79</v>
      </c>
      <c r="AR30" s="36">
        <v>195</v>
      </c>
      <c r="AT30" s="39">
        <v>23.522837258607133</v>
      </c>
      <c r="AU30" s="39">
        <v>1.1329908245823468</v>
      </c>
      <c r="AV30" s="39">
        <v>0.68853298781126926</v>
      </c>
      <c r="AW30" s="39">
        <v>0.93640486342332629</v>
      </c>
      <c r="AY30" s="31">
        <v>0.1956</v>
      </c>
      <c r="AZ30" s="37">
        <v>2.5600000000000001E-2</v>
      </c>
      <c r="BA30" s="45">
        <v>9.5630000000000007E-2</v>
      </c>
      <c r="BB30" s="37">
        <v>9.9969999999999989E-2</v>
      </c>
      <c r="BC30" s="31">
        <v>46.045541369934348</v>
      </c>
      <c r="BD30" s="31">
        <v>46.045541369934348</v>
      </c>
      <c r="BI30" s="40"/>
      <c r="BN30" s="40"/>
      <c r="BO30" s="40"/>
      <c r="BP30" s="33"/>
      <c r="BV30" s="37"/>
      <c r="BW30" s="37"/>
      <c r="BX30" s="31"/>
      <c r="BZ30" s="38"/>
      <c r="CD30" s="38"/>
      <c r="CH30" s="31"/>
      <c r="CI30" s="38"/>
      <c r="CK30" s="38"/>
      <c r="CL30" s="41"/>
      <c r="CM30" s="41"/>
      <c r="CN30" s="41"/>
      <c r="CO30" s="31"/>
      <c r="CP30" s="41"/>
      <c r="CQ30" s="31"/>
      <c r="CR30" s="41"/>
    </row>
    <row r="31" spans="1:96" ht="12.75" x14ac:dyDescent="0.2">
      <c r="A31" s="36" t="s">
        <v>142</v>
      </c>
      <c r="B31" s="36">
        <v>65</v>
      </c>
      <c r="C31" s="36">
        <v>65</v>
      </c>
      <c r="D31" s="36">
        <v>65</v>
      </c>
      <c r="E31" s="36">
        <v>5470.6957757982973</v>
      </c>
      <c r="F31" s="36">
        <v>5841.9695122785415</v>
      </c>
      <c r="G31" s="36">
        <v>5654.2952044072699</v>
      </c>
      <c r="H31" s="36">
        <v>5660.1847561382701</v>
      </c>
      <c r="I31" s="36">
        <v>2.7224074076675437</v>
      </c>
      <c r="J31" s="36">
        <v>189.48898033997284</v>
      </c>
      <c r="K31" s="36">
        <v>181.78475614027138</v>
      </c>
      <c r="L31" s="36">
        <v>185.63686824012211</v>
      </c>
      <c r="M31" s="36">
        <v>65</v>
      </c>
      <c r="N31" s="36">
        <v>4857.7</v>
      </c>
      <c r="O31" s="36">
        <v>0.16666666666655613</v>
      </c>
      <c r="P31" s="36">
        <v>52.95</v>
      </c>
      <c r="Q31" s="36">
        <v>1.6</v>
      </c>
      <c r="R31" s="36">
        <v>16.77</v>
      </c>
      <c r="S31" s="36">
        <v>9.26</v>
      </c>
      <c r="T31" s="36">
        <v>0.16400000000000001</v>
      </c>
      <c r="U31" s="36">
        <v>4.4800000000000004</v>
      </c>
      <c r="V31" s="36">
        <v>7.65</v>
      </c>
      <c r="W31" s="36">
        <v>4.01</v>
      </c>
      <c r="X31" s="36">
        <v>0.69</v>
      </c>
      <c r="Y31" s="36">
        <v>0.248</v>
      </c>
      <c r="Z31" s="36">
        <v>8.7999999999999995E-2</v>
      </c>
      <c r="AA31" s="36">
        <v>0.04</v>
      </c>
      <c r="AB31" s="36">
        <v>4</v>
      </c>
      <c r="AC31" s="36">
        <v>135</v>
      </c>
      <c r="AD31" s="36">
        <v>-5</v>
      </c>
      <c r="AE31" s="36">
        <v>25</v>
      </c>
      <c r="AF31" s="36">
        <v>53</v>
      </c>
      <c r="AG31" s="36">
        <v>66</v>
      </c>
      <c r="AH31" s="36">
        <v>3</v>
      </c>
      <c r="AI31" s="36">
        <v>24</v>
      </c>
      <c r="AJ31" s="36">
        <v>3</v>
      </c>
      <c r="AK31" s="36">
        <v>12</v>
      </c>
      <c r="AL31" s="36">
        <v>368</v>
      </c>
      <c r="AM31" s="36">
        <v>-1</v>
      </c>
      <c r="AN31" s="36">
        <v>-1</v>
      </c>
      <c r="AO31" s="36">
        <v>205</v>
      </c>
      <c r="AP31" s="36">
        <v>34</v>
      </c>
      <c r="AQ31" s="36">
        <v>79</v>
      </c>
      <c r="AR31" s="36">
        <v>193</v>
      </c>
      <c r="AT31" s="39">
        <v>22.669468979461527</v>
      </c>
      <c r="AU31" s="39">
        <v>1.6152337702549868</v>
      </c>
      <c r="AV31" s="39">
        <v>0.95641105033191653</v>
      </c>
      <c r="AW31" s="39">
        <v>1.3007190284514065</v>
      </c>
      <c r="AY31" s="31">
        <v>0.2072</v>
      </c>
      <c r="AZ31" s="37">
        <v>2.3E-2</v>
      </c>
      <c r="BA31" s="45"/>
      <c r="BB31" s="37"/>
      <c r="BC31" s="32">
        <v>44.814531649209158</v>
      </c>
      <c r="BD31" s="32"/>
      <c r="BE31" s="32"/>
      <c r="BI31" s="40"/>
      <c r="BN31" s="40"/>
      <c r="BO31" s="40"/>
      <c r="BP31" s="33"/>
      <c r="BV31" s="37"/>
      <c r="BW31" s="37"/>
      <c r="BX31" s="31"/>
      <c r="BZ31" s="38"/>
      <c r="CD31" s="38"/>
      <c r="CH31" s="31"/>
      <c r="CI31" s="38"/>
      <c r="CK31" s="38"/>
      <c r="CL31" s="41"/>
      <c r="CM31" s="41"/>
      <c r="CN31" s="41"/>
      <c r="CO31" s="31"/>
      <c r="CP31" s="41"/>
      <c r="CQ31" s="31"/>
      <c r="CR31" s="41"/>
    </row>
    <row r="32" spans="1:96" ht="12.75" x14ac:dyDescent="0.2">
      <c r="A32" s="36" t="s">
        <v>142</v>
      </c>
      <c r="B32" s="36">
        <v>67</v>
      </c>
      <c r="C32" s="36">
        <v>67</v>
      </c>
      <c r="D32" s="36">
        <v>67</v>
      </c>
      <c r="E32" s="36">
        <v>5471.6222433856028</v>
      </c>
      <c r="F32" s="36">
        <v>5843.4388000821345</v>
      </c>
      <c r="G32" s="36">
        <v>5654.7672811366901</v>
      </c>
      <c r="H32" s="36">
        <v>5660.9194000399757</v>
      </c>
      <c r="I32" s="36">
        <v>2.7224074076675437</v>
      </c>
      <c r="J32" s="36">
        <v>189.29715665437288</v>
      </c>
      <c r="K32" s="36">
        <v>182.51940004215885</v>
      </c>
      <c r="L32" s="36">
        <v>185.90827834826587</v>
      </c>
      <c r="M32" s="36">
        <v>67</v>
      </c>
      <c r="N32" s="36">
        <v>4870.5</v>
      </c>
      <c r="O32" s="36">
        <v>0.16666666666655613</v>
      </c>
      <c r="P32" s="36">
        <v>52.24</v>
      </c>
      <c r="Q32" s="36">
        <v>1.6579999999999999</v>
      </c>
      <c r="R32" s="36">
        <v>16.59</v>
      </c>
      <c r="S32" s="36">
        <v>10.11</v>
      </c>
      <c r="T32" s="36">
        <v>0.18</v>
      </c>
      <c r="U32" s="36">
        <v>5.31</v>
      </c>
      <c r="V32" s="36">
        <v>6.84</v>
      </c>
      <c r="W32" s="36">
        <v>4.03</v>
      </c>
      <c r="X32" s="36">
        <v>0.73</v>
      </c>
      <c r="Y32" s="36">
        <v>0.27400000000000002</v>
      </c>
      <c r="Z32" s="36">
        <v>0.11700000000000001</v>
      </c>
      <c r="AA32" s="36">
        <v>0.04</v>
      </c>
      <c r="AB32" s="36">
        <v>6</v>
      </c>
      <c r="AC32" s="36">
        <v>135</v>
      </c>
      <c r="AD32" s="36">
        <v>5</v>
      </c>
      <c r="AE32" s="36">
        <v>30</v>
      </c>
      <c r="AF32" s="36">
        <v>47</v>
      </c>
      <c r="AG32" s="36">
        <v>76</v>
      </c>
      <c r="AH32" s="36">
        <v>-1</v>
      </c>
      <c r="AI32" s="36">
        <v>27</v>
      </c>
      <c r="AJ32" s="36">
        <v>2</v>
      </c>
      <c r="AK32" s="36">
        <v>12</v>
      </c>
      <c r="AL32" s="36">
        <v>331</v>
      </c>
      <c r="AM32" s="36">
        <v>6</v>
      </c>
      <c r="AN32" s="36">
        <v>0</v>
      </c>
      <c r="AO32" s="36">
        <v>257</v>
      </c>
      <c r="AP32" s="36">
        <v>33</v>
      </c>
      <c r="AQ32" s="36">
        <v>85</v>
      </c>
      <c r="AR32" s="36">
        <v>210</v>
      </c>
      <c r="AT32" s="39">
        <v>24.632952691680227</v>
      </c>
      <c r="AU32" s="39">
        <v>2.0975056689342844</v>
      </c>
      <c r="AV32" s="39">
        <v>1.0915275200989591</v>
      </c>
      <c r="AW32" s="39">
        <v>1.4844774273345847</v>
      </c>
      <c r="AY32" s="31">
        <v>0.20880000000000001</v>
      </c>
      <c r="AZ32" s="37">
        <v>1.9900000000000001E-2</v>
      </c>
      <c r="BA32" s="45"/>
      <c r="BB32" s="37"/>
      <c r="BC32" s="32">
        <v>46.364880947921215</v>
      </c>
      <c r="BD32" s="32"/>
      <c r="BE32" s="32"/>
      <c r="BI32" s="40"/>
      <c r="BN32" s="40"/>
      <c r="BO32" s="40"/>
      <c r="BP32" s="33"/>
      <c r="BV32" s="37"/>
      <c r="BW32" s="37"/>
      <c r="BX32" s="31"/>
      <c r="BZ32" s="38"/>
      <c r="CD32" s="38"/>
      <c r="CH32" s="31"/>
      <c r="CI32" s="38"/>
      <c r="CK32" s="38"/>
      <c r="CL32" s="41"/>
      <c r="CM32" s="41"/>
      <c r="CN32" s="41"/>
      <c r="CO32" s="31"/>
      <c r="CP32" s="41"/>
      <c r="CQ32" s="31"/>
      <c r="CR32" s="41"/>
    </row>
    <row r="33" spans="1:96" ht="12.75" x14ac:dyDescent="0.2">
      <c r="A33" s="36" t="s">
        <v>142</v>
      </c>
      <c r="B33" s="36">
        <v>69</v>
      </c>
      <c r="C33" s="36">
        <v>69</v>
      </c>
      <c r="D33" s="36">
        <v>69</v>
      </c>
      <c r="E33" s="36">
        <v>5472.5487109729083</v>
      </c>
      <c r="F33" s="36">
        <v>5844.9080878857276</v>
      </c>
      <c r="G33" s="36">
        <v>5655.2393578661104</v>
      </c>
      <c r="H33" s="36">
        <v>5661.6540439416813</v>
      </c>
      <c r="I33" s="36">
        <v>2.7224074076675437</v>
      </c>
      <c r="J33" s="36">
        <v>189.10533296877293</v>
      </c>
      <c r="K33" s="36">
        <v>183.25404394404632</v>
      </c>
      <c r="L33" s="36">
        <v>186.17968845640962</v>
      </c>
      <c r="M33" s="36">
        <v>69</v>
      </c>
      <c r="N33" s="36">
        <v>4883.3</v>
      </c>
      <c r="O33" s="36">
        <v>0.14285714285717185</v>
      </c>
      <c r="P33" s="36">
        <v>52.62</v>
      </c>
      <c r="Q33" s="36">
        <v>1.5980000000000001</v>
      </c>
      <c r="R33" s="36">
        <v>16.579999999999998</v>
      </c>
      <c r="S33" s="36">
        <v>9.2799999999999994</v>
      </c>
      <c r="T33" s="36">
        <v>0.16800000000000001</v>
      </c>
      <c r="U33" s="36">
        <v>4.53</v>
      </c>
      <c r="V33" s="36">
        <v>7.73</v>
      </c>
      <c r="W33" s="36">
        <v>3.95</v>
      </c>
      <c r="X33" s="36">
        <v>0.71</v>
      </c>
      <c r="Y33" s="36">
        <v>0.252</v>
      </c>
      <c r="Z33" s="36">
        <v>8.8999999999999996E-2</v>
      </c>
      <c r="AA33" s="36">
        <v>0.02</v>
      </c>
      <c r="AB33" s="36">
        <v>6</v>
      </c>
      <c r="AC33" s="36">
        <v>125</v>
      </c>
      <c r="AD33" s="36">
        <v>24</v>
      </c>
      <c r="AE33" s="36">
        <v>25</v>
      </c>
      <c r="AF33" s="36">
        <v>51</v>
      </c>
      <c r="AG33" s="36">
        <v>69</v>
      </c>
      <c r="AH33" s="36">
        <v>2</v>
      </c>
      <c r="AI33" s="36">
        <v>24</v>
      </c>
      <c r="AJ33" s="36">
        <v>2</v>
      </c>
      <c r="AK33" s="36">
        <v>14</v>
      </c>
      <c r="AL33" s="36">
        <v>364</v>
      </c>
      <c r="AM33" s="36">
        <v>1</v>
      </c>
      <c r="AN33" s="36">
        <v>0</v>
      </c>
      <c r="AO33" s="36">
        <v>205</v>
      </c>
      <c r="AP33" s="36">
        <v>32</v>
      </c>
      <c r="AQ33" s="36">
        <v>78</v>
      </c>
      <c r="AR33" s="36">
        <v>202</v>
      </c>
      <c r="AT33" s="39">
        <v>21.338002656683948</v>
      </c>
      <c r="AU33" s="39">
        <v>1.6204414423634479</v>
      </c>
      <c r="AV33" s="39">
        <v>1.0848429024665822</v>
      </c>
      <c r="AW33" s="39">
        <v>1.4753863473545519</v>
      </c>
      <c r="AY33" s="31">
        <v>0.2651</v>
      </c>
      <c r="AZ33" s="37">
        <v>2.5100000000000001E-2</v>
      </c>
      <c r="BA33" s="45"/>
      <c r="BB33" s="37"/>
      <c r="BC33" s="32">
        <v>44.462804845983584</v>
      </c>
      <c r="BD33" s="32"/>
      <c r="BE33" s="32"/>
      <c r="BI33" s="40"/>
      <c r="BN33" s="40"/>
      <c r="BO33" s="40"/>
      <c r="BP33" s="33"/>
      <c r="BV33" s="37"/>
      <c r="BW33" s="37"/>
      <c r="BX33" s="31"/>
      <c r="BZ33" s="38"/>
      <c r="CD33" s="38"/>
      <c r="CH33" s="31"/>
      <c r="CI33" s="38"/>
      <c r="CK33" s="38"/>
      <c r="CL33" s="41"/>
      <c r="CM33" s="41"/>
      <c r="CN33" s="41"/>
      <c r="CO33" s="31"/>
      <c r="CP33" s="41"/>
      <c r="CQ33" s="31"/>
      <c r="CR33" s="41"/>
    </row>
    <row r="34" spans="1:96" ht="12.75" x14ac:dyDescent="0.2">
      <c r="A34" s="36" t="s">
        <v>142</v>
      </c>
      <c r="B34" s="36">
        <v>71</v>
      </c>
      <c r="C34" s="36">
        <v>71</v>
      </c>
      <c r="D34" s="36">
        <v>71</v>
      </c>
      <c r="E34" s="36">
        <v>5473.4751785602139</v>
      </c>
      <c r="F34" s="36">
        <v>5846.3773756893206</v>
      </c>
      <c r="G34" s="36">
        <v>5655.7114345955306</v>
      </c>
      <c r="H34" s="36">
        <v>5662.3886878433868</v>
      </c>
      <c r="I34" s="36">
        <v>2.7224074076675437</v>
      </c>
      <c r="J34" s="36">
        <v>188.91350928317297</v>
      </c>
      <c r="K34" s="36">
        <v>183.98868784593378</v>
      </c>
      <c r="L34" s="36">
        <v>186.45109856455338</v>
      </c>
      <c r="M34" s="36">
        <v>71</v>
      </c>
      <c r="N34" s="36">
        <v>4895.7</v>
      </c>
      <c r="O34" s="36">
        <v>0.16666666666655613</v>
      </c>
      <c r="P34" s="36">
        <v>52.5</v>
      </c>
      <c r="Q34" s="36">
        <v>1.597</v>
      </c>
      <c r="R34" s="36">
        <v>16.59</v>
      </c>
      <c r="S34" s="36">
        <v>9.1999999999999993</v>
      </c>
      <c r="T34" s="36">
        <v>0.16800000000000001</v>
      </c>
      <c r="U34" s="36">
        <v>4.5199999999999996</v>
      </c>
      <c r="V34" s="36">
        <v>7.77</v>
      </c>
      <c r="W34" s="36">
        <v>4.0199999999999996</v>
      </c>
      <c r="X34" s="36">
        <v>0.72</v>
      </c>
      <c r="Y34" s="36">
        <v>0.252</v>
      </c>
      <c r="Z34" s="36">
        <v>9.0999999999999998E-2</v>
      </c>
      <c r="AA34" s="36">
        <v>0.08</v>
      </c>
      <c r="AB34" s="36">
        <v>5</v>
      </c>
      <c r="AC34" s="36">
        <v>119</v>
      </c>
      <c r="AD34" s="36">
        <v>16</v>
      </c>
      <c r="AE34" s="36">
        <v>25</v>
      </c>
      <c r="AF34" s="36">
        <v>52</v>
      </c>
      <c r="AG34" s="36">
        <v>66</v>
      </c>
      <c r="AH34" s="36">
        <v>2</v>
      </c>
      <c r="AI34" s="36">
        <v>23</v>
      </c>
      <c r="AJ34" s="36">
        <v>1</v>
      </c>
      <c r="AK34" s="36">
        <v>12</v>
      </c>
      <c r="AL34" s="36">
        <v>361</v>
      </c>
      <c r="AM34" s="36">
        <v>0</v>
      </c>
      <c r="AN34" s="36">
        <v>0</v>
      </c>
      <c r="AO34" s="36">
        <v>209</v>
      </c>
      <c r="AP34" s="36">
        <v>33</v>
      </c>
      <c r="AQ34" s="36">
        <v>77</v>
      </c>
      <c r="AR34" s="36">
        <v>199</v>
      </c>
      <c r="AT34" s="39">
        <v>23.012238781117279</v>
      </c>
      <c r="AU34" s="39">
        <v>1.7905421063202123</v>
      </c>
      <c r="AV34" s="39">
        <v>1.1509524324491105</v>
      </c>
      <c r="AW34" s="39">
        <v>1.5652953081307903</v>
      </c>
      <c r="AY34" s="31">
        <v>0.27510000000000001</v>
      </c>
      <c r="AZ34" s="37">
        <v>3.0099999999999998E-2</v>
      </c>
      <c r="BA34" s="45">
        <v>0.18990000000000001</v>
      </c>
      <c r="BB34" s="37">
        <v>8.5199999999999998E-2</v>
      </c>
      <c r="BC34" s="31">
        <v>46.228335377330431</v>
      </c>
      <c r="BD34" s="31">
        <v>46.228335377330431</v>
      </c>
      <c r="BI34" s="40"/>
      <c r="BN34" s="40"/>
      <c r="BO34" s="40"/>
      <c r="BP34" s="33"/>
      <c r="BV34" s="37"/>
      <c r="BW34" s="37"/>
      <c r="BX34" s="31"/>
      <c r="BZ34" s="38"/>
      <c r="CD34" s="38"/>
      <c r="CH34" s="31"/>
      <c r="CI34" s="38"/>
      <c r="CK34" s="38"/>
      <c r="CL34" s="41"/>
      <c r="CM34" s="41"/>
      <c r="CN34" s="41"/>
      <c r="CO34" s="31"/>
      <c r="CP34" s="41"/>
      <c r="CQ34" s="31"/>
      <c r="CR34" s="41"/>
    </row>
    <row r="35" spans="1:96" ht="12.75" x14ac:dyDescent="0.2">
      <c r="A35" s="36" t="s">
        <v>142</v>
      </c>
      <c r="B35" s="36">
        <v>73</v>
      </c>
      <c r="C35" s="36">
        <v>73</v>
      </c>
      <c r="D35" s="36">
        <v>73</v>
      </c>
      <c r="E35" s="36">
        <v>5474.4016461475194</v>
      </c>
      <c r="F35" s="36">
        <v>5847.8466634929136</v>
      </c>
      <c r="G35" s="36">
        <v>5656.1835113249508</v>
      </c>
      <c r="H35" s="36">
        <v>5663.1233317450924</v>
      </c>
      <c r="I35" s="36">
        <v>2.7224074076675437</v>
      </c>
      <c r="J35" s="36">
        <v>188.72168559757301</v>
      </c>
      <c r="K35" s="36">
        <v>184.72333174782125</v>
      </c>
      <c r="L35" s="36">
        <v>186.72250867269713</v>
      </c>
      <c r="M35" s="36">
        <v>73</v>
      </c>
      <c r="N35" s="36">
        <v>4907.3999999999996</v>
      </c>
      <c r="O35" s="36">
        <v>0.19999999999998863</v>
      </c>
      <c r="P35" s="36">
        <v>52.49</v>
      </c>
      <c r="Q35" s="36">
        <v>1.601</v>
      </c>
      <c r="R35" s="36">
        <v>16.55</v>
      </c>
      <c r="S35" s="36">
        <v>9.2899999999999991</v>
      </c>
      <c r="T35" s="36">
        <v>0.16900000000000001</v>
      </c>
      <c r="U35" s="36">
        <v>4.54</v>
      </c>
      <c r="V35" s="36">
        <v>7.7</v>
      </c>
      <c r="W35" s="36">
        <v>3.9</v>
      </c>
      <c r="X35" s="36">
        <v>0.72</v>
      </c>
      <c r="Y35" s="36">
        <v>0.255</v>
      </c>
      <c r="Z35" s="36">
        <v>9.2999999999999999E-2</v>
      </c>
      <c r="AA35" s="36">
        <v>0.02</v>
      </c>
      <c r="AB35" s="36">
        <v>6</v>
      </c>
      <c r="AC35" s="36">
        <v>117</v>
      </c>
      <c r="AD35" s="36">
        <v>23</v>
      </c>
      <c r="AE35" s="36">
        <v>25</v>
      </c>
      <c r="AF35" s="36">
        <v>53</v>
      </c>
      <c r="AG35" s="36">
        <v>64</v>
      </c>
      <c r="AH35" s="36">
        <v>2</v>
      </c>
      <c r="AI35" s="36">
        <v>26</v>
      </c>
      <c r="AJ35" s="36">
        <v>1</v>
      </c>
      <c r="AK35" s="36">
        <v>13</v>
      </c>
      <c r="AL35" s="36">
        <v>361</v>
      </c>
      <c r="AM35" s="36">
        <v>-4</v>
      </c>
      <c r="AN35" s="36">
        <v>-2</v>
      </c>
      <c r="AO35" s="36">
        <v>208</v>
      </c>
      <c r="AP35" s="36">
        <v>33</v>
      </c>
      <c r="AQ35" s="36">
        <v>79</v>
      </c>
      <c r="AR35" s="36">
        <v>201</v>
      </c>
      <c r="AT35" s="39">
        <v>22.277523532347715</v>
      </c>
      <c r="AU35" s="39">
        <v>1.7574008918154023</v>
      </c>
      <c r="AV35" s="39">
        <v>1.1939110536264932</v>
      </c>
      <c r="AW35" s="39">
        <v>1.6237190329320308</v>
      </c>
      <c r="AY35" s="31">
        <v>0.26900000000000002</v>
      </c>
      <c r="AZ35" s="37">
        <v>3.4200000000000001E-2</v>
      </c>
      <c r="BA35" s="45"/>
      <c r="BB35" s="37"/>
      <c r="BC35" s="32">
        <v>44.577502407551044</v>
      </c>
      <c r="BD35" s="32"/>
      <c r="BE35" s="32"/>
      <c r="BI35" s="40"/>
      <c r="BN35" s="40"/>
      <c r="BO35" s="40"/>
      <c r="BP35" s="33"/>
      <c r="BV35" s="37"/>
      <c r="BW35" s="37"/>
      <c r="BX35" s="31"/>
      <c r="BZ35" s="38"/>
      <c r="CD35" s="38"/>
      <c r="CH35" s="31"/>
      <c r="CI35" s="38"/>
      <c r="CK35" s="38"/>
      <c r="CL35" s="41"/>
      <c r="CM35" s="41"/>
      <c r="CN35" s="41"/>
      <c r="CO35" s="31"/>
      <c r="CP35" s="41"/>
      <c r="CQ35" s="31"/>
      <c r="CR35" s="41"/>
    </row>
    <row r="36" spans="1:96" ht="12.75" x14ac:dyDescent="0.2">
      <c r="A36" s="36" t="s">
        <v>142</v>
      </c>
      <c r="B36" s="36">
        <v>75</v>
      </c>
      <c r="C36" s="36">
        <v>75</v>
      </c>
      <c r="D36" s="36">
        <v>75</v>
      </c>
      <c r="E36" s="36">
        <v>5475.3281137348249</v>
      </c>
      <c r="F36" s="36">
        <v>5849.3159512965067</v>
      </c>
      <c r="G36" s="36">
        <v>5656.655588054371</v>
      </c>
      <c r="H36" s="36">
        <v>5663.857975646798</v>
      </c>
      <c r="I36" s="36">
        <v>2.7224074076675437</v>
      </c>
      <c r="J36" s="36">
        <v>188.52986191197306</v>
      </c>
      <c r="K36" s="36">
        <v>185.45797564970871</v>
      </c>
      <c r="L36" s="36">
        <v>186.99391878084089</v>
      </c>
      <c r="M36" s="36">
        <v>75</v>
      </c>
      <c r="N36" s="36">
        <v>4919.2</v>
      </c>
      <c r="O36" s="36">
        <v>0.16666666666655613</v>
      </c>
      <c r="P36" s="36">
        <v>52.57</v>
      </c>
      <c r="Q36" s="36">
        <v>1.589</v>
      </c>
      <c r="R36" s="36">
        <v>16.649999999999999</v>
      </c>
      <c r="S36" s="36">
        <v>9.17</v>
      </c>
      <c r="T36" s="36">
        <v>0.16700000000000001</v>
      </c>
      <c r="U36" s="36">
        <v>4.5</v>
      </c>
      <c r="V36" s="36">
        <v>7.73</v>
      </c>
      <c r="W36" s="36">
        <v>3.98</v>
      </c>
      <c r="X36" s="36">
        <v>0.71</v>
      </c>
      <c r="Y36" s="36">
        <v>0.25</v>
      </c>
      <c r="Z36" s="36">
        <v>0.10100000000000001</v>
      </c>
      <c r="AA36" s="36">
        <v>0.01</v>
      </c>
      <c r="AB36" s="36">
        <v>4</v>
      </c>
      <c r="AC36" s="36">
        <v>131</v>
      </c>
      <c r="AD36" s="36">
        <v>26</v>
      </c>
      <c r="AE36" s="36">
        <v>26</v>
      </c>
      <c r="AF36" s="36">
        <v>53</v>
      </c>
      <c r="AG36" s="36">
        <v>65</v>
      </c>
      <c r="AH36" s="36">
        <v>1</v>
      </c>
      <c r="AI36" s="36">
        <v>23</v>
      </c>
      <c r="AJ36" s="36">
        <v>3</v>
      </c>
      <c r="AK36" s="36">
        <v>12</v>
      </c>
      <c r="AL36" s="36">
        <v>363</v>
      </c>
      <c r="AM36" s="36">
        <v>3</v>
      </c>
      <c r="AN36" s="36">
        <v>-1</v>
      </c>
      <c r="AO36" s="36">
        <v>210</v>
      </c>
      <c r="AP36" s="36">
        <v>33</v>
      </c>
      <c r="AQ36" s="36">
        <v>78</v>
      </c>
      <c r="AR36" s="36">
        <v>197</v>
      </c>
      <c r="AT36" s="39">
        <v>23.037772602779864</v>
      </c>
      <c r="AU36" s="39">
        <v>1.6299538512774245</v>
      </c>
      <c r="AV36" s="39">
        <v>1.147533184261897</v>
      </c>
      <c r="AW36" s="39">
        <v>1.5606451305961799</v>
      </c>
      <c r="AY36" s="31">
        <v>0.26119999999999999</v>
      </c>
      <c r="AZ36" s="37">
        <v>3.1E-2</v>
      </c>
      <c r="BA36" s="45"/>
      <c r="BB36" s="37"/>
      <c r="BC36" s="32">
        <v>44.502301979992708</v>
      </c>
      <c r="BD36" s="32"/>
      <c r="BE36" s="32"/>
      <c r="BI36" s="40"/>
      <c r="BN36" s="40"/>
      <c r="BO36" s="40"/>
      <c r="BP36" s="33"/>
      <c r="BV36" s="37"/>
      <c r="BW36" s="37"/>
      <c r="BX36" s="31"/>
      <c r="BZ36" s="38"/>
      <c r="CD36" s="38"/>
      <c r="CH36" s="31"/>
      <c r="CI36" s="38"/>
      <c r="CK36" s="38"/>
      <c r="CL36" s="41"/>
      <c r="CM36" s="41"/>
      <c r="CN36" s="41"/>
      <c r="CO36" s="31"/>
      <c r="CP36" s="41"/>
      <c r="CQ36" s="31"/>
      <c r="CR36" s="41"/>
    </row>
    <row r="37" spans="1:96" ht="12.75" x14ac:dyDescent="0.2">
      <c r="A37" s="36" t="s">
        <v>142</v>
      </c>
      <c r="B37" s="36">
        <v>77</v>
      </c>
      <c r="C37" s="36">
        <v>77</v>
      </c>
      <c r="D37" s="36">
        <v>77</v>
      </c>
      <c r="E37" s="36">
        <v>5476.2545813221304</v>
      </c>
      <c r="F37" s="36">
        <v>5850.7852391000997</v>
      </c>
      <c r="G37" s="36">
        <v>5657.1276647837913</v>
      </c>
      <c r="H37" s="36">
        <v>5664.5926195485035</v>
      </c>
      <c r="I37" s="36">
        <v>2.7224074076675437</v>
      </c>
      <c r="J37" s="36">
        <v>188.3380382263731</v>
      </c>
      <c r="K37" s="36">
        <v>186.19261955159618</v>
      </c>
      <c r="L37" s="36">
        <v>187.26532888898464</v>
      </c>
      <c r="M37" s="36">
        <v>77</v>
      </c>
      <c r="N37" s="36">
        <v>4931.3</v>
      </c>
      <c r="O37" s="36">
        <v>0.14285714285717185</v>
      </c>
      <c r="P37" s="36">
        <v>52.85</v>
      </c>
      <c r="Q37" s="36">
        <v>1.571</v>
      </c>
      <c r="R37" s="36">
        <v>16.79</v>
      </c>
      <c r="S37" s="36">
        <v>9.07</v>
      </c>
      <c r="T37" s="36">
        <v>0.16400000000000001</v>
      </c>
      <c r="U37" s="36">
        <v>4.41</v>
      </c>
      <c r="V37" s="36">
        <v>7.74</v>
      </c>
      <c r="W37" s="36">
        <v>4.03</v>
      </c>
      <c r="X37" s="36">
        <v>0.7</v>
      </c>
      <c r="Y37" s="36">
        <v>0.24099999999999999</v>
      </c>
      <c r="Z37" s="36">
        <v>8.6999999999999994E-2</v>
      </c>
      <c r="AA37" s="36">
        <v>0.01</v>
      </c>
      <c r="AB37" s="36">
        <v>4</v>
      </c>
      <c r="AC37" s="36">
        <v>116</v>
      </c>
      <c r="AD37" s="36">
        <v>28</v>
      </c>
      <c r="AE37" s="36">
        <v>26</v>
      </c>
      <c r="AF37" s="36">
        <v>51</v>
      </c>
      <c r="AG37" s="36">
        <v>66</v>
      </c>
      <c r="AH37" s="36">
        <v>3</v>
      </c>
      <c r="AI37" s="36">
        <v>24</v>
      </c>
      <c r="AJ37" s="36">
        <v>2</v>
      </c>
      <c r="AK37" s="36">
        <v>12</v>
      </c>
      <c r="AL37" s="36">
        <v>370</v>
      </c>
      <c r="AM37" s="36">
        <v>5</v>
      </c>
      <c r="AN37" s="36">
        <v>0</v>
      </c>
      <c r="AO37" s="36">
        <v>224</v>
      </c>
      <c r="AP37" s="36">
        <v>33</v>
      </c>
      <c r="AQ37" s="36">
        <v>76</v>
      </c>
      <c r="AR37" s="36">
        <v>196</v>
      </c>
      <c r="AT37" s="39">
        <v>23.334719698793837</v>
      </c>
      <c r="AU37" s="39">
        <v>1.5546926305571194</v>
      </c>
      <c r="AV37" s="39">
        <v>0.93224452502636868</v>
      </c>
      <c r="AW37" s="39">
        <v>1.2678525540358614</v>
      </c>
      <c r="AY37" s="31">
        <v>0.24329999999999999</v>
      </c>
      <c r="AZ37" s="37">
        <v>1.6400000000000001E-2</v>
      </c>
      <c r="BA37" s="45"/>
      <c r="BB37" s="37"/>
      <c r="BC37" s="32">
        <v>44.576931516965395</v>
      </c>
      <c r="BD37" s="32"/>
      <c r="BE37" s="32"/>
      <c r="BI37" s="40"/>
      <c r="BN37" s="40"/>
      <c r="BO37" s="40"/>
      <c r="BP37" s="33"/>
      <c r="BV37" s="37"/>
      <c r="BW37" s="37"/>
      <c r="BX37" s="31"/>
      <c r="BZ37" s="38"/>
      <c r="CD37" s="38"/>
      <c r="CH37" s="31"/>
      <c r="CI37" s="38"/>
      <c r="CK37" s="38"/>
      <c r="CL37" s="41"/>
      <c r="CM37" s="41"/>
      <c r="CN37" s="41"/>
      <c r="CO37" s="31"/>
      <c r="CP37" s="41"/>
      <c r="CQ37" s="31"/>
      <c r="CR37" s="41"/>
    </row>
    <row r="38" spans="1:96" ht="12.75" x14ac:dyDescent="0.2">
      <c r="A38" s="36" t="s">
        <v>142</v>
      </c>
      <c r="B38" s="36">
        <v>79</v>
      </c>
      <c r="C38" s="36">
        <v>79</v>
      </c>
      <c r="D38" s="36">
        <v>79</v>
      </c>
      <c r="E38" s="36">
        <v>5477.181048909436</v>
      </c>
      <c r="F38" s="36">
        <v>5852.2545269036927</v>
      </c>
      <c r="G38" s="36">
        <v>5657.5997415132115</v>
      </c>
      <c r="H38" s="36">
        <v>5665.3272634502091</v>
      </c>
      <c r="I38" s="36">
        <v>2.7224074076675437</v>
      </c>
      <c r="J38" s="36">
        <v>188.14621454077314</v>
      </c>
      <c r="K38" s="36">
        <v>186.92726345348365</v>
      </c>
      <c r="L38" s="36">
        <v>187.5367389971284</v>
      </c>
      <c r="M38" s="36">
        <v>79</v>
      </c>
      <c r="N38" s="36">
        <v>4943.5</v>
      </c>
      <c r="O38" s="36">
        <v>0.16666666666655613</v>
      </c>
      <c r="P38" s="36">
        <v>52.84</v>
      </c>
      <c r="Q38" s="36">
        <v>1.5720000000000001</v>
      </c>
      <c r="R38" s="36">
        <v>16.77</v>
      </c>
      <c r="S38" s="36">
        <v>9.02</v>
      </c>
      <c r="T38" s="36">
        <v>0.16500000000000001</v>
      </c>
      <c r="U38" s="36">
        <v>4.4000000000000004</v>
      </c>
      <c r="V38" s="36">
        <v>7.73</v>
      </c>
      <c r="W38" s="36">
        <v>4.0199999999999996</v>
      </c>
      <c r="X38" s="36">
        <v>0.69</v>
      </c>
      <c r="Y38" s="36">
        <v>0.24099999999999999</v>
      </c>
      <c r="Z38" s="36">
        <v>8.3000000000000004E-2</v>
      </c>
      <c r="AA38" s="36">
        <v>0.04</v>
      </c>
      <c r="AB38" s="36">
        <v>5</v>
      </c>
      <c r="AC38" s="36">
        <v>128</v>
      </c>
      <c r="AD38" s="36">
        <v>3</v>
      </c>
      <c r="AE38" s="36">
        <v>24</v>
      </c>
      <c r="AF38" s="36">
        <v>50</v>
      </c>
      <c r="AG38" s="36">
        <v>65</v>
      </c>
      <c r="AH38" s="36">
        <v>0</v>
      </c>
      <c r="AI38" s="36">
        <v>22</v>
      </c>
      <c r="AJ38" s="36">
        <v>2</v>
      </c>
      <c r="AK38" s="36">
        <v>11</v>
      </c>
      <c r="AL38" s="36">
        <v>372</v>
      </c>
      <c r="AM38" s="36">
        <v>-2</v>
      </c>
      <c r="AN38" s="36">
        <v>-3</v>
      </c>
      <c r="AO38" s="36">
        <v>205</v>
      </c>
      <c r="AP38" s="36">
        <v>33</v>
      </c>
      <c r="AQ38" s="36">
        <v>77</v>
      </c>
      <c r="AR38" s="36">
        <v>193</v>
      </c>
      <c r="AT38" s="39">
        <v>22.879575596816981</v>
      </c>
      <c r="AU38" s="39">
        <v>1.525282264351618</v>
      </c>
      <c r="AV38" s="39">
        <v>0.91902154472666564</v>
      </c>
      <c r="AW38" s="39">
        <v>1.2498693008282653</v>
      </c>
      <c r="AY38" s="31">
        <v>0.23139999999999999</v>
      </c>
      <c r="AZ38" s="37">
        <v>5.5899999999999998E-2</v>
      </c>
      <c r="BA38" s="45">
        <v>0.14180000000000001</v>
      </c>
      <c r="BB38" s="37">
        <v>8.9599999999999985E-2</v>
      </c>
      <c r="BC38" s="31">
        <v>46.075660657542684</v>
      </c>
      <c r="BD38" s="31">
        <v>46.075660657542684</v>
      </c>
      <c r="BI38" s="40"/>
      <c r="BN38" s="40"/>
      <c r="BO38" s="40"/>
      <c r="BP38" s="33"/>
      <c r="BV38" s="37"/>
      <c r="BW38" s="37"/>
      <c r="BX38" s="31"/>
      <c r="BZ38" s="38"/>
      <c r="CD38" s="38"/>
      <c r="CH38" s="31"/>
      <c r="CI38" s="38"/>
      <c r="CK38" s="38"/>
      <c r="CL38" s="41"/>
      <c r="CM38" s="41"/>
      <c r="CN38" s="41"/>
      <c r="CO38" s="31"/>
      <c r="CP38" s="41"/>
      <c r="CQ38" s="31"/>
      <c r="CR38" s="41"/>
    </row>
    <row r="39" spans="1:96" ht="12.75" x14ac:dyDescent="0.2">
      <c r="A39" s="36" t="s">
        <v>142</v>
      </c>
      <c r="B39" s="36">
        <v>81</v>
      </c>
      <c r="C39" s="36">
        <v>81</v>
      </c>
      <c r="D39" s="36">
        <v>81</v>
      </c>
      <c r="E39" s="36">
        <v>5478.1075164967415</v>
      </c>
      <c r="F39" s="36">
        <v>5853.7238147072858</v>
      </c>
      <c r="G39" s="36">
        <v>5658.0718182426317</v>
      </c>
      <c r="H39" s="36">
        <v>5666.0619073519147</v>
      </c>
      <c r="I39" s="36">
        <v>2.7224074076675437</v>
      </c>
      <c r="J39" s="36">
        <v>187.95439085517319</v>
      </c>
      <c r="K39" s="36">
        <v>187.66190735537111</v>
      </c>
      <c r="L39" s="36">
        <v>187.80814910527215</v>
      </c>
      <c r="M39" s="36">
        <v>81</v>
      </c>
      <c r="N39" s="36">
        <v>4955.8</v>
      </c>
      <c r="O39" s="36">
        <v>0.16666666666680877</v>
      </c>
      <c r="P39" s="36">
        <v>52.77</v>
      </c>
      <c r="Q39" s="36">
        <v>1.597</v>
      </c>
      <c r="R39" s="36">
        <v>16.649999999999999</v>
      </c>
      <c r="S39" s="36">
        <v>9.15</v>
      </c>
      <c r="T39" s="36">
        <v>0.16500000000000001</v>
      </c>
      <c r="U39" s="36">
        <v>4.45</v>
      </c>
      <c r="V39" s="36">
        <v>7.61</v>
      </c>
      <c r="W39" s="36">
        <v>4.0199999999999996</v>
      </c>
      <c r="X39" s="36">
        <v>0.71</v>
      </c>
      <c r="Y39" s="36">
        <v>0.247</v>
      </c>
      <c r="Z39" s="36">
        <v>8.5000000000000006E-2</v>
      </c>
      <c r="AA39" s="36">
        <v>0.02</v>
      </c>
      <c r="AB39" s="36">
        <v>5</v>
      </c>
      <c r="AC39" s="36">
        <v>128</v>
      </c>
      <c r="AD39" s="36">
        <v>24</v>
      </c>
      <c r="AE39" s="36">
        <v>23</v>
      </c>
      <c r="AF39" s="36">
        <v>52</v>
      </c>
      <c r="AG39" s="36">
        <v>68</v>
      </c>
      <c r="AH39" s="36">
        <v>1</v>
      </c>
      <c r="AI39" s="36">
        <v>24</v>
      </c>
      <c r="AJ39" s="36">
        <v>3</v>
      </c>
      <c r="AK39" s="36">
        <v>12</v>
      </c>
      <c r="AL39" s="36">
        <v>364</v>
      </c>
      <c r="AM39" s="36">
        <v>1</v>
      </c>
      <c r="AN39" s="36">
        <v>0</v>
      </c>
      <c r="AO39" s="36">
        <v>207</v>
      </c>
      <c r="AP39" s="36">
        <v>31</v>
      </c>
      <c r="AQ39" s="36">
        <v>78</v>
      </c>
      <c r="AR39" s="36">
        <v>192</v>
      </c>
      <c r="AT39" s="39">
        <v>21.662554764392347</v>
      </c>
      <c r="AU39" s="39">
        <v>1.621760961176399</v>
      </c>
      <c r="AV39" s="39">
        <v>1.0042141127947595</v>
      </c>
      <c r="AW39" s="39">
        <v>1.3657311934008729</v>
      </c>
      <c r="AY39" s="31">
        <v>0.2147</v>
      </c>
      <c r="AZ39" s="37">
        <v>1.83E-2</v>
      </c>
      <c r="BA39" s="45"/>
      <c r="BB39" s="37"/>
      <c r="BC39" s="32">
        <v>44.675564785237476</v>
      </c>
      <c r="BD39" s="32"/>
      <c r="BE39" s="32"/>
      <c r="BI39" s="40"/>
      <c r="BN39" s="40"/>
      <c r="BO39" s="40"/>
      <c r="BP39" s="33"/>
      <c r="BV39" s="37"/>
      <c r="BW39" s="37"/>
      <c r="BX39" s="31"/>
      <c r="BZ39" s="38"/>
      <c r="CD39" s="38"/>
      <c r="CH39" s="31"/>
      <c r="CI39" s="38"/>
      <c r="CK39" s="38"/>
      <c r="CL39" s="41"/>
      <c r="CM39" s="41"/>
      <c r="CN39" s="41"/>
      <c r="CO39" s="31"/>
      <c r="CP39" s="41"/>
      <c r="CQ39" s="31"/>
      <c r="CR39" s="41"/>
    </row>
    <row r="40" spans="1:96" ht="12.75" x14ac:dyDescent="0.2">
      <c r="A40" s="36" t="s">
        <v>142</v>
      </c>
      <c r="B40" s="36">
        <v>83</v>
      </c>
      <c r="C40" s="36">
        <v>83</v>
      </c>
      <c r="D40" s="36">
        <v>83</v>
      </c>
      <c r="E40" s="36">
        <v>5479.033984084047</v>
      </c>
      <c r="F40" s="36">
        <v>5855.1931025108788</v>
      </c>
      <c r="G40" s="36">
        <v>5658.5438949720519</v>
      </c>
      <c r="H40" s="36">
        <v>5666.7965512536202</v>
      </c>
      <c r="I40" s="36">
        <v>2.7224074076675437</v>
      </c>
      <c r="J40" s="36">
        <v>187.76256716957323</v>
      </c>
      <c r="K40" s="36">
        <v>188.39655125725858</v>
      </c>
      <c r="L40" s="36">
        <v>188.07955921341591</v>
      </c>
      <c r="M40" s="36">
        <v>83</v>
      </c>
      <c r="N40" s="36">
        <v>4968.2</v>
      </c>
      <c r="O40" s="36">
        <v>0.14285714285717185</v>
      </c>
      <c r="P40" s="36">
        <v>52.88</v>
      </c>
      <c r="Q40" s="36">
        <v>1.631</v>
      </c>
      <c r="R40" s="36">
        <v>16.850000000000001</v>
      </c>
      <c r="S40" s="36">
        <v>9.52</v>
      </c>
      <c r="T40" s="36">
        <v>0.17299999999999999</v>
      </c>
      <c r="U40" s="36">
        <v>4.97</v>
      </c>
      <c r="V40" s="36">
        <v>7.26</v>
      </c>
      <c r="W40" s="36">
        <v>4.26</v>
      </c>
      <c r="X40" s="36">
        <v>0.72</v>
      </c>
      <c r="Y40" s="36">
        <v>0.26400000000000001</v>
      </c>
      <c r="Z40" s="36">
        <v>0.11600000000000001</v>
      </c>
      <c r="AA40" s="36">
        <v>0.04</v>
      </c>
      <c r="AB40" s="36">
        <v>7</v>
      </c>
      <c r="AC40" s="36">
        <v>137</v>
      </c>
      <c r="AD40" s="36">
        <v>8</v>
      </c>
      <c r="AE40" s="36">
        <v>28</v>
      </c>
      <c r="AF40" s="36">
        <v>46</v>
      </c>
      <c r="AG40" s="36">
        <v>72</v>
      </c>
      <c r="AH40" s="36">
        <v>0</v>
      </c>
      <c r="AI40" s="36">
        <v>27</v>
      </c>
      <c r="AJ40" s="36">
        <v>0</v>
      </c>
      <c r="AK40" s="36">
        <v>11</v>
      </c>
      <c r="AL40" s="36">
        <v>343</v>
      </c>
      <c r="AM40" s="36">
        <v>-2</v>
      </c>
      <c r="AN40" s="36">
        <v>-1</v>
      </c>
      <c r="AO40" s="36">
        <v>250</v>
      </c>
      <c r="AP40" s="36">
        <v>34</v>
      </c>
      <c r="AQ40" s="36">
        <v>81</v>
      </c>
      <c r="AR40" s="36">
        <v>200</v>
      </c>
      <c r="AT40" s="39">
        <v>21.516520159996265</v>
      </c>
      <c r="AU40" s="39">
        <v>1.5618610681693303</v>
      </c>
      <c r="AV40" s="39">
        <v>0.9963596469356043</v>
      </c>
      <c r="AW40" s="39">
        <v>1.3550491198324219</v>
      </c>
      <c r="AY40" s="31">
        <v>0.2467</v>
      </c>
      <c r="AZ40" s="37">
        <v>2.7E-2</v>
      </c>
      <c r="BA40" s="45"/>
      <c r="BB40" s="37"/>
      <c r="BC40" s="32">
        <v>45.299620639319862</v>
      </c>
      <c r="BD40" s="32"/>
      <c r="BE40" s="32"/>
      <c r="BI40" s="40"/>
      <c r="BN40" s="40"/>
      <c r="BO40" s="40"/>
      <c r="BP40" s="33"/>
      <c r="BV40" s="37"/>
      <c r="BW40" s="37"/>
      <c r="BX40" s="31"/>
      <c r="BZ40" s="38"/>
      <c r="CD40" s="38"/>
      <c r="CH40" s="31"/>
      <c r="CI40" s="38"/>
      <c r="CK40" s="38"/>
      <c r="CL40" s="41"/>
      <c r="CM40" s="41"/>
      <c r="CN40" s="41"/>
      <c r="CO40" s="31"/>
      <c r="CP40" s="41"/>
      <c r="CQ40" s="31"/>
      <c r="CR40" s="41"/>
    </row>
    <row r="41" spans="1:96" ht="12.75" x14ac:dyDescent="0.2">
      <c r="A41" s="36" t="s">
        <v>142</v>
      </c>
      <c r="B41" s="36">
        <v>85</v>
      </c>
      <c r="C41" s="36">
        <v>85</v>
      </c>
      <c r="D41" s="36">
        <v>85</v>
      </c>
      <c r="E41" s="36">
        <v>5479.9604516713525</v>
      </c>
      <c r="F41" s="36">
        <v>5856.6623903144718</v>
      </c>
      <c r="G41" s="36">
        <v>5659.0159717014722</v>
      </c>
      <c r="H41" s="36">
        <v>5667.5311951553258</v>
      </c>
      <c r="I41" s="36">
        <v>2.7224074076675437</v>
      </c>
      <c r="J41" s="36">
        <v>187.57074348397327</v>
      </c>
      <c r="K41" s="36">
        <v>189.13119515914605</v>
      </c>
      <c r="L41" s="36">
        <v>188.35096932155966</v>
      </c>
      <c r="M41" s="36">
        <v>85</v>
      </c>
      <c r="N41" s="36">
        <v>4980.7</v>
      </c>
      <c r="O41" s="36">
        <v>0.16666666666655613</v>
      </c>
      <c r="P41" s="36">
        <v>51.85</v>
      </c>
      <c r="Q41" s="36">
        <v>1.6379999999999999</v>
      </c>
      <c r="R41" s="36">
        <v>16.38</v>
      </c>
      <c r="S41" s="36">
        <v>9.68</v>
      </c>
      <c r="T41" s="36">
        <v>0.17299999999999999</v>
      </c>
      <c r="U41" s="36">
        <v>4.83</v>
      </c>
      <c r="V41" s="36">
        <v>7.17</v>
      </c>
      <c r="W41" s="36">
        <v>3.8</v>
      </c>
      <c r="X41" s="36">
        <v>0.75</v>
      </c>
      <c r="Y41" s="36">
        <v>0.26300000000000001</v>
      </c>
      <c r="Z41" s="36">
        <v>9.0999999999999998E-2</v>
      </c>
      <c r="AA41" s="36">
        <v>0.01</v>
      </c>
      <c r="AB41" s="36">
        <v>6</v>
      </c>
      <c r="AC41" s="36">
        <v>128</v>
      </c>
      <c r="AD41" s="36">
        <v>35</v>
      </c>
      <c r="AE41" s="36">
        <v>24</v>
      </c>
      <c r="AF41" s="36">
        <v>51</v>
      </c>
      <c r="AG41" s="36">
        <v>72</v>
      </c>
      <c r="AH41" s="36">
        <v>2</v>
      </c>
      <c r="AI41" s="36">
        <v>25</v>
      </c>
      <c r="AJ41" s="36">
        <v>1</v>
      </c>
      <c r="AK41" s="36">
        <v>14</v>
      </c>
      <c r="AL41" s="36">
        <v>349</v>
      </c>
      <c r="AM41" s="36">
        <v>3</v>
      </c>
      <c r="AN41" s="36">
        <v>0</v>
      </c>
      <c r="AO41" s="36">
        <v>225</v>
      </c>
      <c r="AP41" s="36">
        <v>35</v>
      </c>
      <c r="AQ41" s="36">
        <v>82</v>
      </c>
      <c r="AR41" s="36">
        <v>206</v>
      </c>
      <c r="AT41" s="39">
        <v>23.821888824773978</v>
      </c>
      <c r="AU41" s="39">
        <v>2.045196313596763</v>
      </c>
      <c r="AV41" s="39">
        <v>1.2293271051634833</v>
      </c>
      <c r="AW41" s="39">
        <v>1.6718848630223375</v>
      </c>
      <c r="AY41" s="31">
        <v>0.2419</v>
      </c>
      <c r="AZ41" s="37">
        <v>6.3200000000000006E-2</v>
      </c>
      <c r="BA41" s="45"/>
      <c r="BB41" s="37"/>
      <c r="BC41" s="32">
        <v>45.701438134632333</v>
      </c>
      <c r="BD41" s="32"/>
      <c r="BE41" s="32"/>
      <c r="BI41" s="40"/>
      <c r="BN41" s="40"/>
      <c r="BO41" s="40"/>
      <c r="BP41" s="33"/>
      <c r="BV41" s="37"/>
      <c r="BW41" s="37"/>
      <c r="BX41" s="31"/>
      <c r="BZ41" s="38"/>
      <c r="CD41" s="38"/>
      <c r="CH41" s="31"/>
      <c r="CI41" s="38"/>
      <c r="CK41" s="38"/>
      <c r="CL41" s="41"/>
      <c r="CM41" s="41"/>
      <c r="CN41" s="41"/>
      <c r="CO41" s="31"/>
      <c r="CP41" s="41"/>
      <c r="CQ41" s="31"/>
      <c r="CR41" s="41"/>
    </row>
    <row r="42" spans="1:96" ht="12.75" x14ac:dyDescent="0.2">
      <c r="A42" s="36" t="s">
        <v>142</v>
      </c>
      <c r="B42" s="36">
        <v>87</v>
      </c>
      <c r="C42" s="36">
        <v>87</v>
      </c>
      <c r="D42" s="36">
        <v>87</v>
      </c>
      <c r="E42" s="36">
        <v>5480.8869192586581</v>
      </c>
      <c r="F42" s="36">
        <v>5858.1316781180649</v>
      </c>
      <c r="G42" s="36">
        <v>5659.4880484308924</v>
      </c>
      <c r="H42" s="36">
        <v>5668.2658390570314</v>
      </c>
      <c r="I42" s="36">
        <v>2.7224074076675437</v>
      </c>
      <c r="J42" s="36">
        <v>187.37891979837332</v>
      </c>
      <c r="K42" s="36">
        <v>189.86583906103351</v>
      </c>
      <c r="L42" s="36">
        <v>188.62237942970341</v>
      </c>
      <c r="M42" s="36">
        <v>87</v>
      </c>
      <c r="N42" s="36">
        <v>4993.1000000000004</v>
      </c>
      <c r="O42" s="36">
        <v>0.16666666666680877</v>
      </c>
      <c r="P42" s="36">
        <v>52.36</v>
      </c>
      <c r="Q42" s="36">
        <v>1.623</v>
      </c>
      <c r="R42" s="36">
        <v>16.52</v>
      </c>
      <c r="S42" s="36">
        <v>9.39</v>
      </c>
      <c r="T42" s="36">
        <v>0.17199999999999999</v>
      </c>
      <c r="U42" s="36">
        <v>4.57</v>
      </c>
      <c r="V42" s="36">
        <v>7.7</v>
      </c>
      <c r="W42" s="36">
        <v>3.99</v>
      </c>
      <c r="X42" s="36">
        <v>0.73</v>
      </c>
      <c r="Y42" s="36">
        <v>0.25800000000000001</v>
      </c>
      <c r="Z42" s="36">
        <v>0.11600000000000001</v>
      </c>
      <c r="AA42" s="36">
        <v>0.11</v>
      </c>
      <c r="AB42" s="36">
        <v>6</v>
      </c>
      <c r="AC42" s="36">
        <v>117</v>
      </c>
      <c r="AD42" s="36">
        <v>14</v>
      </c>
      <c r="AE42" s="36">
        <v>24</v>
      </c>
      <c r="AF42" s="36">
        <v>47</v>
      </c>
      <c r="AG42" s="36">
        <v>66</v>
      </c>
      <c r="AH42" s="36">
        <v>1</v>
      </c>
      <c r="AI42" s="36">
        <v>25</v>
      </c>
      <c r="AJ42" s="36">
        <v>1</v>
      </c>
      <c r="AK42" s="36">
        <v>10</v>
      </c>
      <c r="AL42" s="36">
        <v>349</v>
      </c>
      <c r="AM42" s="36">
        <v>4</v>
      </c>
      <c r="AN42" s="36">
        <v>0</v>
      </c>
      <c r="AO42" s="36">
        <v>212</v>
      </c>
      <c r="AP42" s="36">
        <v>33</v>
      </c>
      <c r="AQ42" s="36">
        <v>80</v>
      </c>
      <c r="AR42" s="36">
        <v>200</v>
      </c>
      <c r="AT42" s="39">
        <v>22.695462486798025</v>
      </c>
      <c r="AU42" s="39">
        <v>1.6496846191169523</v>
      </c>
      <c r="AV42" s="39">
        <v>1.3087668224418367</v>
      </c>
      <c r="AW42" s="39">
        <v>1.779922878520898</v>
      </c>
      <c r="AY42" s="31">
        <v>0.2752</v>
      </c>
      <c r="AZ42" s="37">
        <v>2.93E-2</v>
      </c>
      <c r="BA42" s="45">
        <v>0.2049</v>
      </c>
      <c r="BB42" s="37">
        <v>7.0300000000000001E-2</v>
      </c>
      <c r="BC42" s="31">
        <v>46.522798217364311</v>
      </c>
      <c r="BD42" s="31">
        <v>46.522798217364311</v>
      </c>
      <c r="BI42" s="40"/>
      <c r="BN42" s="40"/>
      <c r="BO42" s="40"/>
      <c r="BP42" s="33"/>
      <c r="BV42" s="37"/>
      <c r="BW42" s="37"/>
      <c r="BX42" s="31"/>
      <c r="BZ42" s="38"/>
      <c r="CD42" s="38"/>
      <c r="CH42" s="31"/>
      <c r="CI42" s="38"/>
      <c r="CK42" s="38"/>
      <c r="CL42" s="41"/>
      <c r="CM42" s="41"/>
      <c r="CN42" s="41"/>
      <c r="CO42" s="31"/>
      <c r="CP42" s="41"/>
      <c r="CQ42" s="31"/>
      <c r="CR42" s="41"/>
    </row>
    <row r="43" spans="1:96" ht="12.75" x14ac:dyDescent="0.2">
      <c r="A43" s="36" t="s">
        <v>142</v>
      </c>
      <c r="B43" s="36">
        <v>89</v>
      </c>
      <c r="C43" s="36">
        <v>89</v>
      </c>
      <c r="D43" s="36">
        <v>89</v>
      </c>
      <c r="E43" s="36">
        <v>5481.8133868459636</v>
      </c>
      <c r="F43" s="36">
        <v>5859.6009659216579</v>
      </c>
      <c r="G43" s="36">
        <v>5659.9601251603126</v>
      </c>
      <c r="H43" s="36">
        <v>5669.0004829587369</v>
      </c>
      <c r="I43" s="36">
        <v>2.7224074076675437</v>
      </c>
      <c r="J43" s="36">
        <v>187.18709611277336</v>
      </c>
      <c r="K43" s="36">
        <v>190.60048296292098</v>
      </c>
      <c r="L43" s="36">
        <v>188.89378953784717</v>
      </c>
      <c r="M43" s="36">
        <v>89</v>
      </c>
      <c r="N43" s="36">
        <v>5005.3999999999996</v>
      </c>
      <c r="O43" s="36">
        <v>0.16666666666655613</v>
      </c>
      <c r="P43" s="36">
        <v>52.64</v>
      </c>
      <c r="Q43" s="36">
        <v>1.6040000000000001</v>
      </c>
      <c r="R43" s="36">
        <v>16.579999999999998</v>
      </c>
      <c r="S43" s="36">
        <v>9.23</v>
      </c>
      <c r="T43" s="36">
        <v>0.17</v>
      </c>
      <c r="U43" s="36">
        <v>4.49</v>
      </c>
      <c r="V43" s="36">
        <v>7.88</v>
      </c>
      <c r="W43" s="36">
        <v>3.99</v>
      </c>
      <c r="X43" s="36">
        <v>0.71</v>
      </c>
      <c r="Y43" s="36">
        <v>0.25</v>
      </c>
      <c r="Z43" s="36">
        <v>9.5000000000000001E-2</v>
      </c>
      <c r="AA43" s="36">
        <v>0.02</v>
      </c>
      <c r="AB43" s="36">
        <v>5</v>
      </c>
      <c r="AC43" s="36">
        <v>125</v>
      </c>
      <c r="AD43" s="36">
        <v>15</v>
      </c>
      <c r="AE43" s="36">
        <v>26</v>
      </c>
      <c r="AF43" s="36">
        <v>53</v>
      </c>
      <c r="AG43" s="36">
        <v>65</v>
      </c>
      <c r="AH43" s="36">
        <v>0</v>
      </c>
      <c r="AI43" s="36">
        <v>25</v>
      </c>
      <c r="AJ43" s="36">
        <v>3</v>
      </c>
      <c r="AK43" s="36">
        <v>12</v>
      </c>
      <c r="AL43" s="36">
        <v>363</v>
      </c>
      <c r="AM43" s="36">
        <v>1</v>
      </c>
      <c r="AN43" s="36">
        <v>0</v>
      </c>
      <c r="AO43" s="36">
        <v>205</v>
      </c>
      <c r="AP43" s="36">
        <v>32</v>
      </c>
      <c r="AQ43" s="36">
        <v>79</v>
      </c>
      <c r="AR43" s="36">
        <v>195</v>
      </c>
      <c r="AT43" s="39">
        <v>22.468697480520046</v>
      </c>
      <c r="AU43" s="39">
        <v>1.4920331062440622</v>
      </c>
      <c r="AV43" s="39">
        <v>1.1692284593585327</v>
      </c>
      <c r="AW43" s="39">
        <v>1.5901507047276047</v>
      </c>
      <c r="AY43" s="31">
        <v>0.28239999999999998</v>
      </c>
      <c r="AZ43" s="37">
        <v>3.5099999999999999E-2</v>
      </c>
      <c r="BA43" s="45">
        <v>0.2026</v>
      </c>
      <c r="BB43" s="37">
        <v>7.9799999999999982E-2</v>
      </c>
      <c r="BC43" s="31">
        <v>46.165849983253246</v>
      </c>
      <c r="BD43" s="31">
        <v>46.165849983253246</v>
      </c>
      <c r="BI43" s="40"/>
      <c r="BN43" s="40"/>
      <c r="BO43" s="40"/>
      <c r="BP43" s="33"/>
      <c r="BV43" s="37"/>
      <c r="BW43" s="37"/>
      <c r="BX43" s="31"/>
      <c r="BZ43" s="38"/>
      <c r="CD43" s="38"/>
      <c r="CH43" s="31"/>
      <c r="CI43" s="38"/>
      <c r="CK43" s="38"/>
      <c r="CL43" s="41"/>
      <c r="CM43" s="41"/>
      <c r="CN43" s="41"/>
      <c r="CO43" s="31"/>
      <c r="CP43" s="41"/>
      <c r="CQ43" s="31"/>
      <c r="CR43" s="41"/>
    </row>
    <row r="44" spans="1:96" ht="12.75" x14ac:dyDescent="0.2">
      <c r="A44" s="36" t="s">
        <v>142</v>
      </c>
      <c r="B44" s="36">
        <v>91</v>
      </c>
      <c r="C44" s="36">
        <v>91</v>
      </c>
      <c r="D44" s="36">
        <v>91</v>
      </c>
      <c r="E44" s="36">
        <v>5482.7398544332691</v>
      </c>
      <c r="F44" s="36">
        <v>5861.070253725251</v>
      </c>
      <c r="G44" s="36">
        <v>5660.4322018897328</v>
      </c>
      <c r="H44" s="36">
        <v>5669.7351268604425</v>
      </c>
      <c r="I44" s="36">
        <v>2.7224074076675437</v>
      </c>
      <c r="J44" s="36">
        <v>186.9952724271734</v>
      </c>
      <c r="K44" s="36">
        <v>191.33512686480844</v>
      </c>
      <c r="L44" s="36">
        <v>189.16519964599092</v>
      </c>
      <c r="M44" s="36">
        <v>91</v>
      </c>
      <c r="N44" s="36">
        <v>5017.7</v>
      </c>
      <c r="O44" s="36">
        <v>0.16666666666655613</v>
      </c>
      <c r="P44" s="36">
        <v>52.76</v>
      </c>
      <c r="Q44" s="36">
        <v>1.575</v>
      </c>
      <c r="R44" s="36">
        <v>16.68</v>
      </c>
      <c r="S44" s="36">
        <v>8.94</v>
      </c>
      <c r="T44" s="36">
        <v>0.16600000000000001</v>
      </c>
      <c r="U44" s="36">
        <v>4.38</v>
      </c>
      <c r="V44" s="36">
        <v>8.1300000000000008</v>
      </c>
      <c r="W44" s="36">
        <v>4.08</v>
      </c>
      <c r="X44" s="36">
        <v>0.69</v>
      </c>
      <c r="Y44" s="36">
        <v>0.24299999999999999</v>
      </c>
      <c r="Z44" s="36">
        <v>9.2999999999999999E-2</v>
      </c>
      <c r="AA44" s="36">
        <v>0.02</v>
      </c>
      <c r="AB44" s="36">
        <v>5</v>
      </c>
      <c r="AC44" s="36">
        <v>117</v>
      </c>
      <c r="AD44" s="36">
        <v>29</v>
      </c>
      <c r="AE44" s="36">
        <v>24</v>
      </c>
      <c r="AF44" s="36">
        <v>53</v>
      </c>
      <c r="AG44" s="36">
        <v>63</v>
      </c>
      <c r="AH44" s="36">
        <v>2</v>
      </c>
      <c r="AI44" s="36">
        <v>25</v>
      </c>
      <c r="AJ44" s="36">
        <v>2</v>
      </c>
      <c r="AK44" s="36">
        <v>11</v>
      </c>
      <c r="AL44" s="36">
        <v>367</v>
      </c>
      <c r="AM44" s="36">
        <v>3</v>
      </c>
      <c r="AN44" s="36">
        <v>0</v>
      </c>
      <c r="AO44" s="36">
        <v>205</v>
      </c>
      <c r="AP44" s="36">
        <v>33</v>
      </c>
      <c r="AQ44" s="36">
        <v>77</v>
      </c>
      <c r="AR44" s="36">
        <v>192</v>
      </c>
      <c r="AT44" s="39">
        <v>23.05975343408247</v>
      </c>
      <c r="AU44" s="39">
        <v>1.6428727397501655</v>
      </c>
      <c r="AV44" s="39">
        <v>1.1510507106984895</v>
      </c>
      <c r="AW44" s="39">
        <v>1.5654289665499459</v>
      </c>
      <c r="AY44" s="31">
        <v>0.30080000000000001</v>
      </c>
      <c r="AZ44" s="37">
        <v>3.2199999999999999E-2</v>
      </c>
      <c r="BA44" s="45"/>
      <c r="BB44" s="37"/>
      <c r="BC44" s="32">
        <v>43.515842677526045</v>
      </c>
      <c r="BD44" s="32"/>
      <c r="BE44" s="32"/>
      <c r="BI44" s="40"/>
      <c r="BN44" s="40"/>
      <c r="BO44" s="40"/>
      <c r="BP44" s="33"/>
      <c r="BV44" s="37"/>
      <c r="BW44" s="37"/>
      <c r="BX44" s="31"/>
      <c r="BZ44" s="38"/>
      <c r="CD44" s="38"/>
      <c r="CH44" s="31"/>
      <c r="CI44" s="38"/>
      <c r="CK44" s="38"/>
      <c r="CL44" s="41"/>
      <c r="CM44" s="41"/>
      <c r="CN44" s="41"/>
      <c r="CO44" s="31"/>
      <c r="CP44" s="41"/>
      <c r="CQ44" s="31"/>
      <c r="CR44" s="41"/>
    </row>
    <row r="45" spans="1:96" ht="12.75" x14ac:dyDescent="0.2">
      <c r="A45" s="36" t="s">
        <v>142</v>
      </c>
      <c r="B45" s="36">
        <v>93</v>
      </c>
      <c r="C45" s="36">
        <v>93</v>
      </c>
      <c r="D45" s="36">
        <v>93</v>
      </c>
      <c r="E45" s="36">
        <v>5483.6663220205746</v>
      </c>
      <c r="F45" s="36">
        <v>5862.539541528844</v>
      </c>
      <c r="G45" s="36">
        <v>5660.904278619153</v>
      </c>
      <c r="H45" s="36">
        <v>5670.4697707621481</v>
      </c>
      <c r="I45" s="36">
        <v>2.7224074076675437</v>
      </c>
      <c r="J45" s="36">
        <v>186.80344874157345</v>
      </c>
      <c r="K45" s="36">
        <v>192.06977076669591</v>
      </c>
      <c r="L45" s="36">
        <v>189.43660975413468</v>
      </c>
      <c r="M45" s="36">
        <v>93</v>
      </c>
      <c r="N45" s="36">
        <v>5030.2</v>
      </c>
      <c r="O45" s="36">
        <v>0.16666666666655613</v>
      </c>
      <c r="P45" s="36">
        <v>51.98</v>
      </c>
      <c r="Q45" s="36">
        <v>1.635</v>
      </c>
      <c r="R45" s="36">
        <v>16.440000000000001</v>
      </c>
      <c r="S45" s="36">
        <v>9.57</v>
      </c>
      <c r="T45" s="36">
        <v>0.17299999999999999</v>
      </c>
      <c r="U45" s="36">
        <v>4.68</v>
      </c>
      <c r="V45" s="36">
        <v>7.16</v>
      </c>
      <c r="W45" s="36">
        <v>3.84</v>
      </c>
      <c r="X45" s="36">
        <v>0.77</v>
      </c>
      <c r="Y45" s="36">
        <v>0.25700000000000001</v>
      </c>
      <c r="Z45" s="36">
        <v>0.11700000000000001</v>
      </c>
      <c r="AA45" s="36">
        <v>0.04</v>
      </c>
      <c r="AB45" s="36">
        <v>7</v>
      </c>
      <c r="AC45" s="36">
        <v>128</v>
      </c>
      <c r="AD45" s="36">
        <v>14</v>
      </c>
      <c r="AE45" s="36">
        <v>26</v>
      </c>
      <c r="AF45" s="36">
        <v>50</v>
      </c>
      <c r="AG45" s="36">
        <v>71</v>
      </c>
      <c r="AH45" s="36">
        <v>1</v>
      </c>
      <c r="AI45" s="36">
        <v>28</v>
      </c>
      <c r="AJ45" s="36">
        <v>1</v>
      </c>
      <c r="AK45" s="36">
        <v>12</v>
      </c>
      <c r="AL45" s="36">
        <v>342</v>
      </c>
      <c r="AM45" s="36">
        <v>3</v>
      </c>
      <c r="AN45" s="36">
        <v>-1</v>
      </c>
      <c r="AO45" s="36">
        <v>213</v>
      </c>
      <c r="AP45" s="36">
        <v>33</v>
      </c>
      <c r="AQ45" s="36">
        <v>84</v>
      </c>
      <c r="AR45" s="36">
        <v>202</v>
      </c>
      <c r="AT45" s="39">
        <v>27.608354870143607</v>
      </c>
      <c r="AU45" s="39">
        <v>2.3035595144733598</v>
      </c>
      <c r="AV45" s="39">
        <v>1.4877155197640386</v>
      </c>
      <c r="AW45" s="39">
        <v>2.0232931068790925</v>
      </c>
      <c r="AY45" s="31">
        <v>0.31719999999999998</v>
      </c>
      <c r="AZ45" s="37">
        <v>4.1200000000000001E-2</v>
      </c>
      <c r="BA45" s="45">
        <v>0.1734</v>
      </c>
      <c r="BB45" s="37">
        <v>0.14379999999999998</v>
      </c>
      <c r="BC45" s="31">
        <v>47.632962781216392</v>
      </c>
      <c r="BD45" s="31">
        <v>47.632962781216392</v>
      </c>
      <c r="BI45" s="40"/>
      <c r="BN45" s="40"/>
      <c r="BO45" s="40"/>
      <c r="BP45" s="33"/>
      <c r="BV45" s="37"/>
      <c r="BW45" s="37"/>
      <c r="BX45" s="31"/>
      <c r="BZ45" s="38"/>
      <c r="CD45" s="38"/>
      <c r="CH45" s="31"/>
      <c r="CI45" s="38"/>
      <c r="CK45" s="38"/>
      <c r="CL45" s="41"/>
      <c r="CM45" s="41"/>
      <c r="CN45" s="41"/>
      <c r="CO45" s="31"/>
      <c r="CP45" s="41"/>
      <c r="CQ45" s="31"/>
      <c r="CR45" s="41"/>
    </row>
    <row r="46" spans="1:96" ht="12.75" x14ac:dyDescent="0.2">
      <c r="A46" s="36" t="s">
        <v>142</v>
      </c>
      <c r="B46" s="36">
        <v>95</v>
      </c>
      <c r="C46" s="36">
        <v>95</v>
      </c>
      <c r="D46" s="36">
        <v>95</v>
      </c>
      <c r="E46" s="36">
        <v>5484.5927896078801</v>
      </c>
      <c r="F46" s="36">
        <v>5864.008829332437</v>
      </c>
      <c r="G46" s="36">
        <v>5661.3763553485733</v>
      </c>
      <c r="H46" s="36">
        <v>5671.2044146638536</v>
      </c>
      <c r="I46" s="36">
        <v>2.7224074076675437</v>
      </c>
      <c r="J46" s="36">
        <v>186.61162505597349</v>
      </c>
      <c r="K46" s="36">
        <v>192.80441466858338</v>
      </c>
      <c r="L46" s="36">
        <v>189.70801986227843</v>
      </c>
      <c r="M46" s="36">
        <v>95</v>
      </c>
      <c r="N46" s="36">
        <v>5042.3999999999996</v>
      </c>
      <c r="O46" s="36">
        <v>0.16666666666655613</v>
      </c>
      <c r="P46" s="36">
        <v>51.99</v>
      </c>
      <c r="Q46" s="36">
        <v>1.629</v>
      </c>
      <c r="R46" s="36">
        <v>16.48</v>
      </c>
      <c r="S46" s="36">
        <v>9.59</v>
      </c>
      <c r="T46" s="36">
        <v>0.17399999999999999</v>
      </c>
      <c r="U46" s="36">
        <v>4.6900000000000004</v>
      </c>
      <c r="V46" s="36">
        <v>7.1</v>
      </c>
      <c r="W46" s="36">
        <v>3.84</v>
      </c>
      <c r="X46" s="36">
        <v>0.77</v>
      </c>
      <c r="Y46" s="36">
        <v>0.25900000000000001</v>
      </c>
      <c r="Z46" s="36">
        <v>0.122</v>
      </c>
      <c r="AA46" s="36">
        <v>0.02</v>
      </c>
      <c r="AB46" s="36">
        <v>7</v>
      </c>
      <c r="AC46" s="36">
        <v>130</v>
      </c>
      <c r="AD46" s="36">
        <v>8</v>
      </c>
      <c r="AE46" s="36">
        <v>25</v>
      </c>
      <c r="AF46" s="36">
        <v>52</v>
      </c>
      <c r="AG46" s="36">
        <v>76</v>
      </c>
      <c r="AH46" s="36">
        <v>1</v>
      </c>
      <c r="AI46" s="36">
        <v>27</v>
      </c>
      <c r="AJ46" s="36">
        <v>2</v>
      </c>
      <c r="AK46" s="36">
        <v>14</v>
      </c>
      <c r="AL46" s="36">
        <v>344</v>
      </c>
      <c r="AM46" s="36">
        <v>-1</v>
      </c>
      <c r="AN46" s="36">
        <v>0</v>
      </c>
      <c r="AO46" s="36">
        <v>211</v>
      </c>
      <c r="AP46" s="36">
        <v>34</v>
      </c>
      <c r="AQ46" s="36">
        <v>82</v>
      </c>
      <c r="AR46" s="36">
        <v>200</v>
      </c>
      <c r="AT46" s="39">
        <v>25.982894251473397</v>
      </c>
      <c r="AU46" s="39">
        <v>2.3133714259222891</v>
      </c>
      <c r="AV46" s="39">
        <v>1.4730937286308696</v>
      </c>
      <c r="AW46" s="39">
        <v>2.003407470937983</v>
      </c>
      <c r="AY46" s="31">
        <v>0.33529999999999999</v>
      </c>
      <c r="AZ46" s="37">
        <v>5.1299999999999998E-2</v>
      </c>
      <c r="BA46" s="45"/>
      <c r="BB46" s="37"/>
      <c r="BC46" s="32">
        <v>45.890974881835277</v>
      </c>
      <c r="BD46" s="32"/>
      <c r="BE46" s="32"/>
      <c r="BI46" s="40"/>
      <c r="BN46" s="40"/>
      <c r="BO46" s="40"/>
      <c r="BP46" s="33"/>
      <c r="BV46" s="37"/>
      <c r="BW46" s="37"/>
      <c r="BX46" s="31"/>
      <c r="BZ46" s="38"/>
      <c r="CD46" s="38"/>
      <c r="CH46" s="31"/>
      <c r="CI46" s="38"/>
      <c r="CK46" s="38"/>
      <c r="CL46" s="41"/>
      <c r="CM46" s="41"/>
      <c r="CN46" s="41"/>
      <c r="CO46" s="31"/>
      <c r="CP46" s="41"/>
      <c r="CQ46" s="31"/>
      <c r="CR46" s="41"/>
    </row>
    <row r="47" spans="1:96" ht="12.75" x14ac:dyDescent="0.2">
      <c r="A47" s="36" t="s">
        <v>142</v>
      </c>
      <c r="B47" s="36">
        <v>97</v>
      </c>
      <c r="C47" s="36">
        <v>97</v>
      </c>
      <c r="D47" s="36">
        <v>97</v>
      </c>
      <c r="E47" s="36">
        <v>5485.5192571951857</v>
      </c>
      <c r="F47" s="36">
        <v>5865.4781171360301</v>
      </c>
      <c r="G47" s="36">
        <v>5661.8484320779935</v>
      </c>
      <c r="H47" s="36">
        <v>5671.9390585655592</v>
      </c>
      <c r="I47" s="36">
        <v>2.7224074076675437</v>
      </c>
      <c r="J47" s="36">
        <v>186.41980137037353</v>
      </c>
      <c r="K47" s="36">
        <v>193.53905857047084</v>
      </c>
      <c r="L47" s="36">
        <v>189.97942997042219</v>
      </c>
      <c r="M47" s="36">
        <v>97</v>
      </c>
      <c r="N47" s="36">
        <v>5054.7</v>
      </c>
      <c r="O47" s="36">
        <v>0.16666666666655613</v>
      </c>
      <c r="P47" s="36">
        <v>51.88</v>
      </c>
      <c r="Q47" s="36">
        <v>1.621</v>
      </c>
      <c r="R47" s="36">
        <v>16.46</v>
      </c>
      <c r="S47" s="36">
        <v>9.48</v>
      </c>
      <c r="T47" s="36">
        <v>0.17299999999999999</v>
      </c>
      <c r="U47" s="36">
        <v>4.67</v>
      </c>
      <c r="V47" s="36">
        <v>7.12</v>
      </c>
      <c r="W47" s="36">
        <v>3.82</v>
      </c>
      <c r="X47" s="36">
        <v>0.77</v>
      </c>
      <c r="Y47" s="36">
        <v>0.255</v>
      </c>
      <c r="Z47" s="36">
        <v>0.11700000000000001</v>
      </c>
      <c r="AA47" s="36">
        <v>0.03</v>
      </c>
      <c r="AB47" s="36">
        <v>7</v>
      </c>
      <c r="AC47" s="36">
        <v>142</v>
      </c>
      <c r="AD47" s="36">
        <v>36</v>
      </c>
      <c r="AE47" s="36">
        <v>26</v>
      </c>
      <c r="AF47" s="36">
        <v>49</v>
      </c>
      <c r="AG47" s="36">
        <v>74</v>
      </c>
      <c r="AH47" s="36">
        <v>2</v>
      </c>
      <c r="AI47" s="36">
        <v>26</v>
      </c>
      <c r="AJ47" s="36">
        <v>2</v>
      </c>
      <c r="AK47" s="36">
        <v>13</v>
      </c>
      <c r="AL47" s="36">
        <v>349</v>
      </c>
      <c r="AM47" s="36">
        <v>0</v>
      </c>
      <c r="AN47" s="36">
        <v>0</v>
      </c>
      <c r="AO47" s="36">
        <v>207</v>
      </c>
      <c r="AP47" s="36">
        <v>33</v>
      </c>
      <c r="AQ47" s="36">
        <v>82</v>
      </c>
      <c r="AR47" s="36">
        <v>204</v>
      </c>
      <c r="AT47" s="39">
        <v>25.107595935014249</v>
      </c>
      <c r="AU47" s="39">
        <v>2.2445203315631961</v>
      </c>
      <c r="AV47" s="39">
        <v>1.4141079836927208</v>
      </c>
      <c r="AW47" s="39">
        <v>1.9231868578221005</v>
      </c>
      <c r="AY47" s="31">
        <v>0.34420000000000001</v>
      </c>
      <c r="AZ47" s="37">
        <v>3.2300000000000002E-2</v>
      </c>
      <c r="BA47" s="45"/>
      <c r="BB47" s="37"/>
      <c r="BC47" s="32">
        <v>45.844016680313061</v>
      </c>
      <c r="BD47" s="32"/>
      <c r="BE47" s="32"/>
      <c r="BI47" s="40"/>
      <c r="BN47" s="40"/>
      <c r="BO47" s="40"/>
      <c r="BP47" s="33"/>
      <c r="BV47" s="37"/>
      <c r="BW47" s="37"/>
      <c r="BX47" s="31"/>
      <c r="BZ47" s="38"/>
      <c r="CD47" s="38"/>
      <c r="CH47" s="31"/>
      <c r="CI47" s="38"/>
      <c r="CK47" s="38"/>
      <c r="CL47" s="41"/>
      <c r="CM47" s="41"/>
      <c r="CN47" s="41"/>
      <c r="CO47" s="31"/>
      <c r="CP47" s="41"/>
      <c r="CQ47" s="31"/>
      <c r="CR47" s="41"/>
    </row>
    <row r="48" spans="1:96" ht="12.75" x14ac:dyDescent="0.2">
      <c r="A48" s="36" t="s">
        <v>142</v>
      </c>
      <c r="B48" s="36">
        <v>99</v>
      </c>
      <c r="C48" s="36">
        <v>99</v>
      </c>
      <c r="D48" s="36">
        <v>99</v>
      </c>
      <c r="E48" s="36">
        <v>5486.4457247824912</v>
      </c>
      <c r="F48" s="36">
        <v>5866.9474049396231</v>
      </c>
      <c r="G48" s="36">
        <v>5662.3205088074137</v>
      </c>
      <c r="H48" s="36">
        <v>5672.6737024672648</v>
      </c>
      <c r="I48" s="36">
        <v>2.7224074076675437</v>
      </c>
      <c r="J48" s="36">
        <v>186.22797768477358</v>
      </c>
      <c r="K48" s="36">
        <v>194.27370247235831</v>
      </c>
      <c r="L48" s="36">
        <v>190.25084007856594</v>
      </c>
      <c r="M48" s="36">
        <v>99</v>
      </c>
      <c r="N48" s="36">
        <v>5066.6000000000004</v>
      </c>
      <c r="O48" s="36">
        <v>0.14285714285717185</v>
      </c>
      <c r="P48" s="36">
        <v>52.12</v>
      </c>
      <c r="Q48" s="36">
        <v>1.589</v>
      </c>
      <c r="R48" s="36">
        <v>16.579999999999998</v>
      </c>
      <c r="S48" s="36">
        <v>9.3000000000000007</v>
      </c>
      <c r="T48" s="36">
        <v>0.16700000000000001</v>
      </c>
      <c r="U48" s="36">
        <v>4.5199999999999996</v>
      </c>
      <c r="V48" s="36">
        <v>7.2</v>
      </c>
      <c r="W48" s="36">
        <v>3.83</v>
      </c>
      <c r="X48" s="36">
        <v>0.75</v>
      </c>
      <c r="Y48" s="36">
        <v>0.25</v>
      </c>
      <c r="Z48" s="36">
        <v>0.125</v>
      </c>
      <c r="AA48" s="36">
        <v>0.01</v>
      </c>
      <c r="AB48" s="36">
        <v>6</v>
      </c>
      <c r="AC48" s="36">
        <v>126</v>
      </c>
      <c r="AD48" s="36">
        <v>-2</v>
      </c>
      <c r="AE48" s="36">
        <v>25</v>
      </c>
      <c r="AF48" s="36">
        <v>52</v>
      </c>
      <c r="AG48" s="36">
        <v>73</v>
      </c>
      <c r="AH48" s="36">
        <v>1</v>
      </c>
      <c r="AI48" s="36">
        <v>23</v>
      </c>
      <c r="AJ48" s="36">
        <v>2</v>
      </c>
      <c r="AK48" s="36">
        <v>13</v>
      </c>
      <c r="AL48" s="36">
        <v>350</v>
      </c>
      <c r="AM48" s="36">
        <v>2</v>
      </c>
      <c r="AN48" s="36">
        <v>-2</v>
      </c>
      <c r="AO48" s="36">
        <v>216</v>
      </c>
      <c r="AP48" s="36">
        <v>33</v>
      </c>
      <c r="AQ48" s="36">
        <v>86</v>
      </c>
      <c r="AR48" s="36">
        <v>196</v>
      </c>
      <c r="AT48" s="39">
        <v>25.619496211345442</v>
      </c>
      <c r="AU48" s="39">
        <v>2.3163665964375002</v>
      </c>
      <c r="AV48" s="39">
        <v>1.4927695843708468</v>
      </c>
      <c r="AW48" s="39">
        <v>2.0301666347443517</v>
      </c>
      <c r="AY48" s="31">
        <v>0.44390000000000002</v>
      </c>
      <c r="AZ48" s="37">
        <v>4.3099999999999999E-2</v>
      </c>
      <c r="BA48" s="45">
        <v>0.149088</v>
      </c>
      <c r="BB48" s="37">
        <v>0.29481200000000002</v>
      </c>
      <c r="BC48" s="31">
        <v>47.491125004508582</v>
      </c>
      <c r="BD48" s="31">
        <v>47.491125004508582</v>
      </c>
      <c r="BI48" s="40"/>
      <c r="BN48" s="40"/>
      <c r="BO48" s="40"/>
      <c r="BP48" s="33"/>
      <c r="BV48" s="37"/>
      <c r="BW48" s="37"/>
      <c r="BX48" s="31"/>
      <c r="BZ48" s="38"/>
      <c r="CD48" s="38"/>
      <c r="CH48" s="31"/>
      <c r="CI48" s="38"/>
      <c r="CK48" s="38"/>
      <c r="CL48" s="41"/>
      <c r="CM48" s="41"/>
      <c r="CN48" s="41"/>
      <c r="CO48" s="31"/>
      <c r="CP48" s="41"/>
      <c r="CQ48" s="31"/>
      <c r="CR48" s="41"/>
    </row>
    <row r="49" spans="1:98" ht="12.75" x14ac:dyDescent="0.2">
      <c r="A49" s="36" t="s">
        <v>144</v>
      </c>
      <c r="B49" s="36">
        <v>1</v>
      </c>
      <c r="C49" s="36">
        <v>101</v>
      </c>
      <c r="D49" s="36">
        <v>101</v>
      </c>
      <c r="E49" s="36">
        <v>5487.3721923697967</v>
      </c>
      <c r="F49" s="36">
        <v>5868.4166927432161</v>
      </c>
      <c r="G49" s="36">
        <v>5662.7925855368339</v>
      </c>
      <c r="H49" s="36">
        <v>5673.4083463689703</v>
      </c>
      <c r="I49" s="36">
        <v>2.7224074076675437</v>
      </c>
      <c r="J49" s="36">
        <v>186.03615399917362</v>
      </c>
      <c r="K49" s="36">
        <v>195.00834637424578</v>
      </c>
      <c r="L49" s="36">
        <v>190.5222501867097</v>
      </c>
      <c r="M49" s="36">
        <v>101</v>
      </c>
      <c r="N49" s="36">
        <v>5078.8</v>
      </c>
      <c r="O49" s="36">
        <v>0.14285714285717185</v>
      </c>
      <c r="P49" s="36">
        <v>51.34</v>
      </c>
      <c r="Q49" s="36">
        <v>1.5609999999999999</v>
      </c>
      <c r="R49" s="36">
        <v>16.37</v>
      </c>
      <c r="S49" s="36">
        <v>9.1999999999999993</v>
      </c>
      <c r="T49" s="36">
        <v>0.16800000000000001</v>
      </c>
      <c r="U49" s="36">
        <v>4.51</v>
      </c>
      <c r="V49" s="36">
        <v>7.03</v>
      </c>
      <c r="W49" s="36">
        <v>4.18</v>
      </c>
      <c r="X49" s="36">
        <v>0.8</v>
      </c>
      <c r="Y49" s="36">
        <v>0.246</v>
      </c>
      <c r="Z49" s="36">
        <v>0.13100000000000001</v>
      </c>
      <c r="AA49" s="36">
        <v>0.23</v>
      </c>
      <c r="AB49" s="36">
        <v>5</v>
      </c>
      <c r="AC49" s="36">
        <v>148</v>
      </c>
      <c r="AD49" s="36">
        <v>14</v>
      </c>
      <c r="AE49" s="36">
        <v>25</v>
      </c>
      <c r="AF49" s="36">
        <v>52</v>
      </c>
      <c r="AG49" s="36">
        <v>71</v>
      </c>
      <c r="AH49" s="36">
        <v>1</v>
      </c>
      <c r="AI49" s="36">
        <v>23</v>
      </c>
      <c r="AJ49" s="36">
        <v>4</v>
      </c>
      <c r="AK49" s="36">
        <v>14</v>
      </c>
      <c r="AL49" s="36">
        <v>344</v>
      </c>
      <c r="AM49" s="36">
        <v>3</v>
      </c>
      <c r="AN49" s="36">
        <v>-1</v>
      </c>
      <c r="AO49" s="36">
        <v>216</v>
      </c>
      <c r="AP49" s="36">
        <v>33</v>
      </c>
      <c r="AQ49" s="36">
        <v>81</v>
      </c>
      <c r="AR49" s="36">
        <v>192</v>
      </c>
      <c r="AT49" s="39">
        <v>25.487921549868474</v>
      </c>
      <c r="AU49" s="39">
        <v>2.564719854911897</v>
      </c>
      <c r="AV49" s="39">
        <v>1.4139663280209982</v>
      </c>
      <c r="AW49" s="39">
        <v>1.9229942061085576</v>
      </c>
      <c r="AY49" s="31">
        <v>0.38529999999999998</v>
      </c>
      <c r="AZ49" s="37">
        <v>5.6000000000000001E-2</v>
      </c>
      <c r="BA49" s="45"/>
      <c r="BB49" s="37"/>
      <c r="BC49" s="32">
        <v>45.099856764806709</v>
      </c>
      <c r="BD49" s="32"/>
      <c r="BE49" s="32"/>
      <c r="BI49" s="40"/>
      <c r="BN49" s="40"/>
      <c r="BO49" s="40"/>
      <c r="BP49" s="33"/>
      <c r="BV49" s="37"/>
      <c r="BW49" s="37"/>
      <c r="BX49" s="31"/>
      <c r="BZ49" s="38"/>
      <c r="CD49" s="38"/>
      <c r="CH49" s="31"/>
      <c r="CI49" s="38"/>
      <c r="CK49" s="38"/>
      <c r="CL49" s="41"/>
      <c r="CM49" s="41"/>
      <c r="CN49" s="41"/>
      <c r="CO49" s="31"/>
      <c r="CP49" s="41"/>
      <c r="CQ49" s="31"/>
      <c r="CR49" s="41"/>
    </row>
    <row r="50" spans="1:98" ht="12.75" x14ac:dyDescent="0.2">
      <c r="A50" s="36" t="s">
        <v>144</v>
      </c>
      <c r="B50" s="36">
        <v>3</v>
      </c>
      <c r="C50" s="36">
        <v>103</v>
      </c>
      <c r="D50" s="36">
        <v>103</v>
      </c>
      <c r="E50" s="36">
        <v>5488.2986599571022</v>
      </c>
      <c r="F50" s="36">
        <v>5869.8859805468092</v>
      </c>
      <c r="G50" s="36">
        <v>5663.2646622662542</v>
      </c>
      <c r="H50" s="36">
        <v>5674.1429902706759</v>
      </c>
      <c r="I50" s="36">
        <v>2.7224074076675437</v>
      </c>
      <c r="J50" s="36">
        <v>185.84433031357366</v>
      </c>
      <c r="K50" s="36">
        <v>195.74299027613324</v>
      </c>
      <c r="L50" s="36">
        <v>190.79366029485345</v>
      </c>
      <c r="M50" s="36">
        <v>103</v>
      </c>
      <c r="N50" s="36">
        <v>5091.1000000000004</v>
      </c>
      <c r="O50" s="36">
        <v>0.16666666666680877</v>
      </c>
      <c r="P50" s="36">
        <v>51.59</v>
      </c>
      <c r="Q50" s="36">
        <v>1.55</v>
      </c>
      <c r="R50" s="36">
        <v>16.48</v>
      </c>
      <c r="S50" s="36">
        <v>9.1</v>
      </c>
      <c r="T50" s="36">
        <v>0.16600000000000001</v>
      </c>
      <c r="U50" s="36">
        <v>4.45</v>
      </c>
      <c r="V50" s="36">
        <v>7.14</v>
      </c>
      <c r="W50" s="36">
        <v>3.86</v>
      </c>
      <c r="X50" s="36">
        <v>0.75</v>
      </c>
      <c r="Y50" s="36">
        <v>0.24199999999999999</v>
      </c>
      <c r="Z50" s="36">
        <v>0.127</v>
      </c>
      <c r="AA50" s="36">
        <v>0.05</v>
      </c>
      <c r="AB50" s="36">
        <v>6</v>
      </c>
      <c r="AC50" s="36">
        <v>133</v>
      </c>
      <c r="AD50" s="36">
        <v>27</v>
      </c>
      <c r="AE50" s="36">
        <v>24</v>
      </c>
      <c r="AF50" s="36">
        <v>49</v>
      </c>
      <c r="AG50" s="36">
        <v>70</v>
      </c>
      <c r="AH50" s="36">
        <v>2</v>
      </c>
      <c r="AI50" s="36">
        <v>23</v>
      </c>
      <c r="AJ50" s="36">
        <v>2</v>
      </c>
      <c r="AK50" s="36">
        <v>13</v>
      </c>
      <c r="AL50" s="36">
        <v>345</v>
      </c>
      <c r="AM50" s="36">
        <v>2</v>
      </c>
      <c r="AN50" s="36">
        <v>-1</v>
      </c>
      <c r="AO50" s="36">
        <v>208</v>
      </c>
      <c r="AP50" s="36">
        <v>31</v>
      </c>
      <c r="AQ50" s="36">
        <v>77</v>
      </c>
      <c r="AR50" s="36">
        <v>188</v>
      </c>
      <c r="AT50" s="39">
        <v>26.592332028052436</v>
      </c>
      <c r="AU50" s="39">
        <v>2.1684096320183732</v>
      </c>
      <c r="AV50" s="39">
        <v>1.3772942346523989</v>
      </c>
      <c r="AW50" s="39">
        <v>1.8731201591272626</v>
      </c>
      <c r="AY50" s="31">
        <v>0.36399999999999999</v>
      </c>
      <c r="AZ50" s="37">
        <v>4.5400000000000003E-2</v>
      </c>
      <c r="BA50" s="45">
        <v>0.17219999999999999</v>
      </c>
      <c r="BB50" s="37">
        <v>0.1918</v>
      </c>
      <c r="BC50" s="31">
        <v>47.6640172728819</v>
      </c>
      <c r="BD50" s="31">
        <v>47.6640172728819</v>
      </c>
      <c r="BI50" s="40"/>
      <c r="BN50" s="40"/>
      <c r="BO50" s="40"/>
      <c r="BP50" s="33"/>
      <c r="BV50" s="37"/>
      <c r="BW50" s="37"/>
      <c r="BX50" s="31"/>
      <c r="BZ50" s="38"/>
      <c r="CD50" s="38"/>
      <c r="CH50" s="31"/>
      <c r="CI50" s="38"/>
      <c r="CK50" s="38"/>
      <c r="CL50" s="41"/>
      <c r="CM50" s="41"/>
      <c r="CN50" s="41"/>
      <c r="CO50" s="31"/>
      <c r="CP50" s="41"/>
      <c r="CQ50" s="31"/>
      <c r="CR50" s="41"/>
    </row>
    <row r="51" spans="1:98" ht="12.75" x14ac:dyDescent="0.2">
      <c r="A51" s="36" t="s">
        <v>144</v>
      </c>
      <c r="B51" s="36">
        <v>5</v>
      </c>
      <c r="C51" s="36">
        <v>105</v>
      </c>
      <c r="D51" s="36">
        <v>105</v>
      </c>
      <c r="E51" s="36">
        <v>5489.2251275444078</v>
      </c>
      <c r="F51" s="36">
        <v>5871.3552683504022</v>
      </c>
      <c r="G51" s="36">
        <v>5663.7367389956744</v>
      </c>
      <c r="H51" s="36">
        <v>5674.8776341723815</v>
      </c>
      <c r="I51" s="36">
        <v>2.7224074076675437</v>
      </c>
      <c r="J51" s="36">
        <v>185.65250662797371</v>
      </c>
      <c r="K51" s="36">
        <v>196.47763417802071</v>
      </c>
      <c r="L51" s="36">
        <v>191.06507040299721</v>
      </c>
      <c r="M51" s="36">
        <v>105</v>
      </c>
      <c r="N51" s="36">
        <v>5103.3</v>
      </c>
      <c r="O51" s="36">
        <v>0.16666666666680877</v>
      </c>
      <c r="P51" s="36">
        <v>52.28</v>
      </c>
      <c r="Q51" s="36">
        <v>1.5640000000000001</v>
      </c>
      <c r="R51" s="36">
        <v>16.670000000000002</v>
      </c>
      <c r="S51" s="36">
        <v>9.11</v>
      </c>
      <c r="T51" s="36">
        <v>0.16500000000000001</v>
      </c>
      <c r="U51" s="36">
        <v>4.49</v>
      </c>
      <c r="V51" s="36">
        <v>7.4</v>
      </c>
      <c r="W51" s="36">
        <v>4.3899999999999997</v>
      </c>
      <c r="X51" s="36">
        <v>0.76</v>
      </c>
      <c r="Y51" s="36">
        <v>0.24299999999999999</v>
      </c>
      <c r="Z51" s="36">
        <v>0.125</v>
      </c>
      <c r="AA51" s="36">
        <v>0.22</v>
      </c>
      <c r="AB51" s="36">
        <v>6</v>
      </c>
      <c r="AC51" s="36">
        <v>138</v>
      </c>
      <c r="AD51" s="36">
        <v>18</v>
      </c>
      <c r="AE51" s="36">
        <v>23</v>
      </c>
      <c r="AF51" s="36">
        <v>54</v>
      </c>
      <c r="AG51" s="36">
        <v>72</v>
      </c>
      <c r="AH51" s="36">
        <v>2</v>
      </c>
      <c r="AI51" s="36">
        <v>24</v>
      </c>
      <c r="AJ51" s="36">
        <v>0</v>
      </c>
      <c r="AK51" s="36">
        <v>12</v>
      </c>
      <c r="AL51" s="36">
        <v>350</v>
      </c>
      <c r="AM51" s="36">
        <v>-2</v>
      </c>
      <c r="AN51" s="36">
        <v>-2</v>
      </c>
      <c r="AO51" s="36">
        <v>211</v>
      </c>
      <c r="AP51" s="36">
        <v>32</v>
      </c>
      <c r="AQ51" s="36">
        <v>79</v>
      </c>
      <c r="AR51" s="36">
        <v>194</v>
      </c>
      <c r="AT51" s="39">
        <v>24.109196144802407</v>
      </c>
      <c r="AU51" s="39">
        <v>2.0922354062749862</v>
      </c>
      <c r="AV51" s="39">
        <v>1.3499940416404752</v>
      </c>
      <c r="AW51" s="39">
        <v>1.8359918966310464</v>
      </c>
      <c r="AY51" s="31">
        <v>0.32669999999999999</v>
      </c>
      <c r="AZ51" s="37">
        <v>4.2200000000000001E-2</v>
      </c>
      <c r="BA51" s="45"/>
      <c r="BB51" s="37"/>
      <c r="BC51" s="32">
        <v>44.359441464320199</v>
      </c>
      <c r="BD51" s="32"/>
      <c r="BE51" s="32"/>
      <c r="BI51" s="40"/>
      <c r="BN51" s="40"/>
      <c r="BO51" s="40"/>
      <c r="BP51" s="33"/>
      <c r="BV51" s="37"/>
      <c r="BW51" s="37"/>
      <c r="BX51" s="31"/>
      <c r="BZ51" s="38"/>
      <c r="CD51" s="38"/>
      <c r="CH51" s="31"/>
      <c r="CI51" s="38"/>
      <c r="CK51" s="38"/>
      <c r="CL51" s="41"/>
      <c r="CM51" s="41"/>
      <c r="CN51" s="41"/>
      <c r="CO51" s="31"/>
      <c r="CP51" s="41"/>
      <c r="CQ51" s="31"/>
      <c r="CR51" s="41"/>
    </row>
    <row r="52" spans="1:98" ht="12.75" x14ac:dyDescent="0.2">
      <c r="A52" s="36" t="s">
        <v>144</v>
      </c>
      <c r="B52" s="36">
        <v>7</v>
      </c>
      <c r="C52" s="36">
        <v>107</v>
      </c>
      <c r="D52" s="36">
        <v>107</v>
      </c>
      <c r="E52" s="36">
        <v>5490.1515951317133</v>
      </c>
      <c r="F52" s="36">
        <v>5872.8245561539952</v>
      </c>
      <c r="G52" s="36">
        <v>5664.2088157250946</v>
      </c>
      <c r="H52" s="36">
        <v>5675.612278074087</v>
      </c>
      <c r="I52" s="36">
        <v>2.7224074076675437</v>
      </c>
      <c r="J52" s="36">
        <v>185.46068294237375</v>
      </c>
      <c r="K52" s="36">
        <v>197.21227807990817</v>
      </c>
      <c r="L52" s="36">
        <v>191.33648051114096</v>
      </c>
      <c r="M52" s="36">
        <v>107</v>
      </c>
      <c r="N52" s="36">
        <v>5115.3</v>
      </c>
      <c r="O52" s="36">
        <v>0.14285714285717185</v>
      </c>
      <c r="P52" s="36">
        <v>52.13</v>
      </c>
      <c r="Q52" s="36">
        <v>1.5609999999999999</v>
      </c>
      <c r="R52" s="36">
        <v>16.670000000000002</v>
      </c>
      <c r="S52" s="36">
        <v>9.06</v>
      </c>
      <c r="T52" s="36">
        <v>0.16500000000000001</v>
      </c>
      <c r="U52" s="36">
        <v>4.45</v>
      </c>
      <c r="V52" s="36">
        <v>7.43</v>
      </c>
      <c r="W52" s="36">
        <v>3.93</v>
      </c>
      <c r="X52" s="36">
        <v>0.74</v>
      </c>
      <c r="Y52" s="36">
        <v>0.24199999999999999</v>
      </c>
      <c r="Z52" s="36">
        <v>0.11</v>
      </c>
      <c r="AA52" s="36">
        <v>0.04</v>
      </c>
      <c r="AB52" s="36">
        <v>5</v>
      </c>
      <c r="AC52" s="36">
        <v>132</v>
      </c>
      <c r="AD52" s="36">
        <v>35</v>
      </c>
      <c r="AE52" s="36">
        <v>24</v>
      </c>
      <c r="AF52" s="36">
        <v>55</v>
      </c>
      <c r="AG52" s="36">
        <v>68</v>
      </c>
      <c r="AH52" s="36">
        <v>3</v>
      </c>
      <c r="AI52" s="36">
        <v>24</v>
      </c>
      <c r="AJ52" s="36">
        <v>1</v>
      </c>
      <c r="AK52" s="36">
        <v>13</v>
      </c>
      <c r="AL52" s="36">
        <v>351</v>
      </c>
      <c r="AM52" s="36">
        <v>3</v>
      </c>
      <c r="AN52" s="36">
        <v>0</v>
      </c>
      <c r="AO52" s="36">
        <v>203</v>
      </c>
      <c r="AP52" s="36">
        <v>34</v>
      </c>
      <c r="AQ52" s="36">
        <v>80</v>
      </c>
      <c r="AR52" s="36">
        <v>191</v>
      </c>
      <c r="AT52" s="39">
        <v>22.408218606591539</v>
      </c>
      <c r="AU52" s="39">
        <v>1.8025404933126976</v>
      </c>
      <c r="AV52" s="39">
        <v>1.2594932455139147</v>
      </c>
      <c r="AW52" s="39">
        <v>1.7129108138989242</v>
      </c>
      <c r="AY52" s="31">
        <v>0.32579999999999998</v>
      </c>
      <c r="AZ52" s="37">
        <v>4.5999999999999999E-2</v>
      </c>
      <c r="BA52" s="45"/>
      <c r="BB52" s="37"/>
      <c r="BC52" s="32">
        <v>45.227665221608952</v>
      </c>
      <c r="BD52" s="32"/>
      <c r="BE52" s="32"/>
      <c r="BI52" s="40"/>
      <c r="BN52" s="40"/>
      <c r="BO52" s="40"/>
      <c r="BP52" s="33"/>
      <c r="BV52" s="37"/>
      <c r="BW52" s="37"/>
      <c r="BX52" s="31"/>
      <c r="BZ52" s="38"/>
      <c r="CD52" s="38"/>
      <c r="CH52" s="31"/>
      <c r="CI52" s="38"/>
      <c r="CK52" s="38"/>
      <c r="CL52" s="41"/>
      <c r="CM52" s="41"/>
      <c r="CN52" s="41"/>
      <c r="CO52" s="31"/>
      <c r="CP52" s="41"/>
      <c r="CQ52" s="31"/>
      <c r="CR52" s="41"/>
    </row>
    <row r="53" spans="1:98" ht="12.75" x14ac:dyDescent="0.2">
      <c r="A53" s="36" t="s">
        <v>144</v>
      </c>
      <c r="B53" s="36">
        <v>9</v>
      </c>
      <c r="C53" s="36">
        <v>109</v>
      </c>
      <c r="D53" s="36">
        <v>109</v>
      </c>
      <c r="E53" s="36">
        <v>5491.0780627190188</v>
      </c>
      <c r="F53" s="36">
        <v>5874.2938439575883</v>
      </c>
      <c r="G53" s="36">
        <v>5664.6808924545148</v>
      </c>
      <c r="H53" s="36">
        <v>5676.3469219757926</v>
      </c>
      <c r="I53" s="36">
        <v>2.7224074076675437</v>
      </c>
      <c r="J53" s="36">
        <v>185.26885925677379</v>
      </c>
      <c r="K53" s="36">
        <v>197.94692198179564</v>
      </c>
      <c r="L53" s="36">
        <v>191.60789061928472</v>
      </c>
      <c r="M53" s="36">
        <v>109</v>
      </c>
      <c r="N53" s="36">
        <v>5127.6000000000004</v>
      </c>
      <c r="O53" s="36">
        <v>0.19999999999998863</v>
      </c>
      <c r="P53" s="36">
        <v>52.37</v>
      </c>
      <c r="Q53" s="36">
        <v>1.5660000000000001</v>
      </c>
      <c r="R53" s="36">
        <v>16.72</v>
      </c>
      <c r="S53" s="36">
        <v>9.06</v>
      </c>
      <c r="T53" s="36">
        <v>0.16400000000000001</v>
      </c>
      <c r="U53" s="36">
        <v>4.46</v>
      </c>
      <c r="V53" s="36">
        <v>7.57</v>
      </c>
      <c r="W53" s="36">
        <v>3.93</v>
      </c>
      <c r="X53" s="36">
        <v>0.73</v>
      </c>
      <c r="Y53" s="36">
        <v>0.24</v>
      </c>
      <c r="Z53" s="36">
        <v>0.106</v>
      </c>
      <c r="AA53" s="36">
        <v>0.05</v>
      </c>
      <c r="AB53" s="36">
        <v>6</v>
      </c>
      <c r="AC53" s="36">
        <v>117</v>
      </c>
      <c r="AD53" s="36">
        <v>13</v>
      </c>
      <c r="AE53" s="36">
        <v>24</v>
      </c>
      <c r="AF53" s="36">
        <v>55</v>
      </c>
      <c r="AG53" s="36">
        <v>65</v>
      </c>
      <c r="AH53" s="36">
        <v>1</v>
      </c>
      <c r="AI53" s="36">
        <v>25</v>
      </c>
      <c r="AJ53" s="36">
        <v>2</v>
      </c>
      <c r="AK53" s="36">
        <v>13</v>
      </c>
      <c r="AL53" s="36">
        <v>357</v>
      </c>
      <c r="AM53" s="36">
        <v>2</v>
      </c>
      <c r="AN53" s="36">
        <v>0</v>
      </c>
      <c r="AO53" s="36">
        <v>214</v>
      </c>
      <c r="AP53" s="36">
        <v>31</v>
      </c>
      <c r="AQ53" s="36">
        <v>76</v>
      </c>
      <c r="AR53" s="36">
        <v>191</v>
      </c>
      <c r="AT53" s="39">
        <v>22.38691749881125</v>
      </c>
      <c r="AU53" s="39">
        <v>1.5900671063841605</v>
      </c>
      <c r="AV53" s="39">
        <v>1.2205512104996163</v>
      </c>
      <c r="AW53" s="39">
        <v>1.6599496462794783</v>
      </c>
      <c r="AY53" s="31">
        <v>0.30680000000000002</v>
      </c>
      <c r="AZ53" s="37">
        <v>3.3099999999999997E-2</v>
      </c>
      <c r="BA53" s="45"/>
      <c r="BB53" s="37"/>
      <c r="BC53" s="32">
        <v>44.998816972617036</v>
      </c>
      <c r="BD53" s="32"/>
      <c r="BE53" s="32"/>
      <c r="BI53" s="40"/>
      <c r="BN53" s="40"/>
      <c r="BO53" s="40"/>
      <c r="BP53" s="33"/>
      <c r="BV53" s="37"/>
      <c r="BW53" s="37"/>
      <c r="BX53" s="31"/>
      <c r="BZ53" s="38"/>
      <c r="CD53" s="38"/>
      <c r="CH53" s="31"/>
      <c r="CI53" s="38"/>
      <c r="CK53" s="38"/>
      <c r="CL53" s="41"/>
      <c r="CM53" s="41"/>
      <c r="CN53" s="41"/>
      <c r="CO53" s="31"/>
      <c r="CP53" s="41"/>
      <c r="CQ53" s="31"/>
      <c r="CR53" s="41"/>
    </row>
    <row r="54" spans="1:98" ht="12.75" x14ac:dyDescent="0.2">
      <c r="A54" s="36" t="s">
        <v>144</v>
      </c>
      <c r="B54" s="36">
        <v>11</v>
      </c>
      <c r="C54" s="36">
        <v>111</v>
      </c>
      <c r="D54" s="36">
        <v>111</v>
      </c>
      <c r="E54" s="36">
        <v>5492.0045303063243</v>
      </c>
      <c r="F54" s="36">
        <v>5875.7631317611813</v>
      </c>
      <c r="G54" s="36">
        <v>5665.1529691839351</v>
      </c>
      <c r="H54" s="36">
        <v>5677.0815658774982</v>
      </c>
      <c r="I54" s="36">
        <v>2.7224074076675437</v>
      </c>
      <c r="J54" s="36">
        <v>185.07703557117384</v>
      </c>
      <c r="K54" s="36">
        <v>198.68156588368311</v>
      </c>
      <c r="L54" s="36">
        <v>191.87930072742847</v>
      </c>
      <c r="M54" s="36">
        <v>111</v>
      </c>
      <c r="N54" s="36">
        <v>5139.7</v>
      </c>
      <c r="O54" s="36">
        <v>0.16666666666655613</v>
      </c>
      <c r="P54" s="36">
        <v>52.56</v>
      </c>
      <c r="Q54" s="36">
        <v>1.552</v>
      </c>
      <c r="R54" s="36">
        <v>16.79</v>
      </c>
      <c r="S54" s="36">
        <v>8.9600000000000009</v>
      </c>
      <c r="T54" s="36">
        <v>0.16300000000000001</v>
      </c>
      <c r="U54" s="36">
        <v>4.41</v>
      </c>
      <c r="V54" s="36">
        <v>7.91</v>
      </c>
      <c r="W54" s="36">
        <v>4.03</v>
      </c>
      <c r="X54" s="36">
        <v>0.7</v>
      </c>
      <c r="Y54" s="36">
        <v>0.23899999999999999</v>
      </c>
      <c r="Z54" s="36">
        <v>0.106</v>
      </c>
      <c r="AA54" s="36">
        <v>7.0000000000000007E-2</v>
      </c>
      <c r="AB54" s="36">
        <v>5</v>
      </c>
      <c r="AC54" s="36">
        <v>117</v>
      </c>
      <c r="AD54" s="36">
        <v>17</v>
      </c>
      <c r="AE54" s="36">
        <v>26</v>
      </c>
      <c r="AF54" s="36">
        <v>55</v>
      </c>
      <c r="AG54" s="36">
        <v>63</v>
      </c>
      <c r="AH54" s="36">
        <v>2</v>
      </c>
      <c r="AI54" s="36">
        <v>24</v>
      </c>
      <c r="AJ54" s="36">
        <v>2</v>
      </c>
      <c r="AK54" s="36">
        <v>10</v>
      </c>
      <c r="AL54" s="36">
        <v>362</v>
      </c>
      <c r="AM54" s="36">
        <v>-1</v>
      </c>
      <c r="AN54" s="36">
        <v>-1</v>
      </c>
      <c r="AO54" s="36">
        <v>202</v>
      </c>
      <c r="AP54" s="36">
        <v>33</v>
      </c>
      <c r="AQ54" s="36">
        <v>77</v>
      </c>
      <c r="AR54" s="36">
        <v>183</v>
      </c>
      <c r="AT54" s="39">
        <v>12.818538393050513</v>
      </c>
      <c r="AU54" s="39">
        <v>1.7402704940656482</v>
      </c>
      <c r="AV54" s="39">
        <v>1.2503450179408666</v>
      </c>
      <c r="AW54" s="39">
        <v>1.7004692243995787</v>
      </c>
      <c r="AY54" s="31">
        <v>0.28129999999999999</v>
      </c>
      <c r="AZ54" s="37">
        <v>2.4E-2</v>
      </c>
      <c r="BA54" s="45">
        <v>0.19650000000000001</v>
      </c>
      <c r="BB54" s="37">
        <v>8.4799999999999986E-2</v>
      </c>
      <c r="BC54" s="31">
        <v>46.238240783707774</v>
      </c>
      <c r="BD54" s="31">
        <v>46.238240783707774</v>
      </c>
      <c r="BI54" s="40"/>
      <c r="BN54" s="40"/>
      <c r="BO54" s="40"/>
      <c r="BP54" s="33"/>
      <c r="BV54" s="37"/>
      <c r="BW54" s="37"/>
      <c r="BX54" s="31"/>
      <c r="BZ54" s="38"/>
      <c r="CD54" s="38"/>
      <c r="CH54" s="31"/>
      <c r="CI54" s="38"/>
      <c r="CK54" s="38"/>
      <c r="CL54" s="41"/>
      <c r="CM54" s="41"/>
      <c r="CN54" s="41"/>
      <c r="CO54" s="31"/>
      <c r="CP54" s="41"/>
      <c r="CQ54" s="31"/>
      <c r="CR54" s="41"/>
    </row>
    <row r="55" spans="1:98" ht="12.75" x14ac:dyDescent="0.2">
      <c r="A55" s="36" t="s">
        <v>144</v>
      </c>
      <c r="B55" s="36">
        <v>13</v>
      </c>
      <c r="C55" s="36">
        <v>113</v>
      </c>
      <c r="D55" s="36">
        <v>113</v>
      </c>
      <c r="E55" s="36">
        <v>5492.9309978936299</v>
      </c>
      <c r="F55" s="36">
        <v>5877.2324195647743</v>
      </c>
      <c r="G55" s="36">
        <v>5665.6250459133553</v>
      </c>
      <c r="H55" s="36">
        <v>5677.8162097792037</v>
      </c>
      <c r="I55" s="36">
        <v>2.7224074076675437</v>
      </c>
      <c r="J55" s="36">
        <v>184.88521188557388</v>
      </c>
      <c r="K55" s="36">
        <v>199.41620978557057</v>
      </c>
      <c r="L55" s="36">
        <v>192.15071083557223</v>
      </c>
      <c r="M55" s="36">
        <v>113</v>
      </c>
      <c r="N55" s="36">
        <v>5151.8999999999996</v>
      </c>
      <c r="O55" s="36">
        <v>0.16666666666655613</v>
      </c>
      <c r="P55" s="36">
        <v>52.56</v>
      </c>
      <c r="Q55" s="36">
        <v>1.5469999999999999</v>
      </c>
      <c r="R55" s="36">
        <v>16.82</v>
      </c>
      <c r="S55" s="36">
        <v>8.8699999999999992</v>
      </c>
      <c r="T55" s="36">
        <v>0.161</v>
      </c>
      <c r="U55" s="36">
        <v>4.41</v>
      </c>
      <c r="V55" s="36">
        <v>8.0500000000000007</v>
      </c>
      <c r="W55" s="36">
        <v>4.04</v>
      </c>
      <c r="X55" s="36">
        <v>0.69</v>
      </c>
      <c r="Y55" s="36">
        <v>0.23599999999999999</v>
      </c>
      <c r="Z55" s="36">
        <v>0.10199999999999999</v>
      </c>
      <c r="AA55" s="36">
        <v>0.04</v>
      </c>
      <c r="AB55" s="36">
        <v>5</v>
      </c>
      <c r="AC55" s="36">
        <v>114</v>
      </c>
      <c r="AD55" s="36">
        <v>18</v>
      </c>
      <c r="AE55" s="36">
        <v>24</v>
      </c>
      <c r="AF55" s="36">
        <v>60</v>
      </c>
      <c r="AG55" s="36">
        <v>62</v>
      </c>
      <c r="AH55" s="36">
        <v>2</v>
      </c>
      <c r="AI55" s="36">
        <v>24</v>
      </c>
      <c r="AJ55" s="36">
        <v>3</v>
      </c>
      <c r="AK55" s="36">
        <v>12</v>
      </c>
      <c r="AL55" s="36">
        <v>367</v>
      </c>
      <c r="AM55" s="36">
        <v>-2</v>
      </c>
      <c r="AN55" s="36">
        <v>-1</v>
      </c>
      <c r="AO55" s="36">
        <v>204</v>
      </c>
      <c r="AP55" s="36">
        <v>32</v>
      </c>
      <c r="AQ55" s="36">
        <v>75</v>
      </c>
      <c r="AR55" s="36">
        <v>191</v>
      </c>
      <c r="AT55" s="39">
        <v>21.280860941126804</v>
      </c>
      <c r="AU55" s="39">
        <v>1.5705913172741028</v>
      </c>
      <c r="AV55" s="39">
        <v>1.2513555336233804</v>
      </c>
      <c r="AW55" s="39">
        <v>1.7018435257277975</v>
      </c>
      <c r="AY55" s="31">
        <v>0.29430000000000001</v>
      </c>
      <c r="AZ55" s="37">
        <v>3.8899999999999997E-2</v>
      </c>
      <c r="BA55" s="45"/>
      <c r="BB55" s="37"/>
      <c r="BC55" s="32">
        <v>43.943314236355725</v>
      </c>
      <c r="BD55" s="32"/>
      <c r="BE55" s="32"/>
      <c r="BI55" s="40"/>
      <c r="BN55" s="40"/>
      <c r="BO55" s="40"/>
      <c r="BP55" s="33"/>
      <c r="BV55" s="37"/>
      <c r="BW55" s="37"/>
      <c r="BX55" s="31"/>
      <c r="BZ55" s="38"/>
      <c r="CD55" s="38"/>
      <c r="CH55" s="31"/>
      <c r="CI55" s="38"/>
      <c r="CK55" s="38"/>
      <c r="CL55" s="41"/>
      <c r="CM55" s="41"/>
      <c r="CN55" s="41"/>
      <c r="CO55" s="31"/>
      <c r="CP55" s="41"/>
      <c r="CQ55" s="31"/>
      <c r="CR55" s="41"/>
    </row>
    <row r="56" spans="1:98" ht="12.75" x14ac:dyDescent="0.2">
      <c r="A56" s="36" t="s">
        <v>144</v>
      </c>
      <c r="B56" s="36">
        <v>15</v>
      </c>
      <c r="C56" s="36">
        <v>115</v>
      </c>
      <c r="D56" s="36">
        <v>115</v>
      </c>
      <c r="E56" s="36">
        <v>5493.8574654809354</v>
      </c>
      <c r="F56" s="36">
        <v>5878.7017073683674</v>
      </c>
      <c r="G56" s="36">
        <v>5666.0971226427755</v>
      </c>
      <c r="H56" s="36">
        <v>5678.5508536809093</v>
      </c>
      <c r="I56" s="36">
        <v>2.7224074076675437</v>
      </c>
      <c r="J56" s="36">
        <v>184.69338819997392</v>
      </c>
      <c r="K56" s="36">
        <v>200.15085368745804</v>
      </c>
      <c r="L56" s="36">
        <v>192.42212094371598</v>
      </c>
      <c r="M56" s="36">
        <v>115</v>
      </c>
      <c r="N56" s="36">
        <v>5164.2</v>
      </c>
      <c r="O56" s="36">
        <v>0.14285714285717185</v>
      </c>
      <c r="P56" s="36">
        <v>52.68</v>
      </c>
      <c r="Q56" s="36">
        <v>1.5329999999999999</v>
      </c>
      <c r="R56" s="36">
        <v>16.93</v>
      </c>
      <c r="S56" s="36">
        <v>8.85</v>
      </c>
      <c r="T56" s="36">
        <v>0.159</v>
      </c>
      <c r="U56" s="36">
        <v>4.4400000000000004</v>
      </c>
      <c r="V56" s="36">
        <v>8.16</v>
      </c>
      <c r="W56" s="36">
        <v>3.92</v>
      </c>
      <c r="X56" s="36">
        <v>0.68</v>
      </c>
      <c r="Y56" s="36">
        <v>0.23499999999999999</v>
      </c>
      <c r="Z56" s="36">
        <v>0.106</v>
      </c>
      <c r="AA56" s="36">
        <v>0.05</v>
      </c>
      <c r="AB56" s="36">
        <v>5</v>
      </c>
      <c r="AC56" s="36">
        <v>121</v>
      </c>
      <c r="AD56" s="36">
        <v>27</v>
      </c>
      <c r="AE56" s="36">
        <v>24</v>
      </c>
      <c r="AF56" s="36">
        <v>71</v>
      </c>
      <c r="AG56" s="36">
        <v>63</v>
      </c>
      <c r="AH56" s="36">
        <v>1</v>
      </c>
      <c r="AI56" s="36">
        <v>29</v>
      </c>
      <c r="AJ56" s="36">
        <v>2</v>
      </c>
      <c r="AK56" s="36">
        <v>11</v>
      </c>
      <c r="AL56" s="36">
        <v>366</v>
      </c>
      <c r="AM56" s="36">
        <v>-1</v>
      </c>
      <c r="AN56" s="36">
        <v>-1</v>
      </c>
      <c r="AO56" s="36">
        <v>204</v>
      </c>
      <c r="AP56" s="36">
        <v>31</v>
      </c>
      <c r="AQ56" s="36">
        <v>76</v>
      </c>
      <c r="AR56" s="36">
        <v>183</v>
      </c>
      <c r="AT56" s="39">
        <v>20.197383341283942</v>
      </c>
      <c r="AU56" s="39">
        <v>1.3395919487290113</v>
      </c>
      <c r="AV56" s="39">
        <v>1.193579366168239</v>
      </c>
      <c r="AW56" s="39">
        <v>1.6232679379888051</v>
      </c>
      <c r="AY56" s="31">
        <v>0.29070000000000001</v>
      </c>
      <c r="AZ56" s="37">
        <v>3.2800000000000003E-2</v>
      </c>
      <c r="BA56" s="45"/>
      <c r="BB56" s="37"/>
      <c r="BC56" s="32">
        <v>44.110628558218394</v>
      </c>
      <c r="BD56" s="32"/>
      <c r="BE56" s="32"/>
      <c r="BI56" s="40"/>
      <c r="BN56" s="40"/>
      <c r="BO56" s="40"/>
      <c r="BP56" s="33"/>
      <c r="BV56" s="37"/>
      <c r="BW56" s="37"/>
      <c r="BX56" s="31"/>
      <c r="BZ56" s="38"/>
      <c r="CD56" s="38"/>
      <c r="CH56" s="31"/>
      <c r="CI56" s="38"/>
      <c r="CK56" s="38"/>
      <c r="CL56" s="41"/>
      <c r="CM56" s="41"/>
      <c r="CN56" s="41"/>
      <c r="CO56" s="31"/>
      <c r="CP56" s="41"/>
      <c r="CQ56" s="31"/>
      <c r="CR56" s="41"/>
    </row>
    <row r="57" spans="1:98" ht="12.75" x14ac:dyDescent="0.2">
      <c r="A57" s="36" t="s">
        <v>144</v>
      </c>
      <c r="B57" s="36">
        <v>17</v>
      </c>
      <c r="C57" s="36">
        <v>117</v>
      </c>
      <c r="D57" s="36">
        <v>117</v>
      </c>
      <c r="E57" s="36">
        <v>5494.7839330682409</v>
      </c>
      <c r="F57" s="36">
        <v>5880.1709951719604</v>
      </c>
      <c r="G57" s="36">
        <v>5666.5691993721957</v>
      </c>
      <c r="H57" s="36">
        <v>5679.2854975826149</v>
      </c>
      <c r="I57" s="36">
        <v>2.7224074076675437</v>
      </c>
      <c r="J57" s="36">
        <v>184.50156451437397</v>
      </c>
      <c r="K57" s="36">
        <v>200.8854975893455</v>
      </c>
      <c r="L57" s="36">
        <v>192.69353105185974</v>
      </c>
      <c r="M57" s="36">
        <v>117</v>
      </c>
      <c r="N57" s="36">
        <v>5176.5</v>
      </c>
      <c r="O57" s="36">
        <v>0.16666666666655613</v>
      </c>
      <c r="P57" s="36">
        <v>52.59</v>
      </c>
      <c r="Q57" s="36">
        <v>1.538</v>
      </c>
      <c r="R57" s="36">
        <v>16.920000000000002</v>
      </c>
      <c r="S57" s="36">
        <v>8.8699999999999992</v>
      </c>
      <c r="T57" s="36">
        <v>0.16</v>
      </c>
      <c r="U57" s="36">
        <v>4.47</v>
      </c>
      <c r="V57" s="36">
        <v>8.16</v>
      </c>
      <c r="W57" s="36">
        <v>3.98</v>
      </c>
      <c r="X57" s="36">
        <v>0.68</v>
      </c>
      <c r="Y57" s="36">
        <v>0.23599999999999999</v>
      </c>
      <c r="Z57" s="36">
        <v>0.108</v>
      </c>
      <c r="AA57" s="36">
        <v>0.03</v>
      </c>
      <c r="AB57" s="36">
        <v>5</v>
      </c>
      <c r="AC57" s="36">
        <v>132</v>
      </c>
      <c r="AD57" s="36">
        <v>35</v>
      </c>
      <c r="AE57" s="36">
        <v>26</v>
      </c>
      <c r="AF57" s="36">
        <v>68</v>
      </c>
      <c r="AG57" s="36">
        <v>63</v>
      </c>
      <c r="AH57" s="36">
        <v>1</v>
      </c>
      <c r="AI57" s="36">
        <v>26</v>
      </c>
      <c r="AJ57" s="36">
        <v>2</v>
      </c>
      <c r="AK57" s="36">
        <v>11</v>
      </c>
      <c r="AL57" s="36">
        <v>367</v>
      </c>
      <c r="AM57" s="36">
        <v>-1</v>
      </c>
      <c r="AN57" s="36">
        <v>-1</v>
      </c>
      <c r="AO57" s="36">
        <v>201</v>
      </c>
      <c r="AP57" s="36">
        <v>29</v>
      </c>
      <c r="AQ57" s="36">
        <v>77</v>
      </c>
      <c r="AR57" s="36">
        <v>186</v>
      </c>
      <c r="AT57" s="39">
        <v>19.457752379315561</v>
      </c>
      <c r="AU57" s="39">
        <v>1.2029874633234825</v>
      </c>
      <c r="AV57" s="39">
        <v>1.263003467591399</v>
      </c>
      <c r="AW57" s="39">
        <v>1.7176847159243027</v>
      </c>
      <c r="AY57" s="31">
        <v>0.29389999999999999</v>
      </c>
      <c r="AZ57" s="37">
        <v>2.7300000000000001E-2</v>
      </c>
      <c r="BA57" s="45"/>
      <c r="BB57" s="37"/>
      <c r="BC57" s="32">
        <v>43.9856954514566</v>
      </c>
      <c r="BD57" s="32"/>
      <c r="BE57" s="32"/>
      <c r="BI57" s="40"/>
      <c r="BN57" s="40"/>
      <c r="BO57" s="40"/>
      <c r="BP57" s="33"/>
      <c r="BV57" s="37"/>
      <c r="BW57" s="37"/>
      <c r="BX57" s="31"/>
      <c r="BZ57" s="38"/>
      <c r="CD57" s="38"/>
      <c r="CH57" s="31"/>
      <c r="CI57" s="38"/>
      <c r="CK57" s="38"/>
      <c r="CL57" s="41"/>
      <c r="CM57" s="41"/>
      <c r="CN57" s="41"/>
      <c r="CO57" s="31"/>
      <c r="CP57" s="41"/>
      <c r="CQ57" s="31"/>
      <c r="CR57" s="41"/>
      <c r="CT57" s="41"/>
    </row>
    <row r="58" spans="1:98" ht="12.75" x14ac:dyDescent="0.2">
      <c r="A58" s="36" t="s">
        <v>144</v>
      </c>
      <c r="B58" s="36">
        <v>19</v>
      </c>
      <c r="C58" s="36">
        <v>119</v>
      </c>
      <c r="D58" s="36">
        <v>119</v>
      </c>
      <c r="E58" s="36">
        <v>5495.7104006555464</v>
      </c>
      <c r="F58" s="36">
        <v>5881.6402829755534</v>
      </c>
      <c r="G58" s="36">
        <v>5667.0412761016159</v>
      </c>
      <c r="H58" s="36">
        <v>5680.0201414843204</v>
      </c>
      <c r="I58" s="36">
        <v>2.7224074076675437</v>
      </c>
      <c r="J58" s="36">
        <v>184.30974082877401</v>
      </c>
      <c r="K58" s="36">
        <v>201.62014149123297</v>
      </c>
      <c r="L58" s="36">
        <v>192.96494116000349</v>
      </c>
      <c r="M58" s="36">
        <v>119</v>
      </c>
      <c r="N58" s="36">
        <v>5188.8</v>
      </c>
      <c r="O58" s="36">
        <v>0.16666666666680877</v>
      </c>
      <c r="P58" s="36">
        <v>52.41</v>
      </c>
      <c r="Q58" s="36">
        <v>1.534</v>
      </c>
      <c r="R58" s="36">
        <v>16.84</v>
      </c>
      <c r="S58" s="36">
        <v>8.8699999999999992</v>
      </c>
      <c r="T58" s="36">
        <v>0.161</v>
      </c>
      <c r="U58" s="36">
        <v>4.45</v>
      </c>
      <c r="V58" s="36">
        <v>8.2899999999999991</v>
      </c>
      <c r="W58" s="36">
        <v>3.99</v>
      </c>
      <c r="X58" s="36">
        <v>0.68</v>
      </c>
      <c r="Y58" s="36">
        <v>0.23699999999999999</v>
      </c>
      <c r="Z58" s="36">
        <v>0.105</v>
      </c>
      <c r="AA58" s="36">
        <v>7.0000000000000007E-2</v>
      </c>
      <c r="AB58" s="36">
        <v>5</v>
      </c>
      <c r="AC58" s="36">
        <v>122</v>
      </c>
      <c r="AD58" s="36">
        <v>13</v>
      </c>
      <c r="AE58" s="36">
        <v>25</v>
      </c>
      <c r="AF58" s="36">
        <v>64</v>
      </c>
      <c r="AG58" s="36">
        <v>62</v>
      </c>
      <c r="AH58" s="36">
        <v>1</v>
      </c>
      <c r="AI58" s="36">
        <v>26</v>
      </c>
      <c r="AJ58" s="36">
        <v>2</v>
      </c>
      <c r="AK58" s="36">
        <v>11</v>
      </c>
      <c r="AL58" s="36">
        <v>367</v>
      </c>
      <c r="AM58" s="36">
        <v>0</v>
      </c>
      <c r="AN58" s="36">
        <v>-1</v>
      </c>
      <c r="AO58" s="36">
        <v>201</v>
      </c>
      <c r="AP58" s="36">
        <v>31</v>
      </c>
      <c r="AQ58" s="36">
        <v>74</v>
      </c>
      <c r="AR58" s="36">
        <v>185</v>
      </c>
      <c r="AT58" s="39">
        <v>20.005418852681061</v>
      </c>
      <c r="AU58" s="39">
        <v>1.2301013024601763</v>
      </c>
      <c r="AV58" s="39">
        <v>1.2732087323337198</v>
      </c>
      <c r="AW58" s="39">
        <v>1.731563875973859</v>
      </c>
      <c r="AY58" s="31">
        <v>0.30570000000000003</v>
      </c>
      <c r="AZ58" s="37">
        <v>4.3999999999999997E-2</v>
      </c>
      <c r="BA58" s="45">
        <v>0.23380000000000001</v>
      </c>
      <c r="BB58" s="37">
        <v>7.1900000000000019E-2</v>
      </c>
      <c r="BC58" s="31">
        <v>45.943464176948673</v>
      </c>
      <c r="BD58" s="31">
        <v>45.943464176948673</v>
      </c>
      <c r="BI58" s="40"/>
      <c r="BN58" s="40"/>
      <c r="BO58" s="40"/>
      <c r="BP58" s="33"/>
      <c r="BV58" s="37"/>
      <c r="BW58" s="37"/>
      <c r="BX58" s="31"/>
      <c r="BZ58" s="38"/>
      <c r="CD58" s="38"/>
      <c r="CH58" s="31"/>
      <c r="CI58" s="38"/>
      <c r="CK58" s="38"/>
      <c r="CL58" s="41"/>
      <c r="CM58" s="41"/>
      <c r="CN58" s="41"/>
      <c r="CO58" s="31"/>
      <c r="CP58" s="41"/>
      <c r="CQ58" s="31"/>
      <c r="CR58" s="41"/>
      <c r="CT58" s="41"/>
    </row>
    <row r="59" spans="1:98" ht="12.75" x14ac:dyDescent="0.2">
      <c r="A59" s="36" t="s">
        <v>144</v>
      </c>
      <c r="B59" s="36">
        <v>21</v>
      </c>
      <c r="C59" s="36">
        <v>121</v>
      </c>
      <c r="D59" s="36">
        <v>121</v>
      </c>
      <c r="E59" s="36">
        <v>5496.636868242852</v>
      </c>
      <c r="F59" s="36">
        <v>5883.1095707791465</v>
      </c>
      <c r="G59" s="36">
        <v>5667.5133528310362</v>
      </c>
      <c r="H59" s="36">
        <v>5680.754785386026</v>
      </c>
      <c r="I59" s="36">
        <v>2.7224074076675437</v>
      </c>
      <c r="J59" s="36">
        <v>184.11791714317405</v>
      </c>
      <c r="K59" s="36">
        <v>202.35478539312044</v>
      </c>
      <c r="L59" s="36">
        <v>193.23635126814725</v>
      </c>
      <c r="M59" s="36">
        <v>121</v>
      </c>
      <c r="N59" s="36">
        <v>5200.8999999999996</v>
      </c>
      <c r="O59" s="36">
        <v>0.16666666666655613</v>
      </c>
      <c r="P59" s="36">
        <v>52.46</v>
      </c>
      <c r="Q59" s="36">
        <v>1.5489999999999999</v>
      </c>
      <c r="R59" s="36">
        <v>16.829999999999998</v>
      </c>
      <c r="S59" s="36">
        <v>8.91</v>
      </c>
      <c r="T59" s="36">
        <v>0.161</v>
      </c>
      <c r="U59" s="36">
        <v>4.45</v>
      </c>
      <c r="V59" s="36">
        <v>8.11</v>
      </c>
      <c r="W59" s="36">
        <v>4.22</v>
      </c>
      <c r="X59" s="36">
        <v>0.71</v>
      </c>
      <c r="Y59" s="36">
        <v>0.24</v>
      </c>
      <c r="Z59" s="36">
        <v>0.128</v>
      </c>
      <c r="AA59" s="36">
        <v>0.19</v>
      </c>
      <c r="AB59" s="36">
        <v>7</v>
      </c>
      <c r="AC59" s="36">
        <v>112</v>
      </c>
      <c r="AD59" s="36">
        <v>8</v>
      </c>
      <c r="AE59" s="36">
        <v>23</v>
      </c>
      <c r="AF59" s="36">
        <v>64</v>
      </c>
      <c r="AG59" s="36">
        <v>65</v>
      </c>
      <c r="AH59" s="36">
        <v>0</v>
      </c>
      <c r="AI59" s="36">
        <v>23</v>
      </c>
      <c r="AJ59" s="36">
        <v>-1</v>
      </c>
      <c r="AK59" s="36">
        <v>11</v>
      </c>
      <c r="AL59" s="36">
        <v>367</v>
      </c>
      <c r="AM59" s="36">
        <v>0</v>
      </c>
      <c r="AN59" s="36">
        <v>-1</v>
      </c>
      <c r="AO59" s="36">
        <v>208</v>
      </c>
      <c r="AP59" s="36">
        <v>32</v>
      </c>
      <c r="AQ59" s="36">
        <v>78</v>
      </c>
      <c r="AR59" s="36">
        <v>187</v>
      </c>
      <c r="AT59" s="39">
        <v>17.670137722539504</v>
      </c>
      <c r="AU59" s="39">
        <v>0.92535169892614588</v>
      </c>
      <c r="AV59" s="39">
        <v>1.1236413486959722</v>
      </c>
      <c r="AW59" s="39">
        <v>1.5281522342265224</v>
      </c>
      <c r="AY59" s="31">
        <v>0.30430000000000001</v>
      </c>
      <c r="AZ59" s="37">
        <v>3.6400000000000002E-2</v>
      </c>
      <c r="BA59" s="45">
        <v>0.21199999999999999</v>
      </c>
      <c r="BB59" s="37">
        <v>9.2300000000000021E-2</v>
      </c>
      <c r="BC59" s="31">
        <v>45.603568661327756</v>
      </c>
      <c r="BD59" s="31">
        <v>45.603568661327756</v>
      </c>
      <c r="BI59" s="40"/>
      <c r="BN59" s="40"/>
      <c r="BO59" s="40"/>
      <c r="BP59" s="33"/>
      <c r="BV59" s="37"/>
      <c r="BW59" s="37"/>
      <c r="BX59" s="31"/>
      <c r="BZ59" s="38"/>
      <c r="CD59" s="38"/>
      <c r="CH59" s="31"/>
      <c r="CI59" s="38"/>
      <c r="CK59" s="38"/>
      <c r="CL59" s="41"/>
      <c r="CM59" s="41"/>
      <c r="CN59" s="41"/>
      <c r="CO59" s="31"/>
      <c r="CP59" s="41"/>
      <c r="CQ59" s="31"/>
      <c r="CR59" s="41"/>
      <c r="CT59" s="41"/>
    </row>
    <row r="60" spans="1:98" x14ac:dyDescent="0.2">
      <c r="A60" s="36" t="s">
        <v>144</v>
      </c>
      <c r="B60" s="36">
        <v>23</v>
      </c>
      <c r="C60" s="36">
        <v>123</v>
      </c>
      <c r="D60" s="36">
        <v>123</v>
      </c>
      <c r="E60" s="36">
        <v>5497.5633358301575</v>
      </c>
      <c r="F60" s="36">
        <v>5884.5788585827395</v>
      </c>
      <c r="G60" s="36">
        <v>5667.9854295604564</v>
      </c>
      <c r="H60" s="36">
        <v>5681.4894292877316</v>
      </c>
      <c r="I60" s="36">
        <v>2.7224074076675437</v>
      </c>
      <c r="J60" s="36">
        <v>183.9260934575741</v>
      </c>
      <c r="K60" s="36">
        <v>203.0894292950079</v>
      </c>
      <c r="L60" s="36">
        <v>193.507761376291</v>
      </c>
      <c r="M60" s="36">
        <v>123</v>
      </c>
      <c r="N60" s="36">
        <v>5213.1000000000004</v>
      </c>
      <c r="O60" s="36">
        <v>0.19999999999998863</v>
      </c>
      <c r="P60" s="36">
        <v>52.4</v>
      </c>
      <c r="Q60" s="36">
        <v>1.5409999999999999</v>
      </c>
      <c r="R60" s="36">
        <v>16.75</v>
      </c>
      <c r="S60" s="36">
        <v>8.82</v>
      </c>
      <c r="T60" s="36">
        <v>0.161</v>
      </c>
      <c r="U60" s="36">
        <v>4.38</v>
      </c>
      <c r="V60" s="36">
        <v>7.96</v>
      </c>
      <c r="W60" s="36">
        <v>3.99</v>
      </c>
      <c r="X60" s="36">
        <v>0.7</v>
      </c>
      <c r="Y60" s="36">
        <v>0.23499999999999999</v>
      </c>
      <c r="Z60" s="36">
        <v>0.111</v>
      </c>
      <c r="AA60" s="36">
        <v>0.06</v>
      </c>
      <c r="AB60" s="36">
        <v>5</v>
      </c>
      <c r="AC60" s="36">
        <v>125</v>
      </c>
      <c r="AD60" s="36">
        <v>23</v>
      </c>
      <c r="AE60" s="36">
        <v>24</v>
      </c>
      <c r="AF60" s="36">
        <v>61</v>
      </c>
      <c r="AG60" s="36">
        <v>60</v>
      </c>
      <c r="AH60" s="36">
        <v>1</v>
      </c>
      <c r="AI60" s="36">
        <v>23</v>
      </c>
      <c r="AJ60" s="36">
        <v>3</v>
      </c>
      <c r="AK60" s="36">
        <v>11</v>
      </c>
      <c r="AL60" s="36">
        <v>361</v>
      </c>
      <c r="AM60" s="36">
        <v>0</v>
      </c>
      <c r="AN60" s="36">
        <v>0</v>
      </c>
      <c r="AO60" s="36">
        <v>200</v>
      </c>
      <c r="AP60" s="36">
        <v>33</v>
      </c>
      <c r="AQ60" s="36">
        <v>75</v>
      </c>
      <c r="AR60" s="36">
        <v>184</v>
      </c>
      <c r="AT60" s="39">
        <v>29.534054227015616</v>
      </c>
      <c r="AU60" s="39">
        <v>1.82971619365607</v>
      </c>
      <c r="AV60" s="39">
        <v>2.0260434056761438</v>
      </c>
      <c r="AW60" s="39">
        <v>2.7554190317195557</v>
      </c>
      <c r="AY60" s="31">
        <v>0.30220000000000002</v>
      </c>
      <c r="AZ60" s="37">
        <v>3.1600000000000003E-2</v>
      </c>
      <c r="BA60" s="45"/>
      <c r="BB60" s="37"/>
      <c r="BC60" s="32">
        <v>44.109185434707207</v>
      </c>
      <c r="BD60" s="32"/>
      <c r="BE60" s="32"/>
      <c r="BI60" s="40"/>
      <c r="BN60" s="40"/>
      <c r="BO60" s="40"/>
      <c r="BP60" s="33"/>
      <c r="BV60" s="37"/>
      <c r="BW60" s="37"/>
      <c r="BX60" s="31"/>
      <c r="BZ60" s="38"/>
      <c r="CD60" s="38"/>
      <c r="CH60" s="31"/>
      <c r="CI60" s="38"/>
      <c r="CK60" s="38"/>
      <c r="CL60" s="41"/>
      <c r="CM60" s="41"/>
      <c r="CN60" s="41"/>
      <c r="CO60" s="31"/>
      <c r="CP60" s="41"/>
      <c r="CQ60" s="31"/>
      <c r="CR60" s="41"/>
      <c r="CT60" s="41"/>
    </row>
    <row r="61" spans="1:98" x14ac:dyDescent="0.2">
      <c r="A61" s="36" t="s">
        <v>144</v>
      </c>
      <c r="B61" s="36">
        <v>25</v>
      </c>
      <c r="C61" s="36">
        <v>125</v>
      </c>
      <c r="D61" s="36">
        <v>125</v>
      </c>
      <c r="E61" s="36">
        <v>5498.489803417463</v>
      </c>
      <c r="F61" s="36">
        <v>5886.0481463863325</v>
      </c>
      <c r="G61" s="36">
        <v>5668.4575062898766</v>
      </c>
      <c r="H61" s="36">
        <v>5682.2240731894371</v>
      </c>
      <c r="I61" s="36">
        <v>2.7224074076675437</v>
      </c>
      <c r="J61" s="36">
        <v>183.73426977197414</v>
      </c>
      <c r="K61" s="36">
        <v>203.82407319689537</v>
      </c>
      <c r="L61" s="36">
        <v>193.77917148443476</v>
      </c>
      <c r="M61" s="36">
        <v>125</v>
      </c>
      <c r="N61" s="36">
        <v>5225.3</v>
      </c>
      <c r="O61" s="36">
        <v>0.16666666666680877</v>
      </c>
      <c r="P61" s="36">
        <v>53.36</v>
      </c>
      <c r="Q61" s="36">
        <v>1.548</v>
      </c>
      <c r="R61" s="36">
        <v>17.32</v>
      </c>
      <c r="S61" s="36">
        <v>8.86</v>
      </c>
      <c r="T61" s="36">
        <v>0.16300000000000001</v>
      </c>
      <c r="U61" s="36">
        <v>4.7</v>
      </c>
      <c r="V61" s="36">
        <v>8.01</v>
      </c>
      <c r="W61" s="36">
        <v>4.33</v>
      </c>
      <c r="X61" s="36">
        <v>0.68</v>
      </c>
      <c r="Y61" s="36">
        <v>0.23899999999999999</v>
      </c>
      <c r="Z61" s="36">
        <v>0.107</v>
      </c>
      <c r="AA61" s="36">
        <v>7.0000000000000007E-2</v>
      </c>
      <c r="AB61" s="36">
        <v>4</v>
      </c>
      <c r="AC61" s="36">
        <v>153</v>
      </c>
      <c r="AD61" s="36">
        <v>16</v>
      </c>
      <c r="AE61" s="36">
        <v>27</v>
      </c>
      <c r="AF61" s="36">
        <v>60</v>
      </c>
      <c r="AG61" s="36">
        <v>64</v>
      </c>
      <c r="AH61" s="36">
        <v>3</v>
      </c>
      <c r="AI61" s="36">
        <v>27</v>
      </c>
      <c r="AJ61" s="36">
        <v>3</v>
      </c>
      <c r="AK61" s="36">
        <v>10</v>
      </c>
      <c r="AL61" s="36">
        <v>359</v>
      </c>
      <c r="AM61" s="36">
        <v>-1</v>
      </c>
      <c r="AN61" s="36">
        <v>-1</v>
      </c>
      <c r="AO61" s="36">
        <v>235</v>
      </c>
      <c r="AP61" s="36">
        <v>31</v>
      </c>
      <c r="AQ61" s="36">
        <v>78</v>
      </c>
      <c r="AR61" s="36">
        <v>190</v>
      </c>
      <c r="AT61" s="39">
        <v>39.839504548720413</v>
      </c>
      <c r="AU61" s="39">
        <v>2.6240538267452296</v>
      </c>
      <c r="AV61" s="39">
        <v>2.4020185029436059</v>
      </c>
      <c r="AW61" s="39">
        <v>3.2667451640033041</v>
      </c>
      <c r="AY61" s="31">
        <v>0.29470000000000002</v>
      </c>
      <c r="AZ61" s="37">
        <v>2.4899999999999999E-2</v>
      </c>
      <c r="BA61" s="45"/>
      <c r="BB61" s="37"/>
      <c r="BC61" s="32">
        <v>44.225611345638065</v>
      </c>
      <c r="BD61" s="32"/>
      <c r="BE61" s="32"/>
      <c r="BI61" s="40"/>
      <c r="BN61" s="40"/>
      <c r="BO61" s="40"/>
      <c r="BP61" s="33"/>
      <c r="BV61" s="37"/>
      <c r="BW61" s="37"/>
      <c r="BX61" s="31"/>
      <c r="BZ61" s="38"/>
      <c r="CD61" s="38"/>
      <c r="CH61" s="31"/>
      <c r="CI61" s="38"/>
      <c r="CK61" s="38"/>
      <c r="CL61" s="41"/>
      <c r="CM61" s="41"/>
      <c r="CN61" s="41"/>
      <c r="CO61" s="31"/>
      <c r="CP61" s="41"/>
      <c r="CQ61" s="31"/>
      <c r="CR61" s="41"/>
      <c r="CT61" s="41"/>
    </row>
    <row r="62" spans="1:98" x14ac:dyDescent="0.2">
      <c r="A62" s="36" t="s">
        <v>144</v>
      </c>
      <c r="B62" s="36">
        <v>27</v>
      </c>
      <c r="C62" s="36">
        <v>127</v>
      </c>
      <c r="D62" s="36">
        <v>127</v>
      </c>
      <c r="E62" s="36">
        <v>5499.4162710047685</v>
      </c>
      <c r="F62" s="36">
        <v>5887.5174341899256</v>
      </c>
      <c r="G62" s="36">
        <v>5668.9295830192968</v>
      </c>
      <c r="H62" s="36">
        <v>5682.9587170911427</v>
      </c>
      <c r="I62" s="36">
        <v>2.7224074076675437</v>
      </c>
      <c r="J62" s="36">
        <v>183.54244608637418</v>
      </c>
      <c r="K62" s="36">
        <v>204.55871709878284</v>
      </c>
      <c r="L62" s="36">
        <v>194.05058159257851</v>
      </c>
      <c r="M62" s="36">
        <v>127</v>
      </c>
      <c r="N62" s="36">
        <v>5237.7</v>
      </c>
      <c r="O62" s="36">
        <v>0.16666666666655613</v>
      </c>
      <c r="P62" s="36">
        <v>52.61</v>
      </c>
      <c r="Q62" s="36">
        <v>1.5289999999999999</v>
      </c>
      <c r="R62" s="36">
        <v>16.850000000000001</v>
      </c>
      <c r="S62" s="36">
        <v>8.82</v>
      </c>
      <c r="T62" s="36">
        <v>0.16</v>
      </c>
      <c r="U62" s="36">
        <v>4.4000000000000004</v>
      </c>
      <c r="V62" s="36">
        <v>8</v>
      </c>
      <c r="W62" s="36">
        <v>3.97</v>
      </c>
      <c r="X62" s="36">
        <v>0.69</v>
      </c>
      <c r="Y62" s="36">
        <v>0.23400000000000001</v>
      </c>
      <c r="Z62" s="36">
        <v>0.106</v>
      </c>
      <c r="AA62" s="36">
        <v>0.06</v>
      </c>
      <c r="AB62" s="36">
        <v>6</v>
      </c>
      <c r="AC62" s="36">
        <v>112</v>
      </c>
      <c r="AD62" s="36">
        <v>22</v>
      </c>
      <c r="AE62" s="36">
        <v>25</v>
      </c>
      <c r="AF62" s="36">
        <v>63</v>
      </c>
      <c r="AG62" s="36">
        <v>63</v>
      </c>
      <c r="AH62" s="36">
        <v>2</v>
      </c>
      <c r="AI62" s="36">
        <v>23</v>
      </c>
      <c r="AJ62" s="36">
        <v>1</v>
      </c>
      <c r="AK62" s="36">
        <v>11</v>
      </c>
      <c r="AL62" s="36">
        <v>368</v>
      </c>
      <c r="AM62" s="36">
        <v>1</v>
      </c>
      <c r="AN62" s="36">
        <v>-1</v>
      </c>
      <c r="AO62" s="36">
        <v>206</v>
      </c>
      <c r="AP62" s="36">
        <v>33</v>
      </c>
      <c r="AQ62" s="36">
        <v>74</v>
      </c>
      <c r="AR62" s="36">
        <v>186</v>
      </c>
      <c r="AT62" s="39">
        <v>22.541987446374407</v>
      </c>
      <c r="AU62" s="39">
        <v>1.0618167187411778</v>
      </c>
      <c r="AV62" s="39">
        <v>0.95871550981661735</v>
      </c>
      <c r="AW62" s="39">
        <v>1.3038530933505996</v>
      </c>
      <c r="AY62" s="31">
        <v>0.29420000000000002</v>
      </c>
      <c r="AZ62" s="37">
        <v>3.49E-2</v>
      </c>
      <c r="BA62" s="45">
        <v>0.20080000000000001</v>
      </c>
      <c r="BB62" s="37">
        <v>9.3400000000000011E-2</v>
      </c>
      <c r="BC62" s="31">
        <v>46.289077487357702</v>
      </c>
      <c r="BD62" s="31">
        <v>46.289077487357702</v>
      </c>
      <c r="BI62" s="40"/>
      <c r="BN62" s="40"/>
      <c r="BO62" s="40"/>
      <c r="BP62" s="33"/>
      <c r="BV62" s="37"/>
      <c r="BW62" s="37"/>
      <c r="BX62" s="31"/>
      <c r="BZ62" s="38"/>
      <c r="CD62" s="38"/>
      <c r="CH62" s="31"/>
      <c r="CI62" s="38"/>
      <c r="CK62" s="38"/>
      <c r="CL62" s="41"/>
      <c r="CM62" s="41"/>
      <c r="CN62" s="41"/>
      <c r="CO62" s="31"/>
      <c r="CP62" s="41"/>
      <c r="CQ62" s="31"/>
      <c r="CR62" s="41"/>
      <c r="CT62" s="41"/>
    </row>
    <row r="63" spans="1:98" x14ac:dyDescent="0.2">
      <c r="A63" s="36" t="s">
        <v>144</v>
      </c>
      <c r="B63" s="36">
        <v>29</v>
      </c>
      <c r="C63" s="36">
        <v>129</v>
      </c>
      <c r="D63" s="36">
        <v>129</v>
      </c>
      <c r="E63" s="36">
        <v>5500.3427385920741</v>
      </c>
      <c r="F63" s="36">
        <v>5888.9867219935186</v>
      </c>
      <c r="G63" s="36">
        <v>5669.4016597487171</v>
      </c>
      <c r="H63" s="36">
        <v>5683.6933609928483</v>
      </c>
      <c r="I63" s="36">
        <v>2.7224074076636748</v>
      </c>
      <c r="J63" s="36">
        <v>183.35062240077423</v>
      </c>
      <c r="K63" s="36">
        <v>205.2933610006703</v>
      </c>
      <c r="L63" s="36">
        <v>194.32199170072226</v>
      </c>
      <c r="M63" s="36">
        <v>129</v>
      </c>
      <c r="N63" s="36">
        <v>5250</v>
      </c>
      <c r="O63" s="36">
        <v>0.16666666666655613</v>
      </c>
      <c r="P63" s="36">
        <v>52.71</v>
      </c>
      <c r="Q63" s="36">
        <v>1.5129999999999999</v>
      </c>
      <c r="R63" s="36">
        <v>17.03</v>
      </c>
      <c r="S63" s="36">
        <v>8.6999999999999993</v>
      </c>
      <c r="T63" s="36">
        <v>0.158</v>
      </c>
      <c r="U63" s="36">
        <v>4.37</v>
      </c>
      <c r="V63" s="36">
        <v>8.16</v>
      </c>
      <c r="W63" s="36">
        <v>4.0199999999999996</v>
      </c>
      <c r="X63" s="36">
        <v>0.68</v>
      </c>
      <c r="Y63" s="36">
        <v>0.22700000000000001</v>
      </c>
      <c r="Z63" s="36">
        <v>0.107</v>
      </c>
      <c r="AA63" s="36">
        <v>0.05</v>
      </c>
      <c r="AB63" s="36">
        <v>4</v>
      </c>
      <c r="AC63" s="36">
        <v>119</v>
      </c>
      <c r="AD63" s="36">
        <v>32</v>
      </c>
      <c r="AE63" s="36">
        <v>22</v>
      </c>
      <c r="AF63" s="36">
        <v>67</v>
      </c>
      <c r="AG63" s="36">
        <v>60</v>
      </c>
      <c r="AH63" s="36">
        <v>3</v>
      </c>
      <c r="AI63" s="36">
        <v>22</v>
      </c>
      <c r="AJ63" s="36">
        <v>3</v>
      </c>
      <c r="AK63" s="36">
        <v>10</v>
      </c>
      <c r="AL63" s="36">
        <v>369</v>
      </c>
      <c r="AM63" s="36">
        <v>5</v>
      </c>
      <c r="AN63" s="36">
        <v>-2</v>
      </c>
      <c r="AO63" s="36">
        <v>200</v>
      </c>
      <c r="AP63" s="36">
        <v>30</v>
      </c>
      <c r="AQ63" s="36">
        <v>74</v>
      </c>
      <c r="AR63" s="36">
        <v>184</v>
      </c>
      <c r="AT63" s="39">
        <v>22.090836168506016</v>
      </c>
      <c r="AU63" s="39">
        <v>1.1662790904088318</v>
      </c>
      <c r="AV63" s="39">
        <v>0.97278682122380089</v>
      </c>
      <c r="AW63" s="39">
        <v>1.3229900768643692</v>
      </c>
      <c r="AY63" s="31">
        <v>0.29249999999999998</v>
      </c>
      <c r="AZ63" s="37">
        <v>2.1700000000000001E-2</v>
      </c>
      <c r="BA63" s="45"/>
      <c r="BB63" s="37"/>
      <c r="BC63" s="32">
        <v>44.045377914447918</v>
      </c>
      <c r="BD63" s="32"/>
      <c r="BE63" s="32"/>
      <c r="BI63" s="40"/>
      <c r="BN63" s="40"/>
      <c r="BO63" s="40"/>
      <c r="BP63" s="33"/>
      <c r="BV63" s="37"/>
      <c r="BW63" s="37"/>
      <c r="BX63" s="31"/>
      <c r="BZ63" s="38"/>
      <c r="CD63" s="38"/>
      <c r="CH63" s="31"/>
      <c r="CI63" s="38"/>
      <c r="CK63" s="38"/>
      <c r="CL63" s="41"/>
      <c r="CM63" s="41"/>
      <c r="CN63" s="41"/>
      <c r="CO63" s="31"/>
      <c r="CP63" s="41"/>
      <c r="CQ63" s="31"/>
      <c r="CR63" s="41"/>
      <c r="CT63" s="41"/>
    </row>
    <row r="64" spans="1:98" x14ac:dyDescent="0.2">
      <c r="A64" s="36" t="s">
        <v>144</v>
      </c>
      <c r="B64" s="36">
        <v>31</v>
      </c>
      <c r="C64" s="36">
        <v>131</v>
      </c>
      <c r="D64" s="36">
        <v>131</v>
      </c>
      <c r="E64" s="36">
        <v>5501.2692061793796</v>
      </c>
      <c r="F64" s="36">
        <v>5890.4560097971116</v>
      </c>
      <c r="G64" s="36">
        <v>5669.8737364781373</v>
      </c>
      <c r="H64" s="36">
        <v>5684.4280048945539</v>
      </c>
      <c r="I64" s="36">
        <v>2.7224074076636748</v>
      </c>
      <c r="J64" s="36">
        <v>183.15879871517427</v>
      </c>
      <c r="K64" s="36">
        <v>206.02800490255777</v>
      </c>
      <c r="L64" s="36">
        <v>194.59340180886602</v>
      </c>
      <c r="M64" s="36">
        <v>131</v>
      </c>
      <c r="N64" s="36">
        <v>5262.1</v>
      </c>
      <c r="O64" s="36">
        <v>0.16666666666680877</v>
      </c>
      <c r="P64" s="36">
        <v>52.99</v>
      </c>
      <c r="Q64" s="36">
        <v>1.502</v>
      </c>
      <c r="R64" s="36">
        <v>17.239999999999998</v>
      </c>
      <c r="S64" s="36">
        <v>8.64</v>
      </c>
      <c r="T64" s="36">
        <v>0.156</v>
      </c>
      <c r="U64" s="36">
        <v>4.4000000000000004</v>
      </c>
      <c r="V64" s="36">
        <v>8.4</v>
      </c>
      <c r="W64" s="36">
        <v>3.96</v>
      </c>
      <c r="X64" s="36">
        <v>0.65</v>
      </c>
      <c r="Y64" s="36">
        <v>0.22700000000000001</v>
      </c>
      <c r="Z64" s="36">
        <v>7.6999999999999999E-2</v>
      </c>
      <c r="AA64" s="36">
        <v>7.0000000000000007E-2</v>
      </c>
      <c r="AB64" s="36">
        <v>5</v>
      </c>
      <c r="AC64" s="36">
        <v>113</v>
      </c>
      <c r="AD64" s="36">
        <v>17</v>
      </c>
      <c r="AE64" s="36">
        <v>24</v>
      </c>
      <c r="AF64" s="36">
        <v>78</v>
      </c>
      <c r="AG64" s="36">
        <v>60</v>
      </c>
      <c r="AH64" s="36">
        <v>2</v>
      </c>
      <c r="AI64" s="36">
        <v>28</v>
      </c>
      <c r="AJ64" s="36">
        <v>1</v>
      </c>
      <c r="AK64" s="36">
        <v>10</v>
      </c>
      <c r="AL64" s="36">
        <v>368</v>
      </c>
      <c r="AM64" s="36">
        <v>-2</v>
      </c>
      <c r="AN64" s="36">
        <v>-1</v>
      </c>
      <c r="AO64" s="36">
        <v>197</v>
      </c>
      <c r="AP64" s="36">
        <v>31</v>
      </c>
      <c r="AQ64" s="36">
        <v>73</v>
      </c>
      <c r="AR64" s="36">
        <v>182</v>
      </c>
      <c r="AT64" s="39">
        <v>22.737539285111438</v>
      </c>
      <c r="AU64" s="39">
        <v>1.1048344308854121</v>
      </c>
      <c r="AV64" s="39">
        <v>1.0517774101932538</v>
      </c>
      <c r="AW64" s="39">
        <v>1.4304172778628252</v>
      </c>
      <c r="AY64" s="31">
        <v>0.26829999999999998</v>
      </c>
      <c r="AZ64" s="37">
        <v>3.8600000000000002E-2</v>
      </c>
      <c r="BA64" s="45"/>
      <c r="BB64" s="37"/>
      <c r="BC64" s="32">
        <v>44.002217191034241</v>
      </c>
      <c r="BD64" s="32"/>
      <c r="BE64" s="32"/>
      <c r="BI64" s="40"/>
      <c r="BN64" s="40"/>
      <c r="BO64" s="40"/>
      <c r="BP64" s="33"/>
      <c r="BV64" s="37"/>
      <c r="BW64" s="37"/>
      <c r="BX64" s="31"/>
      <c r="BZ64" s="38"/>
      <c r="CD64" s="38"/>
      <c r="CH64" s="31"/>
      <c r="CI64" s="38"/>
      <c r="CK64" s="38"/>
      <c r="CL64" s="41"/>
      <c r="CM64" s="41"/>
      <c r="CN64" s="41"/>
      <c r="CO64" s="31"/>
      <c r="CP64" s="41"/>
      <c r="CQ64" s="31"/>
      <c r="CR64" s="41"/>
      <c r="CT64" s="41"/>
    </row>
    <row r="65" spans="1:98" x14ac:dyDescent="0.2">
      <c r="A65" s="36" t="s">
        <v>144</v>
      </c>
      <c r="B65" s="36">
        <v>33</v>
      </c>
      <c r="C65" s="36">
        <v>133</v>
      </c>
      <c r="D65" s="36">
        <v>133</v>
      </c>
      <c r="E65" s="36">
        <v>5502.1956737666851</v>
      </c>
      <c r="F65" s="36">
        <v>5891.9252976007047</v>
      </c>
      <c r="G65" s="36">
        <v>5670.3458132075575</v>
      </c>
      <c r="H65" s="36">
        <v>5685.1626487962594</v>
      </c>
      <c r="I65" s="36">
        <v>2.7224074076636748</v>
      </c>
      <c r="J65" s="36">
        <v>182.96697502957431</v>
      </c>
      <c r="K65" s="36">
        <v>206.76264880444523</v>
      </c>
      <c r="L65" s="36">
        <v>194.86481191700977</v>
      </c>
      <c r="M65" s="36">
        <v>133</v>
      </c>
      <c r="N65" s="36">
        <v>5274.3</v>
      </c>
      <c r="O65" s="36">
        <v>0.16666666666680877</v>
      </c>
      <c r="P65" s="36">
        <v>53.11</v>
      </c>
      <c r="Q65" s="36">
        <v>1.524</v>
      </c>
      <c r="R65" s="36">
        <v>17.010000000000002</v>
      </c>
      <c r="S65" s="36">
        <v>8.7100000000000009</v>
      </c>
      <c r="T65" s="36">
        <v>0.159</v>
      </c>
      <c r="U65" s="36">
        <v>4.38</v>
      </c>
      <c r="V65" s="36">
        <v>8.31</v>
      </c>
      <c r="W65" s="36">
        <v>4.05</v>
      </c>
      <c r="X65" s="36">
        <v>0.67</v>
      </c>
      <c r="Y65" s="36">
        <v>0.23300000000000001</v>
      </c>
      <c r="Z65" s="36">
        <v>9.7000000000000003E-2</v>
      </c>
      <c r="AA65" s="36">
        <v>0.04</v>
      </c>
      <c r="AB65" s="36">
        <v>5</v>
      </c>
      <c r="AC65" s="36">
        <v>121</v>
      </c>
      <c r="AD65" s="36">
        <v>9</v>
      </c>
      <c r="AE65" s="36">
        <v>24</v>
      </c>
      <c r="AF65" s="36">
        <v>69</v>
      </c>
      <c r="AG65" s="36">
        <v>63</v>
      </c>
      <c r="AH65" s="36">
        <v>0</v>
      </c>
      <c r="AI65" s="36">
        <v>25</v>
      </c>
      <c r="AJ65" s="36">
        <v>2</v>
      </c>
      <c r="AK65" s="36">
        <v>11</v>
      </c>
      <c r="AL65" s="36">
        <v>374</v>
      </c>
      <c r="AM65" s="36">
        <v>2</v>
      </c>
      <c r="AN65" s="36">
        <v>-1</v>
      </c>
      <c r="AO65" s="36">
        <v>216</v>
      </c>
      <c r="AP65" s="36">
        <v>30</v>
      </c>
      <c r="AQ65" s="36">
        <v>75</v>
      </c>
      <c r="AR65" s="36">
        <v>184</v>
      </c>
      <c r="AT65" s="39">
        <v>21.464553984879174</v>
      </c>
      <c r="AU65" s="39">
        <v>1.0642266481524156</v>
      </c>
      <c r="AV65" s="39">
        <v>1.1440177405649554</v>
      </c>
      <c r="AW65" s="39">
        <v>1.5558641271683396</v>
      </c>
      <c r="AY65" s="31">
        <v>0.27889999999999998</v>
      </c>
      <c r="AZ65" s="37">
        <v>3.2599999999999997E-2</v>
      </c>
      <c r="BA65" s="45"/>
      <c r="BB65" s="37"/>
      <c r="BC65" s="32">
        <v>43.681051178215561</v>
      </c>
      <c r="BD65" s="32"/>
      <c r="BE65" s="32"/>
      <c r="BI65" s="40"/>
      <c r="BN65" s="40"/>
      <c r="BO65" s="40"/>
      <c r="BP65" s="33"/>
      <c r="BV65" s="37"/>
      <c r="BW65" s="37"/>
      <c r="BX65" s="31"/>
      <c r="BZ65" s="38"/>
      <c r="CD65" s="38"/>
      <c r="CH65" s="31"/>
      <c r="CI65" s="38"/>
      <c r="CK65" s="38"/>
      <c r="CL65" s="41"/>
      <c r="CM65" s="41"/>
      <c r="CN65" s="41"/>
      <c r="CO65" s="31"/>
      <c r="CP65" s="41"/>
      <c r="CQ65" s="31"/>
      <c r="CR65" s="41"/>
      <c r="CT65" s="41"/>
    </row>
    <row r="66" spans="1:98" x14ac:dyDescent="0.2">
      <c r="A66" s="36" t="s">
        <v>144</v>
      </c>
      <c r="B66" s="36">
        <v>35</v>
      </c>
      <c r="C66" s="36">
        <v>135</v>
      </c>
      <c r="D66" s="36">
        <v>135</v>
      </c>
      <c r="E66" s="36">
        <v>5503.1221413539906</v>
      </c>
      <c r="F66" s="36">
        <v>5893.3945854042977</v>
      </c>
      <c r="G66" s="36">
        <v>5670.8178899369777</v>
      </c>
      <c r="H66" s="36">
        <v>5685.897292697965</v>
      </c>
      <c r="I66" s="36">
        <v>2.7224074076636748</v>
      </c>
      <c r="J66" s="36">
        <v>182.77515134397436</v>
      </c>
      <c r="K66" s="36">
        <v>207.4972927063327</v>
      </c>
      <c r="L66" s="36">
        <v>195.13622202515353</v>
      </c>
      <c r="M66" s="36">
        <v>135</v>
      </c>
      <c r="N66" s="36">
        <v>5286.7</v>
      </c>
      <c r="O66" s="36">
        <v>0.16666666666655613</v>
      </c>
      <c r="P66" s="36">
        <v>52.61</v>
      </c>
      <c r="Q66" s="36">
        <v>1.518</v>
      </c>
      <c r="R66" s="36">
        <v>16.89</v>
      </c>
      <c r="S66" s="36">
        <v>8.67</v>
      </c>
      <c r="T66" s="36">
        <v>0.158</v>
      </c>
      <c r="U66" s="36">
        <v>4.33</v>
      </c>
      <c r="V66" s="36">
        <v>8.2200000000000006</v>
      </c>
      <c r="W66" s="36">
        <v>4.05</v>
      </c>
      <c r="X66" s="36">
        <v>0.68</v>
      </c>
      <c r="Y66" s="36">
        <v>0.23100000000000001</v>
      </c>
      <c r="Z66" s="36">
        <v>0.10100000000000001</v>
      </c>
      <c r="AA66" s="36">
        <v>7.0000000000000007E-2</v>
      </c>
      <c r="AB66" s="36">
        <v>5</v>
      </c>
      <c r="AC66" s="36">
        <v>125</v>
      </c>
      <c r="AD66" s="36">
        <v>40</v>
      </c>
      <c r="AE66" s="36">
        <v>23</v>
      </c>
      <c r="AF66" s="36">
        <v>65</v>
      </c>
      <c r="AG66" s="36">
        <v>61</v>
      </c>
      <c r="AH66" s="36">
        <v>1</v>
      </c>
      <c r="AI66" s="36">
        <v>22</v>
      </c>
      <c r="AJ66" s="36">
        <v>1</v>
      </c>
      <c r="AK66" s="36">
        <v>10</v>
      </c>
      <c r="AL66" s="36">
        <v>367</v>
      </c>
      <c r="AM66" s="36">
        <v>4</v>
      </c>
      <c r="AN66" s="36">
        <v>0</v>
      </c>
      <c r="AO66" s="36">
        <v>221</v>
      </c>
      <c r="AP66" s="36">
        <v>30</v>
      </c>
      <c r="AQ66" s="36">
        <v>76</v>
      </c>
      <c r="AR66" s="36">
        <v>180</v>
      </c>
      <c r="AT66" s="39">
        <v>21.768229066038096</v>
      </c>
      <c r="AU66" s="39">
        <v>1.0846801280277956</v>
      </c>
      <c r="AV66" s="39">
        <v>1.1380250523570861</v>
      </c>
      <c r="AW66" s="39">
        <v>1.5477140712056372</v>
      </c>
      <c r="AY66" s="31">
        <v>0.29339999999999999</v>
      </c>
      <c r="AZ66" s="37">
        <v>4.24E-2</v>
      </c>
      <c r="BA66" s="45">
        <v>0.218</v>
      </c>
      <c r="BB66" s="37">
        <v>7.5399999999999995E-2</v>
      </c>
      <c r="BC66" s="31">
        <v>45.867100422265196</v>
      </c>
      <c r="BD66" s="31">
        <v>45.867100422265196</v>
      </c>
      <c r="BI66" s="40"/>
      <c r="BN66" s="40"/>
      <c r="BO66" s="40"/>
      <c r="BP66" s="33"/>
      <c r="BV66" s="37"/>
      <c r="BW66" s="37"/>
      <c r="BX66" s="31"/>
      <c r="BZ66" s="38"/>
      <c r="CD66" s="38"/>
      <c r="CH66" s="31"/>
      <c r="CI66" s="38"/>
      <c r="CK66" s="38"/>
      <c r="CL66" s="41"/>
      <c r="CM66" s="41"/>
      <c r="CN66" s="41"/>
      <c r="CO66" s="31"/>
      <c r="CP66" s="41"/>
      <c r="CQ66" s="31"/>
      <c r="CR66" s="41"/>
      <c r="CT66" s="41"/>
    </row>
    <row r="67" spans="1:98" x14ac:dyDescent="0.2">
      <c r="A67" s="36" t="s">
        <v>144</v>
      </c>
      <c r="B67" s="36">
        <v>37</v>
      </c>
      <c r="C67" s="36">
        <v>137</v>
      </c>
      <c r="D67" s="36">
        <v>137</v>
      </c>
      <c r="E67" s="36">
        <v>5504.0486089412962</v>
      </c>
      <c r="F67" s="36">
        <v>5894.8638732078907</v>
      </c>
      <c r="G67" s="36">
        <v>5671.289966666398</v>
      </c>
      <c r="H67" s="36">
        <v>5686.6319365996706</v>
      </c>
      <c r="I67" s="36">
        <v>2.7224074076636748</v>
      </c>
      <c r="J67" s="36">
        <v>182.5833276583744</v>
      </c>
      <c r="K67" s="36">
        <v>208.23193660822017</v>
      </c>
      <c r="L67" s="36">
        <v>195.40763213329728</v>
      </c>
      <c r="M67" s="36">
        <v>137</v>
      </c>
      <c r="N67" s="36">
        <v>5299.3</v>
      </c>
      <c r="O67" s="36">
        <v>0.16666666666680877</v>
      </c>
      <c r="P67" s="36">
        <v>52.76</v>
      </c>
      <c r="Q67" s="36">
        <v>1.5</v>
      </c>
      <c r="R67" s="36">
        <v>17.190000000000001</v>
      </c>
      <c r="S67" s="36">
        <v>8.68</v>
      </c>
      <c r="T67" s="36">
        <v>0.156</v>
      </c>
      <c r="U67" s="36">
        <v>4.41</v>
      </c>
      <c r="V67" s="36">
        <v>8.43</v>
      </c>
      <c r="W67" s="36">
        <v>3.99</v>
      </c>
      <c r="X67" s="36">
        <v>0.65</v>
      </c>
      <c r="Y67" s="36">
        <v>0.22800000000000001</v>
      </c>
      <c r="Z67" s="36">
        <v>9.7000000000000003E-2</v>
      </c>
      <c r="AA67" s="36">
        <v>7.0000000000000007E-2</v>
      </c>
      <c r="AB67" s="36">
        <v>5</v>
      </c>
      <c r="AC67" s="36">
        <v>119</v>
      </c>
      <c r="AD67" s="36">
        <v>14</v>
      </c>
      <c r="AE67" s="36">
        <v>24</v>
      </c>
      <c r="AF67" s="36">
        <v>72</v>
      </c>
      <c r="AG67" s="36">
        <v>61</v>
      </c>
      <c r="AH67" s="36">
        <v>1</v>
      </c>
      <c r="AI67" s="36">
        <v>21</v>
      </c>
      <c r="AJ67" s="36">
        <v>1</v>
      </c>
      <c r="AK67" s="36">
        <v>10</v>
      </c>
      <c r="AL67" s="36">
        <v>376</v>
      </c>
      <c r="AM67" s="36">
        <v>-6</v>
      </c>
      <c r="AN67" s="36">
        <v>-2</v>
      </c>
      <c r="AO67" s="36">
        <v>201</v>
      </c>
      <c r="AP67" s="36">
        <v>29</v>
      </c>
      <c r="AQ67" s="36">
        <v>74</v>
      </c>
      <c r="AR67" s="36">
        <v>177</v>
      </c>
      <c r="AT67" s="39">
        <v>21.476655966261067</v>
      </c>
      <c r="AU67" s="39">
        <v>0.96896542177680145</v>
      </c>
      <c r="AV67" s="39">
        <v>0.92743833227209604</v>
      </c>
      <c r="AW67" s="39">
        <v>1.2613161318900508</v>
      </c>
      <c r="AY67" s="31">
        <v>0.26750000000000002</v>
      </c>
      <c r="AZ67" s="37">
        <v>3.3700000000000001E-2</v>
      </c>
      <c r="BA67" s="45"/>
      <c r="BB67" s="37"/>
      <c r="BC67" s="32">
        <v>43.817037822202622</v>
      </c>
      <c r="BD67" s="32"/>
      <c r="BE67" s="32"/>
      <c r="BI67" s="40"/>
      <c r="BN67" s="40"/>
      <c r="BO67" s="40"/>
      <c r="BP67" s="33"/>
      <c r="BV67" s="37"/>
      <c r="BW67" s="37"/>
      <c r="BX67" s="31"/>
      <c r="BZ67" s="38"/>
      <c r="CD67" s="38"/>
      <c r="CH67" s="31"/>
      <c r="CI67" s="38"/>
      <c r="CK67" s="38"/>
      <c r="CL67" s="41"/>
      <c r="CM67" s="41"/>
      <c r="CN67" s="41"/>
      <c r="CO67" s="31"/>
      <c r="CP67" s="41"/>
      <c r="CQ67" s="31"/>
      <c r="CR67" s="41"/>
      <c r="CT67" s="41"/>
    </row>
    <row r="68" spans="1:98" x14ac:dyDescent="0.2">
      <c r="A68" s="36" t="s">
        <v>144</v>
      </c>
      <c r="B68" s="36">
        <v>39</v>
      </c>
      <c r="C68" s="36">
        <v>139</v>
      </c>
      <c r="D68" s="36">
        <v>139</v>
      </c>
      <c r="E68" s="36">
        <v>5504.9750765286017</v>
      </c>
      <c r="F68" s="36">
        <v>5896.3331610114838</v>
      </c>
      <c r="G68" s="36">
        <v>5671.7620433958182</v>
      </c>
      <c r="H68" s="36">
        <v>5687.3665805013761</v>
      </c>
      <c r="I68" s="36">
        <v>2.7224074076636748</v>
      </c>
      <c r="J68" s="36">
        <v>182.39150397277444</v>
      </c>
      <c r="K68" s="36">
        <v>208.96658051010763</v>
      </c>
      <c r="L68" s="36">
        <v>195.67904224144104</v>
      </c>
      <c r="M68" s="36">
        <v>139</v>
      </c>
      <c r="N68" s="36">
        <v>5311.8</v>
      </c>
      <c r="O68" s="36">
        <v>0.16666666666680877</v>
      </c>
      <c r="P68" s="36">
        <v>52.9</v>
      </c>
      <c r="Q68" s="36">
        <v>1.508</v>
      </c>
      <c r="R68" s="36">
        <v>17.239999999999998</v>
      </c>
      <c r="S68" s="36">
        <v>8.74</v>
      </c>
      <c r="T68" s="36">
        <v>0.157</v>
      </c>
      <c r="U68" s="36">
        <v>4.4800000000000004</v>
      </c>
      <c r="V68" s="36">
        <v>8.49</v>
      </c>
      <c r="W68" s="36">
        <v>3.94</v>
      </c>
      <c r="X68" s="36">
        <v>0.65</v>
      </c>
      <c r="Y68" s="36">
        <v>0.23100000000000001</v>
      </c>
      <c r="Z68" s="36">
        <v>0.106</v>
      </c>
      <c r="AA68" s="36">
        <v>0.09</v>
      </c>
      <c r="AB68" s="36">
        <v>4</v>
      </c>
      <c r="AC68" s="36">
        <v>120</v>
      </c>
      <c r="AD68" s="36">
        <v>20</v>
      </c>
      <c r="AE68" s="36">
        <v>23</v>
      </c>
      <c r="AF68" s="36">
        <v>74</v>
      </c>
      <c r="AG68" s="36">
        <v>61</v>
      </c>
      <c r="AH68" s="36">
        <v>0</v>
      </c>
      <c r="AI68" s="36">
        <v>27</v>
      </c>
      <c r="AJ68" s="36">
        <v>3</v>
      </c>
      <c r="AK68" s="36">
        <v>10</v>
      </c>
      <c r="AL68" s="36">
        <v>366</v>
      </c>
      <c r="AM68" s="36">
        <v>-2</v>
      </c>
      <c r="AN68" s="36">
        <v>-1</v>
      </c>
      <c r="AO68" s="36">
        <v>206</v>
      </c>
      <c r="AP68" s="36">
        <v>31</v>
      </c>
      <c r="AQ68" s="36">
        <v>75</v>
      </c>
      <c r="AR68" s="36">
        <v>176</v>
      </c>
      <c r="AT68" s="39">
        <v>21.161960402466782</v>
      </c>
      <c r="AU68" s="39">
        <v>0.87190495794856349</v>
      </c>
      <c r="AV68" s="39">
        <v>0.95644886196554946</v>
      </c>
      <c r="AW68" s="39">
        <v>1.3007704522731474</v>
      </c>
      <c r="AY68" s="31">
        <v>0.2636</v>
      </c>
      <c r="AZ68" s="37">
        <v>3.2800000000000003E-2</v>
      </c>
      <c r="BA68" s="45"/>
      <c r="BB68" s="37"/>
      <c r="BC68" s="32">
        <v>43.866705466789647</v>
      </c>
      <c r="BD68" s="32"/>
      <c r="BE68" s="32"/>
      <c r="BI68" s="40"/>
      <c r="BN68" s="40"/>
      <c r="BO68" s="40"/>
      <c r="BP68" s="33"/>
      <c r="BV68" s="37"/>
      <c r="BW68" s="37"/>
      <c r="BX68" s="31"/>
      <c r="BZ68" s="38"/>
      <c r="CD68" s="38"/>
      <c r="CH68" s="31"/>
      <c r="CI68" s="38"/>
      <c r="CK68" s="38"/>
      <c r="CL68" s="41"/>
      <c r="CM68" s="41"/>
      <c r="CN68" s="41"/>
      <c r="CO68" s="31"/>
      <c r="CP68" s="41"/>
      <c r="CQ68" s="31"/>
      <c r="CR68" s="41"/>
      <c r="CT68" s="41"/>
    </row>
    <row r="69" spans="1:98" x14ac:dyDescent="0.2">
      <c r="A69" s="36" t="s">
        <v>144</v>
      </c>
      <c r="B69" s="36">
        <v>41</v>
      </c>
      <c r="C69" s="36">
        <v>141</v>
      </c>
      <c r="D69" s="36">
        <v>141</v>
      </c>
      <c r="E69" s="36">
        <v>5505.9015441159072</v>
      </c>
      <c r="F69" s="36">
        <v>5897.8024488150768</v>
      </c>
      <c r="G69" s="36">
        <v>5672.2341201252384</v>
      </c>
      <c r="H69" s="36">
        <v>5688.1012244030817</v>
      </c>
      <c r="I69" s="36">
        <v>2.7224074076636748</v>
      </c>
      <c r="J69" s="36">
        <v>182.19968028717449</v>
      </c>
      <c r="K69" s="36">
        <v>209.7012244119951</v>
      </c>
      <c r="L69" s="36">
        <v>195.95045234958479</v>
      </c>
      <c r="M69" s="36">
        <v>141</v>
      </c>
      <c r="N69" s="36">
        <v>5324</v>
      </c>
      <c r="O69" s="36">
        <v>0.19999999999998863</v>
      </c>
      <c r="P69" s="36">
        <v>52.37</v>
      </c>
      <c r="Q69" s="36">
        <v>1.5</v>
      </c>
      <c r="R69" s="36">
        <v>17.02</v>
      </c>
      <c r="S69" s="36">
        <v>8.75</v>
      </c>
      <c r="T69" s="36">
        <v>0.157</v>
      </c>
      <c r="U69" s="36">
        <v>4.47</v>
      </c>
      <c r="V69" s="36">
        <v>8.24</v>
      </c>
      <c r="W69" s="36">
        <v>3.92</v>
      </c>
      <c r="X69" s="36">
        <v>0.66</v>
      </c>
      <c r="Y69" s="36">
        <v>0.22900000000000001</v>
      </c>
      <c r="Z69" s="36">
        <v>0.105</v>
      </c>
      <c r="AA69" s="36">
        <v>7.0000000000000007E-2</v>
      </c>
      <c r="AB69" s="36">
        <v>5</v>
      </c>
      <c r="AC69" s="36">
        <v>111</v>
      </c>
      <c r="AD69" s="36">
        <v>19</v>
      </c>
      <c r="AE69" s="36">
        <v>26</v>
      </c>
      <c r="AF69" s="36">
        <v>74</v>
      </c>
      <c r="AG69" s="36">
        <v>59</v>
      </c>
      <c r="AH69" s="36">
        <v>2</v>
      </c>
      <c r="AI69" s="36">
        <v>26</v>
      </c>
      <c r="AJ69" s="36">
        <v>0</v>
      </c>
      <c r="AK69" s="36">
        <v>12</v>
      </c>
      <c r="AL69" s="36">
        <v>370</v>
      </c>
      <c r="AM69" s="36">
        <v>2</v>
      </c>
      <c r="AN69" s="36">
        <v>-1</v>
      </c>
      <c r="AO69" s="36">
        <v>204</v>
      </c>
      <c r="AP69" s="36">
        <v>30</v>
      </c>
      <c r="AQ69" s="36">
        <v>74</v>
      </c>
      <c r="AR69" s="36">
        <v>185</v>
      </c>
      <c r="AT69" s="39">
        <v>18.153689154624619</v>
      </c>
      <c r="AU69" s="39">
        <v>1.0126602512868028</v>
      </c>
      <c r="AV69" s="39">
        <v>0.9918795357907888</v>
      </c>
      <c r="AW69" s="39">
        <v>1.348956168675473</v>
      </c>
      <c r="AY69" s="31">
        <v>0.27260000000000001</v>
      </c>
      <c r="AZ69" s="37">
        <v>2.75E-2</v>
      </c>
      <c r="BA69" s="45"/>
      <c r="BB69" s="37"/>
      <c r="BC69" s="32">
        <v>44.082850094927835</v>
      </c>
      <c r="BD69" s="32"/>
      <c r="BE69" s="32"/>
      <c r="BI69" s="40"/>
      <c r="BN69" s="40"/>
      <c r="BO69" s="40"/>
      <c r="BP69" s="33"/>
      <c r="BV69" s="37"/>
      <c r="BW69" s="37"/>
      <c r="BX69" s="31"/>
      <c r="BZ69" s="38"/>
      <c r="CD69" s="38"/>
      <c r="CH69" s="31"/>
      <c r="CI69" s="38"/>
      <c r="CK69" s="38"/>
      <c r="CL69" s="41"/>
      <c r="CM69" s="41"/>
      <c r="CN69" s="41"/>
      <c r="CO69" s="31"/>
      <c r="CP69" s="41"/>
      <c r="CQ69" s="31"/>
      <c r="CR69" s="41"/>
      <c r="CT69" s="41"/>
    </row>
    <row r="70" spans="1:98" x14ac:dyDescent="0.2">
      <c r="A70" s="36" t="s">
        <v>144</v>
      </c>
      <c r="B70" s="36">
        <v>43</v>
      </c>
      <c r="C70" s="36">
        <v>143</v>
      </c>
      <c r="D70" s="36">
        <v>143</v>
      </c>
      <c r="E70" s="36">
        <v>5506.8280117032127</v>
      </c>
      <c r="F70" s="36">
        <v>5899.2717366186698</v>
      </c>
      <c r="G70" s="36">
        <v>5672.7061968546586</v>
      </c>
      <c r="H70" s="36">
        <v>5688.8358683047873</v>
      </c>
      <c r="I70" s="36">
        <v>2.7224074076636748</v>
      </c>
      <c r="J70" s="36">
        <v>182.00785660157453</v>
      </c>
      <c r="K70" s="36">
        <v>210.43586831388257</v>
      </c>
      <c r="L70" s="36">
        <v>196.22186245772855</v>
      </c>
      <c r="M70" s="36">
        <v>143</v>
      </c>
      <c r="N70" s="36">
        <v>5336.2</v>
      </c>
      <c r="O70" s="36">
        <v>0.16666666666655613</v>
      </c>
      <c r="P70" s="36">
        <v>53.39</v>
      </c>
      <c r="Q70" s="36">
        <v>1.5149999999999999</v>
      </c>
      <c r="R70" s="36">
        <v>17.57</v>
      </c>
      <c r="S70" s="36">
        <v>8.7799999999999994</v>
      </c>
      <c r="T70" s="36">
        <v>0.159</v>
      </c>
      <c r="U70" s="36">
        <v>4.87</v>
      </c>
      <c r="V70" s="36">
        <v>8.4</v>
      </c>
      <c r="W70" s="36">
        <v>4.24</v>
      </c>
      <c r="X70" s="36">
        <v>0.63</v>
      </c>
      <c r="Y70" s="36">
        <v>0.23400000000000001</v>
      </c>
      <c r="Z70" s="36">
        <v>8.2000000000000003E-2</v>
      </c>
      <c r="AA70" s="36">
        <v>0.06</v>
      </c>
      <c r="AB70" s="36">
        <v>5</v>
      </c>
      <c r="AC70" s="36">
        <v>103</v>
      </c>
      <c r="AD70" s="36">
        <v>13</v>
      </c>
      <c r="AE70" s="36">
        <v>25</v>
      </c>
      <c r="AF70" s="36">
        <v>79</v>
      </c>
      <c r="AG70" s="36">
        <v>65</v>
      </c>
      <c r="AH70" s="36">
        <v>3</v>
      </c>
      <c r="AI70" s="36">
        <v>25</v>
      </c>
      <c r="AJ70" s="36">
        <v>0</v>
      </c>
      <c r="AK70" s="36">
        <v>10</v>
      </c>
      <c r="AL70" s="36">
        <v>364</v>
      </c>
      <c r="AM70" s="36">
        <v>4</v>
      </c>
      <c r="AN70" s="36">
        <v>1</v>
      </c>
      <c r="AO70" s="36">
        <v>228</v>
      </c>
      <c r="AP70" s="36">
        <v>30</v>
      </c>
      <c r="AQ70" s="36">
        <v>75</v>
      </c>
      <c r="AR70" s="36">
        <v>180</v>
      </c>
      <c r="AT70" s="39">
        <v>17.078242969834932</v>
      </c>
      <c r="AU70" s="39">
        <v>0.97426611237216121</v>
      </c>
      <c r="AV70" s="39">
        <v>0.94451103913222434</v>
      </c>
      <c r="AW70" s="39">
        <v>1.2845350132198252</v>
      </c>
      <c r="AY70" s="31">
        <v>0.26319999999999999</v>
      </c>
      <c r="AZ70" s="37">
        <v>3.2599999999999997E-2</v>
      </c>
      <c r="BA70" s="45">
        <v>0.19570000000000001</v>
      </c>
      <c r="BB70" s="37">
        <v>6.7499999999999977E-2</v>
      </c>
      <c r="BC70" s="31">
        <v>45.908938789552728</v>
      </c>
      <c r="BD70" s="31">
        <v>45.908938789552728</v>
      </c>
      <c r="BI70" s="40"/>
      <c r="BN70" s="40"/>
      <c r="BO70" s="40"/>
      <c r="BP70" s="33"/>
      <c r="BV70" s="37"/>
      <c r="BW70" s="37"/>
      <c r="BX70" s="31"/>
      <c r="BZ70" s="38"/>
      <c r="CD70" s="38"/>
      <c r="CH70" s="31"/>
      <c r="CI70" s="38"/>
      <c r="CK70" s="38"/>
      <c r="CL70" s="41"/>
      <c r="CM70" s="41"/>
      <c r="CN70" s="41"/>
      <c r="CO70" s="31"/>
      <c r="CP70" s="41"/>
      <c r="CQ70" s="31"/>
      <c r="CR70" s="41"/>
      <c r="CT70" s="41"/>
    </row>
    <row r="71" spans="1:98" x14ac:dyDescent="0.2">
      <c r="A71" s="36" t="s">
        <v>144</v>
      </c>
      <c r="B71" s="36">
        <v>45</v>
      </c>
      <c r="C71" s="36">
        <v>145</v>
      </c>
      <c r="D71" s="36">
        <v>145</v>
      </c>
      <c r="E71" s="36">
        <v>5507.7544792905182</v>
      </c>
      <c r="F71" s="36">
        <v>5900.7410244222629</v>
      </c>
      <c r="G71" s="36">
        <v>5673.1782735840789</v>
      </c>
      <c r="H71" s="36">
        <v>5689.5705122064928</v>
      </c>
      <c r="I71" s="36">
        <v>2.7224074076636748</v>
      </c>
      <c r="J71" s="36">
        <v>181.81603291597457</v>
      </c>
      <c r="K71" s="36">
        <v>211.17051221577003</v>
      </c>
      <c r="L71" s="36">
        <v>196.4932725658723</v>
      </c>
      <c r="M71" s="36">
        <v>145</v>
      </c>
      <c r="N71" s="36">
        <v>5348.9</v>
      </c>
      <c r="O71" s="36">
        <v>0.14285714285698625</v>
      </c>
      <c r="P71" s="36">
        <v>52.6</v>
      </c>
      <c r="Q71" s="36">
        <v>1.5489999999999999</v>
      </c>
      <c r="R71" s="36">
        <v>16.87</v>
      </c>
      <c r="S71" s="36">
        <v>8.9600000000000009</v>
      </c>
      <c r="T71" s="36">
        <v>0.161</v>
      </c>
      <c r="U71" s="36">
        <v>4.4800000000000004</v>
      </c>
      <c r="V71" s="36">
        <v>7.98</v>
      </c>
      <c r="W71" s="36">
        <v>3.9</v>
      </c>
      <c r="X71" s="36">
        <v>0.69</v>
      </c>
      <c r="Y71" s="36">
        <v>0.23599999999999999</v>
      </c>
      <c r="Z71" s="36">
        <v>0.108</v>
      </c>
      <c r="AA71" s="36">
        <v>0.09</v>
      </c>
      <c r="AB71" s="36">
        <v>6</v>
      </c>
      <c r="AC71" s="36">
        <v>121</v>
      </c>
      <c r="AD71" s="36">
        <v>33</v>
      </c>
      <c r="AE71" s="36">
        <v>25</v>
      </c>
      <c r="AF71" s="36">
        <v>68</v>
      </c>
      <c r="AG71" s="36">
        <v>63</v>
      </c>
      <c r="AH71" s="36">
        <v>0</v>
      </c>
      <c r="AI71" s="36">
        <v>26</v>
      </c>
      <c r="AJ71" s="36">
        <v>1</v>
      </c>
      <c r="AK71" s="36">
        <v>10</v>
      </c>
      <c r="AL71" s="36">
        <v>365</v>
      </c>
      <c r="AM71" s="36">
        <v>-3</v>
      </c>
      <c r="AN71" s="36">
        <v>0</v>
      </c>
      <c r="AO71" s="36">
        <v>206</v>
      </c>
      <c r="AP71" s="36">
        <v>31</v>
      </c>
      <c r="AQ71" s="36">
        <v>75</v>
      </c>
      <c r="AR71" s="36">
        <v>184</v>
      </c>
      <c r="AT71" s="39">
        <v>19.384453437103698</v>
      </c>
      <c r="AU71" s="39">
        <v>1.3111279982018922</v>
      </c>
      <c r="AV71" s="39">
        <v>1.0018088214831904</v>
      </c>
      <c r="AW71" s="39">
        <v>1.362459997217139</v>
      </c>
      <c r="AY71" s="31">
        <v>0.28079999999999999</v>
      </c>
      <c r="AZ71" s="37">
        <v>3.8600000000000002E-2</v>
      </c>
      <c r="BA71" s="45"/>
      <c r="BB71" s="37"/>
      <c r="BC71" s="32">
        <v>44.430971230817427</v>
      </c>
      <c r="BD71" s="32"/>
      <c r="BE71" s="32"/>
      <c r="BI71" s="40"/>
      <c r="BN71" s="40"/>
      <c r="BO71" s="40"/>
      <c r="BP71" s="33"/>
      <c r="BV71" s="37"/>
      <c r="BW71" s="37"/>
      <c r="BX71" s="31"/>
      <c r="BZ71" s="38"/>
      <c r="CD71" s="38"/>
      <c r="CH71" s="31"/>
      <c r="CI71" s="38"/>
      <c r="CK71" s="38"/>
      <c r="CL71" s="41"/>
      <c r="CM71" s="41"/>
      <c r="CN71" s="41"/>
      <c r="CO71" s="31"/>
      <c r="CP71" s="41"/>
      <c r="CQ71" s="31"/>
      <c r="CR71" s="41"/>
      <c r="CT71" s="41"/>
    </row>
    <row r="72" spans="1:98" x14ac:dyDescent="0.2">
      <c r="A72" s="36" t="s">
        <v>144</v>
      </c>
      <c r="B72" s="36">
        <v>47</v>
      </c>
      <c r="C72" s="36">
        <v>147</v>
      </c>
      <c r="D72" s="36">
        <v>147</v>
      </c>
      <c r="E72" s="36">
        <v>5508.6809468778238</v>
      </c>
      <c r="F72" s="36">
        <v>5902.2103122258559</v>
      </c>
      <c r="G72" s="36">
        <v>5673.6503503134991</v>
      </c>
      <c r="H72" s="36">
        <v>5690.3051561081984</v>
      </c>
      <c r="I72" s="36">
        <v>2.7224074076636748</v>
      </c>
      <c r="J72" s="36">
        <v>181.62420923037462</v>
      </c>
      <c r="K72" s="36">
        <v>211.9051561176575</v>
      </c>
      <c r="L72" s="36">
        <v>196.76468267401606</v>
      </c>
      <c r="M72" s="36">
        <v>147</v>
      </c>
      <c r="N72" s="36">
        <v>5361.9</v>
      </c>
      <c r="O72" s="36">
        <v>0.14285714285698625</v>
      </c>
      <c r="P72" s="36">
        <v>52.81</v>
      </c>
      <c r="Q72" s="36">
        <v>1.5429999999999999</v>
      </c>
      <c r="R72" s="36">
        <v>16.940000000000001</v>
      </c>
      <c r="S72" s="36">
        <v>8.92</v>
      </c>
      <c r="T72" s="36">
        <v>0.161</v>
      </c>
      <c r="U72" s="36">
        <v>4.49</v>
      </c>
      <c r="V72" s="36">
        <v>7.9</v>
      </c>
      <c r="W72" s="36">
        <v>3.99</v>
      </c>
      <c r="X72" s="36">
        <v>0.7</v>
      </c>
      <c r="Y72" s="36">
        <v>0.23599999999999999</v>
      </c>
      <c r="Z72" s="36">
        <v>9.7000000000000003E-2</v>
      </c>
      <c r="AA72" s="36">
        <v>7.0000000000000007E-2</v>
      </c>
      <c r="AB72" s="36">
        <v>5</v>
      </c>
      <c r="AC72" s="36">
        <v>125</v>
      </c>
      <c r="AD72" s="36">
        <v>35</v>
      </c>
      <c r="AE72" s="36">
        <v>25</v>
      </c>
      <c r="AF72" s="36">
        <v>62</v>
      </c>
      <c r="AG72" s="36">
        <v>61</v>
      </c>
      <c r="AH72" s="36">
        <v>4</v>
      </c>
      <c r="AI72" s="36">
        <v>25</v>
      </c>
      <c r="AJ72" s="36">
        <v>1</v>
      </c>
      <c r="AK72" s="36">
        <v>12</v>
      </c>
      <c r="AL72" s="36">
        <v>366</v>
      </c>
      <c r="AM72" s="36">
        <v>5</v>
      </c>
      <c r="AN72" s="36">
        <v>0</v>
      </c>
      <c r="AO72" s="36">
        <v>210</v>
      </c>
      <c r="AP72" s="36">
        <v>31</v>
      </c>
      <c r="AQ72" s="36">
        <v>79</v>
      </c>
      <c r="AR72" s="36">
        <v>191</v>
      </c>
      <c r="AT72" s="39">
        <v>20.483898219173451</v>
      </c>
      <c r="AU72" s="39">
        <v>1.2443054327871441</v>
      </c>
      <c r="AV72" s="39">
        <v>1.0615693207315957</v>
      </c>
      <c r="AW72" s="39">
        <v>1.4437342761949703</v>
      </c>
      <c r="AY72" s="31">
        <v>0.29949999999999999</v>
      </c>
      <c r="AZ72" s="37">
        <v>3.95E-2</v>
      </c>
      <c r="BA72" s="45">
        <v>0.17849999999999999</v>
      </c>
      <c r="BB72" s="37">
        <v>0.121</v>
      </c>
      <c r="BC72" s="31">
        <v>46.362759020422168</v>
      </c>
      <c r="BD72" s="31">
        <v>46.362759020422168</v>
      </c>
      <c r="BI72" s="40"/>
      <c r="BN72" s="40"/>
      <c r="BO72" s="40"/>
      <c r="BP72" s="33"/>
      <c r="BV72" s="37"/>
      <c r="BW72" s="37"/>
      <c r="BX72" s="31"/>
      <c r="BZ72" s="38"/>
      <c r="CD72" s="38"/>
      <c r="CH72" s="31"/>
      <c r="CI72" s="38"/>
      <c r="CK72" s="38"/>
      <c r="CL72" s="41"/>
      <c r="CM72" s="41"/>
      <c r="CN72" s="41"/>
      <c r="CO72" s="31"/>
      <c r="CP72" s="41"/>
      <c r="CQ72" s="31"/>
      <c r="CR72" s="41"/>
      <c r="CT72" s="41"/>
    </row>
    <row r="73" spans="1:98" x14ac:dyDescent="0.2">
      <c r="A73" s="36" t="s">
        <v>144</v>
      </c>
      <c r="B73" s="36">
        <v>49</v>
      </c>
      <c r="C73" s="36">
        <v>149</v>
      </c>
      <c r="D73" s="36">
        <v>149</v>
      </c>
      <c r="E73" s="36">
        <v>5509.6074144651293</v>
      </c>
      <c r="F73" s="36">
        <v>5903.6796000294489</v>
      </c>
      <c r="G73" s="36">
        <v>5674.1224270429193</v>
      </c>
      <c r="H73" s="36">
        <v>5691.039800009904</v>
      </c>
      <c r="I73" s="36">
        <v>2.7224074076636748</v>
      </c>
      <c r="J73" s="36">
        <v>181.43238554477466</v>
      </c>
      <c r="K73" s="36">
        <v>212.63980001954496</v>
      </c>
      <c r="L73" s="36">
        <v>197.03609278215981</v>
      </c>
      <c r="M73" s="36">
        <v>149</v>
      </c>
      <c r="N73" s="36">
        <v>5374.9</v>
      </c>
      <c r="O73" s="36">
        <v>0.16666666666655613</v>
      </c>
      <c r="P73" s="36">
        <v>52.92</v>
      </c>
      <c r="Q73" s="36">
        <v>1.5349999999999999</v>
      </c>
      <c r="R73" s="36">
        <v>16.899999999999999</v>
      </c>
      <c r="S73" s="36">
        <v>8.8000000000000007</v>
      </c>
      <c r="T73" s="36">
        <v>0.159</v>
      </c>
      <c r="U73" s="36">
        <v>4.37</v>
      </c>
      <c r="V73" s="36">
        <v>7.92</v>
      </c>
      <c r="W73" s="36">
        <v>4.08</v>
      </c>
      <c r="X73" s="36">
        <v>0.7</v>
      </c>
      <c r="Y73" s="36">
        <v>0.23400000000000001</v>
      </c>
      <c r="Z73" s="36">
        <v>9.0999999999999998E-2</v>
      </c>
      <c r="AA73" s="36">
        <v>0.01</v>
      </c>
      <c r="AB73" s="36">
        <v>6</v>
      </c>
      <c r="AC73" s="36">
        <v>110</v>
      </c>
      <c r="AD73" s="36">
        <v>28</v>
      </c>
      <c r="AE73" s="36">
        <v>24</v>
      </c>
      <c r="AF73" s="36">
        <v>56</v>
      </c>
      <c r="AG73" s="36">
        <v>62</v>
      </c>
      <c r="AH73" s="36">
        <v>3</v>
      </c>
      <c r="AI73" s="36">
        <v>21</v>
      </c>
      <c r="AJ73" s="36">
        <v>0</v>
      </c>
      <c r="AK73" s="36">
        <v>14</v>
      </c>
      <c r="AL73" s="36">
        <v>366</v>
      </c>
      <c r="AM73" s="36">
        <v>3</v>
      </c>
      <c r="AN73" s="36">
        <v>-1</v>
      </c>
      <c r="AO73" s="36">
        <v>205</v>
      </c>
      <c r="AP73" s="36">
        <v>31</v>
      </c>
      <c r="AQ73" s="36">
        <v>76</v>
      </c>
      <c r="AR73" s="36">
        <v>188</v>
      </c>
      <c r="AT73" s="39">
        <v>21.789540953945991</v>
      </c>
      <c r="AU73" s="39">
        <v>1.2001910118321613</v>
      </c>
      <c r="AV73" s="39">
        <v>1.0049344723298463</v>
      </c>
      <c r="AW73" s="39">
        <v>1.3667108823685912</v>
      </c>
      <c r="AY73" s="31">
        <v>0.2873</v>
      </c>
      <c r="AZ73" s="37">
        <v>2.6599999999999999E-2</v>
      </c>
      <c r="BA73" s="45"/>
      <c r="BB73" s="37"/>
      <c r="BC73" s="32">
        <v>44.238864809004987</v>
      </c>
      <c r="BD73" s="32"/>
      <c r="BE73" s="32"/>
      <c r="BI73" s="40"/>
      <c r="BN73" s="40"/>
      <c r="BO73" s="40"/>
      <c r="BP73" s="33"/>
      <c r="BV73" s="37"/>
      <c r="BW73" s="37"/>
      <c r="BX73" s="31"/>
      <c r="BZ73" s="38"/>
      <c r="CD73" s="38"/>
      <c r="CH73" s="31"/>
      <c r="CI73" s="38"/>
      <c r="CK73" s="38"/>
      <c r="CL73" s="41"/>
      <c r="CM73" s="41"/>
      <c r="CN73" s="41"/>
      <c r="CO73" s="31"/>
      <c r="CP73" s="41"/>
      <c r="CQ73" s="31"/>
      <c r="CR73" s="41"/>
      <c r="CT73" s="41"/>
    </row>
    <row r="74" spans="1:98" x14ac:dyDescent="0.2">
      <c r="A74" s="36" t="s">
        <v>144</v>
      </c>
      <c r="B74" s="36">
        <v>51</v>
      </c>
      <c r="C74" s="36">
        <v>151</v>
      </c>
      <c r="D74" s="36">
        <v>151</v>
      </c>
      <c r="E74" s="36">
        <v>5510.5338820524348</v>
      </c>
      <c r="F74" s="36">
        <v>5905.148887833042</v>
      </c>
      <c r="G74" s="36">
        <v>5674.5945037723395</v>
      </c>
      <c r="H74" s="36">
        <v>5691.7744439116095</v>
      </c>
      <c r="I74" s="36">
        <v>2.7224074076636748</v>
      </c>
      <c r="J74" s="36">
        <v>181.2405618591747</v>
      </c>
      <c r="K74" s="36">
        <v>213.37444392143243</v>
      </c>
      <c r="L74" s="36">
        <v>197.30750289030357</v>
      </c>
      <c r="M74" s="36">
        <v>151</v>
      </c>
      <c r="N74" s="36">
        <v>5387.8</v>
      </c>
      <c r="O74" s="36">
        <v>0.16666666666680877</v>
      </c>
      <c r="P74" s="36">
        <v>52.93</v>
      </c>
      <c r="Q74" s="36">
        <v>1.5349999999999999</v>
      </c>
      <c r="R74" s="36">
        <v>16.989999999999998</v>
      </c>
      <c r="S74" s="36">
        <v>8.74</v>
      </c>
      <c r="T74" s="36">
        <v>0.158</v>
      </c>
      <c r="U74" s="36">
        <v>4.4000000000000004</v>
      </c>
      <c r="V74" s="36">
        <v>8.2200000000000006</v>
      </c>
      <c r="W74" s="36">
        <v>4.0999999999999996</v>
      </c>
      <c r="X74" s="36">
        <v>0.68</v>
      </c>
      <c r="Y74" s="36">
        <v>0.23400000000000001</v>
      </c>
      <c r="Z74" s="36">
        <v>9.2999999999999999E-2</v>
      </c>
      <c r="AA74" s="36">
        <v>0.04</v>
      </c>
      <c r="AB74" s="36">
        <v>6</v>
      </c>
      <c r="AC74" s="36">
        <v>126</v>
      </c>
      <c r="AD74" s="36">
        <v>31</v>
      </c>
      <c r="AE74" s="36">
        <v>24</v>
      </c>
      <c r="AF74" s="36">
        <v>62</v>
      </c>
      <c r="AG74" s="36">
        <v>57</v>
      </c>
      <c r="AH74" s="36">
        <v>3</v>
      </c>
      <c r="AI74" s="36">
        <v>23</v>
      </c>
      <c r="AJ74" s="36">
        <v>0</v>
      </c>
      <c r="AK74" s="36">
        <v>12</v>
      </c>
      <c r="AL74" s="36">
        <v>372</v>
      </c>
      <c r="AM74" s="36">
        <v>4</v>
      </c>
      <c r="AN74" s="36">
        <v>2</v>
      </c>
      <c r="AO74" s="36">
        <v>194</v>
      </c>
      <c r="AP74" s="36">
        <v>32</v>
      </c>
      <c r="AQ74" s="36">
        <v>75</v>
      </c>
      <c r="AR74" s="36">
        <v>189</v>
      </c>
      <c r="AT74" s="39">
        <v>20.670132537002626</v>
      </c>
      <c r="AU74" s="39">
        <v>1.109247680332502</v>
      </c>
      <c r="AV74" s="39">
        <v>0.9916692491386695</v>
      </c>
      <c r="AW74" s="39">
        <v>1.3486701788285906</v>
      </c>
      <c r="AY74" s="31"/>
      <c r="AZ74" s="37"/>
      <c r="BA74" s="45">
        <v>0.18890000000000001</v>
      </c>
      <c r="BB74" s="37"/>
      <c r="BC74" s="31">
        <v>45.61605275917556</v>
      </c>
      <c r="BD74" s="31">
        <v>45.61605275917556</v>
      </c>
      <c r="BI74" s="40"/>
      <c r="BN74" s="40"/>
      <c r="BO74" s="40"/>
      <c r="BP74" s="33"/>
      <c r="BV74" s="37"/>
      <c r="BW74" s="37"/>
      <c r="BX74" s="31"/>
      <c r="BZ74" s="38"/>
      <c r="CD74" s="38"/>
      <c r="CH74" s="31"/>
      <c r="CI74" s="38"/>
      <c r="CK74" s="38"/>
      <c r="CL74" s="41"/>
      <c r="CM74" s="41"/>
      <c r="CN74" s="41"/>
      <c r="CO74" s="31"/>
      <c r="CP74" s="41"/>
      <c r="CQ74" s="31"/>
      <c r="CR74" s="41"/>
      <c r="CT74" s="41"/>
    </row>
    <row r="75" spans="1:98" x14ac:dyDescent="0.2">
      <c r="A75" s="36" t="s">
        <v>144</v>
      </c>
      <c r="B75" s="36">
        <v>53</v>
      </c>
      <c r="C75" s="36">
        <v>153</v>
      </c>
      <c r="D75" s="36">
        <v>153</v>
      </c>
      <c r="E75" s="36">
        <v>5511.4603496397403</v>
      </c>
      <c r="F75" s="36">
        <v>5906.618175636635</v>
      </c>
      <c r="G75" s="36">
        <v>5675.0665805017597</v>
      </c>
      <c r="H75" s="36">
        <v>5692.5090878133151</v>
      </c>
      <c r="I75" s="36">
        <v>2.7224074076636748</v>
      </c>
      <c r="J75" s="36">
        <v>181.04873817357475</v>
      </c>
      <c r="K75" s="36">
        <v>214.1090878233199</v>
      </c>
      <c r="L75" s="36">
        <v>197.57891299844732</v>
      </c>
      <c r="M75" s="36">
        <v>153</v>
      </c>
      <c r="N75" s="36">
        <v>5400.8</v>
      </c>
      <c r="O75" s="36">
        <v>0.16666666666680877</v>
      </c>
      <c r="P75" s="36">
        <v>52.72</v>
      </c>
      <c r="Q75" s="36">
        <v>1.518</v>
      </c>
      <c r="R75" s="36">
        <v>17.09</v>
      </c>
      <c r="S75" s="36">
        <v>8.76</v>
      </c>
      <c r="T75" s="36">
        <v>0.157</v>
      </c>
      <c r="U75" s="36">
        <v>4.5</v>
      </c>
      <c r="V75" s="36">
        <v>8.3000000000000007</v>
      </c>
      <c r="W75" s="36">
        <v>3.97</v>
      </c>
      <c r="X75" s="36">
        <v>0.66</v>
      </c>
      <c r="Y75" s="36">
        <v>0.23100000000000001</v>
      </c>
      <c r="Z75" s="36">
        <v>9.5000000000000001E-2</v>
      </c>
      <c r="AA75" s="36">
        <v>0.03</v>
      </c>
      <c r="AB75" s="36">
        <v>4</v>
      </c>
      <c r="AC75" s="36">
        <v>126</v>
      </c>
      <c r="AD75" s="36">
        <v>12</v>
      </c>
      <c r="AE75" s="36">
        <v>24</v>
      </c>
      <c r="AF75" s="36">
        <v>72</v>
      </c>
      <c r="AG75" s="36">
        <v>60</v>
      </c>
      <c r="AH75" s="36">
        <v>3</v>
      </c>
      <c r="AI75" s="36">
        <v>27</v>
      </c>
      <c r="AJ75" s="36">
        <v>3</v>
      </c>
      <c r="AK75" s="36">
        <v>13</v>
      </c>
      <c r="AL75" s="36">
        <v>372</v>
      </c>
      <c r="AM75" s="36">
        <v>-2</v>
      </c>
      <c r="AN75" s="36">
        <v>1</v>
      </c>
      <c r="AO75" s="36">
        <v>205</v>
      </c>
      <c r="AP75" s="36">
        <v>30</v>
      </c>
      <c r="AQ75" s="36">
        <v>78</v>
      </c>
      <c r="AR75" s="36">
        <v>183</v>
      </c>
      <c r="AT75" s="39">
        <v>18.855652291744338</v>
      </c>
      <c r="AU75" s="39">
        <v>1.0144867031269593</v>
      </c>
      <c r="AV75" s="39">
        <v>0.86558399087104254</v>
      </c>
      <c r="AW75" s="39">
        <v>1.1771942275846179</v>
      </c>
      <c r="AY75" s="31">
        <v>0.2621</v>
      </c>
      <c r="AZ75" s="37">
        <v>2.98E-2</v>
      </c>
      <c r="BA75" s="45"/>
      <c r="BB75" s="37"/>
      <c r="BC75" s="32">
        <v>43.972035889968133</v>
      </c>
      <c r="BD75" s="32"/>
      <c r="BE75" s="32"/>
      <c r="BI75" s="40"/>
      <c r="BN75" s="40"/>
      <c r="BO75" s="40"/>
      <c r="BP75" s="33"/>
      <c r="BV75" s="37"/>
      <c r="BW75" s="37"/>
      <c r="BX75" s="31"/>
      <c r="BZ75" s="38"/>
      <c r="CD75" s="38"/>
      <c r="CH75" s="31"/>
      <c r="CI75" s="38"/>
      <c r="CK75" s="38"/>
      <c r="CL75" s="41"/>
      <c r="CM75" s="41"/>
      <c r="CN75" s="41"/>
      <c r="CO75" s="31"/>
      <c r="CP75" s="41"/>
      <c r="CQ75" s="31"/>
      <c r="CR75" s="41"/>
      <c r="CT75" s="41"/>
    </row>
    <row r="76" spans="1:98" x14ac:dyDescent="0.2">
      <c r="A76" s="36" t="s">
        <v>144</v>
      </c>
      <c r="B76" s="36">
        <v>55</v>
      </c>
      <c r="C76" s="36">
        <v>155</v>
      </c>
      <c r="D76" s="36">
        <v>155</v>
      </c>
      <c r="E76" s="36">
        <v>5512.3868172270459</v>
      </c>
      <c r="F76" s="36">
        <v>5908.087463440228</v>
      </c>
      <c r="G76" s="36">
        <v>5675.53865723118</v>
      </c>
      <c r="H76" s="36">
        <v>5693.2437317150207</v>
      </c>
      <c r="I76" s="36">
        <v>2.7224074076636748</v>
      </c>
      <c r="J76" s="36">
        <v>180.85691448797479</v>
      </c>
      <c r="K76" s="36">
        <v>214.84373172520736</v>
      </c>
      <c r="L76" s="36">
        <v>197.85032310659108</v>
      </c>
      <c r="M76" s="36">
        <v>155</v>
      </c>
      <c r="N76" s="36">
        <v>5413.8</v>
      </c>
      <c r="O76" s="36">
        <v>0.14285714285717185</v>
      </c>
      <c r="P76" s="36">
        <v>52.27</v>
      </c>
      <c r="Q76" s="36">
        <v>1.581</v>
      </c>
      <c r="R76" s="36">
        <v>16.579999999999998</v>
      </c>
      <c r="S76" s="36">
        <v>9.14</v>
      </c>
      <c r="T76" s="36">
        <v>0.16300000000000001</v>
      </c>
      <c r="U76" s="36">
        <v>4.58</v>
      </c>
      <c r="V76" s="36">
        <v>7.71</v>
      </c>
      <c r="W76" s="36">
        <v>3.95</v>
      </c>
      <c r="X76" s="36">
        <v>0.74</v>
      </c>
      <c r="Y76" s="36">
        <v>0.25</v>
      </c>
      <c r="Z76" s="36">
        <v>0.1</v>
      </c>
      <c r="AA76" s="36">
        <v>0.01</v>
      </c>
      <c r="AB76" s="36">
        <v>7</v>
      </c>
      <c r="AC76" s="36">
        <v>151</v>
      </c>
      <c r="AD76" s="36">
        <v>14</v>
      </c>
      <c r="AE76" s="36">
        <v>23</v>
      </c>
      <c r="AF76" s="36">
        <v>56</v>
      </c>
      <c r="AG76" s="36">
        <v>61</v>
      </c>
      <c r="AH76" s="36">
        <v>3</v>
      </c>
      <c r="AI76" s="36">
        <v>26</v>
      </c>
      <c r="AJ76" s="36">
        <v>1</v>
      </c>
      <c r="AK76" s="36">
        <v>16</v>
      </c>
      <c r="AL76" s="36">
        <v>353</v>
      </c>
      <c r="AM76" s="36">
        <v>0</v>
      </c>
      <c r="AN76" s="36">
        <v>-1</v>
      </c>
      <c r="AO76" s="36">
        <v>204</v>
      </c>
      <c r="AP76" s="36">
        <v>33</v>
      </c>
      <c r="AQ76" s="36">
        <v>79</v>
      </c>
      <c r="AR76" s="36">
        <v>199</v>
      </c>
      <c r="AT76" s="39">
        <v>25.420272689341445</v>
      </c>
      <c r="AU76" s="39">
        <v>1.5944631432670768</v>
      </c>
      <c r="AV76" s="39">
        <v>1.5457359164778517</v>
      </c>
      <c r="AW76" s="39">
        <v>2.1022008464098785</v>
      </c>
      <c r="AY76" s="31">
        <v>0.30509999999999998</v>
      </c>
      <c r="AZ76" s="37">
        <v>2.6599999999999999E-2</v>
      </c>
      <c r="BA76" s="45"/>
      <c r="BB76" s="37"/>
      <c r="BC76" s="32">
        <v>44.461663556954839</v>
      </c>
      <c r="BD76" s="32"/>
      <c r="BE76" s="32"/>
      <c r="BI76" s="40"/>
      <c r="BN76" s="40"/>
      <c r="BO76" s="40"/>
      <c r="BP76" s="33"/>
      <c r="BV76" s="37"/>
      <c r="BW76" s="37"/>
      <c r="BX76" s="31"/>
      <c r="BZ76" s="38"/>
      <c r="CD76" s="38"/>
      <c r="CH76" s="31"/>
      <c r="CI76" s="38"/>
      <c r="CK76" s="38"/>
      <c r="CL76" s="41"/>
      <c r="CM76" s="41"/>
      <c r="CN76" s="41"/>
      <c r="CO76" s="31"/>
      <c r="CP76" s="41"/>
      <c r="CQ76" s="31"/>
      <c r="CR76" s="41"/>
      <c r="CT76" s="41"/>
    </row>
    <row r="77" spans="1:98" x14ac:dyDescent="0.2">
      <c r="A77" s="36" t="s">
        <v>144</v>
      </c>
      <c r="B77" s="36">
        <v>57</v>
      </c>
      <c r="C77" s="36">
        <v>157</v>
      </c>
      <c r="D77" s="36">
        <v>157</v>
      </c>
      <c r="E77" s="36">
        <v>5513.3132848143514</v>
      </c>
      <c r="F77" s="36">
        <v>5909.5567512438211</v>
      </c>
      <c r="G77" s="36">
        <v>5676.0107339606002</v>
      </c>
      <c r="H77" s="36">
        <v>5693.9783756167262</v>
      </c>
      <c r="I77" s="36">
        <v>2.7224074076636748</v>
      </c>
      <c r="J77" s="36">
        <v>180.66509080237483</v>
      </c>
      <c r="K77" s="36">
        <v>215.57837562709483</v>
      </c>
      <c r="L77" s="36">
        <v>198.12173321473483</v>
      </c>
      <c r="M77" s="36">
        <v>157</v>
      </c>
      <c r="N77" s="36">
        <v>5427.3</v>
      </c>
      <c r="O77" s="36">
        <v>0.16666666666680877</v>
      </c>
      <c r="P77" s="36">
        <v>52.46</v>
      </c>
      <c r="Q77" s="36">
        <v>1.6</v>
      </c>
      <c r="R77" s="36">
        <v>16.61</v>
      </c>
      <c r="S77" s="36">
        <v>9.2200000000000006</v>
      </c>
      <c r="T77" s="36">
        <v>0.16500000000000001</v>
      </c>
      <c r="U77" s="36">
        <v>4.59</v>
      </c>
      <c r="V77" s="36">
        <v>7.7</v>
      </c>
      <c r="W77" s="36">
        <v>3.95</v>
      </c>
      <c r="X77" s="36">
        <v>0.75</v>
      </c>
      <c r="Y77" s="36">
        <v>0.255</v>
      </c>
      <c r="Z77" s="36">
        <v>0.104</v>
      </c>
      <c r="AA77" s="36">
        <v>0.03</v>
      </c>
      <c r="AB77" s="36">
        <v>6</v>
      </c>
      <c r="AC77" s="36">
        <v>130</v>
      </c>
      <c r="AD77" s="36">
        <v>32</v>
      </c>
      <c r="AE77" s="36">
        <v>25</v>
      </c>
      <c r="AF77" s="36">
        <v>51</v>
      </c>
      <c r="AG77" s="36">
        <v>63</v>
      </c>
      <c r="AH77" s="36">
        <v>1</v>
      </c>
      <c r="AI77" s="36">
        <v>27</v>
      </c>
      <c r="AJ77" s="36">
        <v>3</v>
      </c>
      <c r="AK77" s="36">
        <v>13</v>
      </c>
      <c r="AL77" s="36">
        <v>353</v>
      </c>
      <c r="AM77" s="36">
        <v>3</v>
      </c>
      <c r="AN77" s="36">
        <v>1</v>
      </c>
      <c r="AO77" s="36">
        <v>209</v>
      </c>
      <c r="AP77" s="36">
        <v>34</v>
      </c>
      <c r="AQ77" s="36">
        <v>79</v>
      </c>
      <c r="AR77" s="36">
        <v>195</v>
      </c>
      <c r="AT77" s="39">
        <v>23.584441529011887</v>
      </c>
      <c r="AU77" s="39">
        <v>1.5363905065698915</v>
      </c>
      <c r="AV77" s="39">
        <v>1.4720084281993657</v>
      </c>
      <c r="AW77" s="39">
        <v>2.0019314623511377</v>
      </c>
      <c r="AY77" s="31">
        <v>0.30209999999999998</v>
      </c>
      <c r="AZ77" s="37">
        <v>2.6499999999999999E-2</v>
      </c>
      <c r="BA77" s="45"/>
      <c r="BB77" s="37"/>
      <c r="BC77" s="32">
        <v>44.529548155542514</v>
      </c>
      <c r="BD77" s="32"/>
      <c r="BE77" s="32"/>
      <c r="BI77" s="40"/>
      <c r="BN77" s="40"/>
      <c r="BO77" s="40"/>
      <c r="BP77" s="33"/>
      <c r="BV77" s="37"/>
      <c r="BW77" s="37"/>
      <c r="BX77" s="31"/>
      <c r="BZ77" s="38"/>
      <c r="CD77" s="38"/>
      <c r="CH77" s="31"/>
      <c r="CI77" s="38"/>
      <c r="CK77" s="38"/>
      <c r="CL77" s="41"/>
      <c r="CM77" s="41"/>
      <c r="CN77" s="41"/>
      <c r="CO77" s="31"/>
      <c r="CP77" s="41"/>
      <c r="CQ77" s="31"/>
      <c r="CR77" s="41"/>
      <c r="CT77" s="41"/>
    </row>
    <row r="78" spans="1:98" x14ac:dyDescent="0.2">
      <c r="A78" s="36" t="s">
        <v>144</v>
      </c>
      <c r="B78" s="36">
        <v>59</v>
      </c>
      <c r="C78" s="36">
        <v>159</v>
      </c>
      <c r="D78" s="36">
        <v>159</v>
      </c>
      <c r="E78" s="36">
        <v>5514.2397524016569</v>
      </c>
      <c r="F78" s="36">
        <v>5911.0260390474141</v>
      </c>
      <c r="G78" s="36">
        <v>5676.4828106900204</v>
      </c>
      <c r="H78" s="36">
        <v>5694.7130195184318</v>
      </c>
      <c r="I78" s="36">
        <v>2.7224074076636748</v>
      </c>
      <c r="J78" s="36">
        <v>180.47326711677488</v>
      </c>
      <c r="K78" s="36">
        <v>216.3130195289823</v>
      </c>
      <c r="L78" s="36">
        <v>198.39314332287859</v>
      </c>
      <c r="M78" s="36">
        <v>159</v>
      </c>
      <c r="N78" s="36">
        <v>5440.6</v>
      </c>
      <c r="O78" s="36">
        <v>0.14285714285717185</v>
      </c>
      <c r="P78" s="36">
        <v>52.15</v>
      </c>
      <c r="Q78" s="36">
        <v>1.6</v>
      </c>
      <c r="R78" s="36">
        <v>16.47</v>
      </c>
      <c r="S78" s="36">
        <v>9.26</v>
      </c>
      <c r="T78" s="36">
        <v>0.16600000000000001</v>
      </c>
      <c r="U78" s="36">
        <v>4.63</v>
      </c>
      <c r="V78" s="36">
        <v>7.69</v>
      </c>
      <c r="W78" s="36">
        <v>3.9</v>
      </c>
      <c r="X78" s="36">
        <v>0.76</v>
      </c>
      <c r="Y78" s="36">
        <v>0.26300000000000001</v>
      </c>
      <c r="Z78" s="36">
        <v>0.10199999999999999</v>
      </c>
      <c r="AA78" s="36">
        <v>0.01</v>
      </c>
      <c r="AB78" s="36">
        <v>7</v>
      </c>
      <c r="AC78" s="36">
        <v>126</v>
      </c>
      <c r="AD78" s="36">
        <v>26</v>
      </c>
      <c r="AE78" s="36">
        <v>24</v>
      </c>
      <c r="AF78" s="36">
        <v>55</v>
      </c>
      <c r="AG78" s="36">
        <v>63</v>
      </c>
      <c r="AH78" s="36">
        <v>2</v>
      </c>
      <c r="AI78" s="36">
        <v>26</v>
      </c>
      <c r="AJ78" s="36">
        <v>1</v>
      </c>
      <c r="AK78" s="36">
        <v>14</v>
      </c>
      <c r="AL78" s="36">
        <v>346</v>
      </c>
      <c r="AM78" s="36">
        <v>0</v>
      </c>
      <c r="AN78" s="36">
        <v>-1</v>
      </c>
      <c r="AO78" s="36">
        <v>207</v>
      </c>
      <c r="AP78" s="36">
        <v>32</v>
      </c>
      <c r="AQ78" s="36">
        <v>81</v>
      </c>
      <c r="AR78" s="36">
        <v>200</v>
      </c>
      <c r="AT78" s="39">
        <v>26.060285444149358</v>
      </c>
      <c r="AU78" s="39">
        <v>1.5557686745519694</v>
      </c>
      <c r="AV78" s="39">
        <v>1.4461646192020317</v>
      </c>
      <c r="AW78" s="39">
        <v>1.9667838821147632</v>
      </c>
      <c r="AY78" s="31">
        <v>0.31830000000000003</v>
      </c>
      <c r="AZ78" s="37">
        <v>3.5700000000000003E-2</v>
      </c>
      <c r="BA78" s="45">
        <v>0.2447</v>
      </c>
      <c r="BB78" s="37">
        <v>7.3600000000000027E-2</v>
      </c>
      <c r="BC78" s="31">
        <v>47.089564293587372</v>
      </c>
      <c r="BD78" s="31">
        <v>47.089564293587372</v>
      </c>
      <c r="BI78" s="40"/>
      <c r="BN78" s="40"/>
      <c r="BO78" s="40"/>
      <c r="BP78" s="33"/>
      <c r="BV78" s="37"/>
      <c r="BW78" s="37"/>
      <c r="BX78" s="31"/>
      <c r="BZ78" s="38"/>
      <c r="CD78" s="38"/>
      <c r="CH78" s="31"/>
      <c r="CI78" s="38"/>
      <c r="CK78" s="38"/>
      <c r="CL78" s="41"/>
      <c r="CM78" s="41"/>
      <c r="CN78" s="41"/>
      <c r="CO78" s="31"/>
      <c r="CP78" s="41"/>
      <c r="CQ78" s="31"/>
      <c r="CR78" s="41"/>
      <c r="CT78" s="41"/>
    </row>
    <row r="79" spans="1:98" x14ac:dyDescent="0.2">
      <c r="A79" s="36" t="s">
        <v>144</v>
      </c>
      <c r="B79" s="36">
        <v>61</v>
      </c>
      <c r="C79" s="36">
        <v>161</v>
      </c>
      <c r="D79" s="36">
        <v>161</v>
      </c>
      <c r="E79" s="36">
        <v>5515.1662199889624</v>
      </c>
      <c r="F79" s="36">
        <v>5912.4953268510071</v>
      </c>
      <c r="G79" s="36">
        <v>5676.9548874194406</v>
      </c>
      <c r="H79" s="36">
        <v>5695.4476634201374</v>
      </c>
      <c r="I79" s="36">
        <v>2.7224074076636748</v>
      </c>
      <c r="J79" s="36">
        <v>180.28144343117492</v>
      </c>
      <c r="K79" s="36">
        <v>217.04766343086976</v>
      </c>
      <c r="L79" s="36">
        <v>198.66455343102234</v>
      </c>
      <c r="M79" s="36">
        <v>161</v>
      </c>
      <c r="N79" s="36">
        <v>5455</v>
      </c>
      <c r="O79" s="36">
        <v>0.11111111111114971</v>
      </c>
      <c r="P79" s="36">
        <v>52.16</v>
      </c>
      <c r="Q79" s="36">
        <v>1.6</v>
      </c>
      <c r="R79" s="36">
        <v>16.440000000000001</v>
      </c>
      <c r="S79" s="36">
        <v>9.2200000000000006</v>
      </c>
      <c r="T79" s="36">
        <v>0.16600000000000001</v>
      </c>
      <c r="U79" s="36">
        <v>4.6399999999999997</v>
      </c>
      <c r="V79" s="36">
        <v>7.72</v>
      </c>
      <c r="W79" s="36">
        <v>3.9</v>
      </c>
      <c r="X79" s="36">
        <v>0.75</v>
      </c>
      <c r="Y79" s="36">
        <v>0.26400000000000001</v>
      </c>
      <c r="Z79" s="36">
        <v>0.10199999999999999</v>
      </c>
      <c r="AA79" s="36">
        <v>0</v>
      </c>
      <c r="AB79" s="36">
        <v>7</v>
      </c>
      <c r="AC79" s="36">
        <v>122</v>
      </c>
      <c r="AD79" s="36">
        <v>25</v>
      </c>
      <c r="AE79" s="36">
        <v>26</v>
      </c>
      <c r="AF79" s="36">
        <v>53</v>
      </c>
      <c r="AG79" s="36">
        <v>62</v>
      </c>
      <c r="AH79" s="36">
        <v>1</v>
      </c>
      <c r="AI79" s="36">
        <v>27</v>
      </c>
      <c r="AJ79" s="36">
        <v>1</v>
      </c>
      <c r="AK79" s="36">
        <v>13</v>
      </c>
      <c r="AL79" s="36">
        <v>355</v>
      </c>
      <c r="AM79" s="36">
        <v>1</v>
      </c>
      <c r="AN79" s="36">
        <v>1</v>
      </c>
      <c r="AO79" s="36">
        <v>208</v>
      </c>
      <c r="AP79" s="36">
        <v>33</v>
      </c>
      <c r="AQ79" s="36">
        <v>80</v>
      </c>
      <c r="AR79" s="36">
        <v>200</v>
      </c>
      <c r="AT79" s="39">
        <v>23.373009476461558</v>
      </c>
      <c r="AU79" s="39">
        <v>1.5644202344969704</v>
      </c>
      <c r="AV79" s="39">
        <v>1.5234552318951657</v>
      </c>
      <c r="AW79" s="39">
        <v>2.0718991153774255</v>
      </c>
      <c r="AY79" s="31">
        <v>0.31159999999999999</v>
      </c>
      <c r="AZ79" s="37">
        <v>3.6700000000000003E-2</v>
      </c>
      <c r="BA79" s="45"/>
      <c r="BB79" s="37"/>
      <c r="BC79" s="32">
        <v>44.356465637908926</v>
      </c>
      <c r="BD79" s="32"/>
      <c r="BE79" s="32"/>
      <c r="BI79" s="40"/>
      <c r="BN79" s="40"/>
      <c r="BO79" s="40"/>
      <c r="BP79" s="33"/>
      <c r="BV79" s="37"/>
      <c r="BW79" s="37"/>
      <c r="BX79" s="31"/>
      <c r="BZ79" s="38"/>
      <c r="CD79" s="38"/>
      <c r="CH79" s="31"/>
      <c r="CI79" s="38"/>
      <c r="CK79" s="38"/>
      <c r="CL79" s="41"/>
      <c r="CM79" s="41"/>
      <c r="CN79" s="41"/>
      <c r="CO79" s="31"/>
      <c r="CP79" s="41"/>
      <c r="CQ79" s="31"/>
      <c r="CR79" s="41"/>
      <c r="CT79" s="41"/>
    </row>
    <row r="80" spans="1:98" x14ac:dyDescent="0.2">
      <c r="A80" s="36" t="s">
        <v>144</v>
      </c>
      <c r="B80" s="36">
        <v>63</v>
      </c>
      <c r="C80" s="36">
        <v>163</v>
      </c>
      <c r="D80" s="36">
        <v>163</v>
      </c>
      <c r="E80" s="36">
        <v>5516.092687576268</v>
      </c>
      <c r="F80" s="36">
        <v>5913.9646146546002</v>
      </c>
      <c r="G80" s="36">
        <v>5677.4269641488609</v>
      </c>
      <c r="H80" s="36">
        <v>5696.1823073218429</v>
      </c>
      <c r="I80" s="36">
        <v>2.7224074076636748</v>
      </c>
      <c r="J80" s="36">
        <v>180.08961974557496</v>
      </c>
      <c r="K80" s="36">
        <v>217.78230733275723</v>
      </c>
      <c r="L80" s="36">
        <v>198.9359635391661</v>
      </c>
      <c r="M80" s="36">
        <v>163</v>
      </c>
      <c r="N80" s="36">
        <v>5471</v>
      </c>
      <c r="O80" s="36">
        <v>0.14285714285717185</v>
      </c>
      <c r="P80" s="36">
        <v>52.01</v>
      </c>
      <c r="Q80" s="36">
        <v>1.595</v>
      </c>
      <c r="R80" s="36">
        <v>16.420000000000002</v>
      </c>
      <c r="S80" s="36">
        <v>9.23</v>
      </c>
      <c r="T80" s="36">
        <v>0.16500000000000001</v>
      </c>
      <c r="U80" s="36">
        <v>4.62</v>
      </c>
      <c r="V80" s="36">
        <v>7.68</v>
      </c>
      <c r="W80" s="36">
        <v>3.89</v>
      </c>
      <c r="X80" s="36">
        <v>0.75</v>
      </c>
      <c r="Y80" s="36">
        <v>0.26400000000000001</v>
      </c>
      <c r="Z80" s="36">
        <v>0.10100000000000001</v>
      </c>
      <c r="AA80" s="36">
        <v>0</v>
      </c>
      <c r="AB80" s="36">
        <v>7</v>
      </c>
      <c r="AC80" s="36">
        <v>125</v>
      </c>
      <c r="AD80" s="36">
        <v>41</v>
      </c>
      <c r="AE80" s="36">
        <v>24</v>
      </c>
      <c r="AF80" s="36">
        <v>55</v>
      </c>
      <c r="AG80" s="36">
        <v>64</v>
      </c>
      <c r="AH80" s="36">
        <v>2</v>
      </c>
      <c r="AI80" s="36">
        <v>27</v>
      </c>
      <c r="AJ80" s="36">
        <v>1</v>
      </c>
      <c r="AK80" s="36">
        <v>14</v>
      </c>
      <c r="AL80" s="36">
        <v>345</v>
      </c>
      <c r="AM80" s="36">
        <v>6</v>
      </c>
      <c r="AN80" s="36">
        <v>1</v>
      </c>
      <c r="AO80" s="36">
        <v>206</v>
      </c>
      <c r="AP80" s="36">
        <v>33</v>
      </c>
      <c r="AQ80" s="36">
        <v>82</v>
      </c>
      <c r="AR80" s="36">
        <v>195</v>
      </c>
      <c r="AT80" s="39">
        <v>23.256431437337792</v>
      </c>
      <c r="AU80" s="39">
        <v>1.6261100219120768</v>
      </c>
      <c r="AV80" s="39">
        <v>1.5095016594266712</v>
      </c>
      <c r="AW80" s="39">
        <v>2.0529222568202732</v>
      </c>
      <c r="AY80" s="31">
        <v>0.3009</v>
      </c>
      <c r="AZ80" s="37">
        <v>3.9100000000000003E-2</v>
      </c>
      <c r="BA80" s="45"/>
      <c r="BB80" s="37"/>
      <c r="BC80" s="32">
        <v>44.433388537567666</v>
      </c>
      <c r="BD80" s="32"/>
      <c r="BE80" s="32"/>
      <c r="BI80" s="40"/>
      <c r="BN80" s="40"/>
      <c r="BO80" s="40"/>
      <c r="BP80" s="33"/>
      <c r="BV80" s="37"/>
      <c r="BW80" s="37"/>
      <c r="BX80" s="31"/>
      <c r="BZ80" s="38"/>
      <c r="CD80" s="38"/>
      <c r="CH80" s="31"/>
      <c r="CI80" s="38"/>
      <c r="CK80" s="38"/>
      <c r="CL80" s="41"/>
      <c r="CM80" s="41"/>
      <c r="CN80" s="41"/>
      <c r="CO80" s="31"/>
      <c r="CP80" s="41"/>
      <c r="CQ80" s="31"/>
      <c r="CR80" s="41"/>
      <c r="CT80" s="41"/>
    </row>
    <row r="81" spans="1:99" x14ac:dyDescent="0.2">
      <c r="A81" s="36" t="s">
        <v>144</v>
      </c>
      <c r="B81" s="36">
        <v>65</v>
      </c>
      <c r="C81" s="36">
        <v>165</v>
      </c>
      <c r="D81" s="36">
        <v>165</v>
      </c>
      <c r="E81" s="36">
        <v>5517.0191551635735</v>
      </c>
      <c r="F81" s="36">
        <v>5915.4339024581932</v>
      </c>
      <c r="G81" s="36">
        <v>5677.8990408782811</v>
      </c>
      <c r="H81" s="36">
        <v>5696.9169512235485</v>
      </c>
      <c r="I81" s="36">
        <v>2.7224074076636748</v>
      </c>
      <c r="J81" s="36">
        <v>179.89779605997501</v>
      </c>
      <c r="K81" s="36">
        <v>218.51695123464469</v>
      </c>
      <c r="L81" s="36">
        <v>199.20737364730985</v>
      </c>
      <c r="M81" s="36">
        <v>165</v>
      </c>
      <c r="N81" s="36">
        <v>5486.7</v>
      </c>
      <c r="O81" s="36">
        <v>0.12499999999996447</v>
      </c>
      <c r="P81" s="36">
        <v>52.5</v>
      </c>
      <c r="Q81" s="36">
        <v>1.6060000000000001</v>
      </c>
      <c r="R81" s="36">
        <v>16.57</v>
      </c>
      <c r="S81" s="36">
        <v>9.2100000000000009</v>
      </c>
      <c r="T81" s="36">
        <v>0.16400000000000001</v>
      </c>
      <c r="U81" s="36">
        <v>4.59</v>
      </c>
      <c r="V81" s="36">
        <v>7.77</v>
      </c>
      <c r="W81" s="36">
        <v>3.92</v>
      </c>
      <c r="X81" s="36">
        <v>0.74</v>
      </c>
      <c r="Y81" s="36">
        <v>0.26200000000000001</v>
      </c>
      <c r="Z81" s="36">
        <v>0.10199999999999999</v>
      </c>
      <c r="AA81" s="36">
        <v>0.02</v>
      </c>
      <c r="AB81" s="36">
        <v>7</v>
      </c>
      <c r="AC81" s="36">
        <v>117</v>
      </c>
      <c r="AD81" s="36">
        <v>36</v>
      </c>
      <c r="AE81" s="36">
        <v>26</v>
      </c>
      <c r="AF81" s="36">
        <v>52</v>
      </c>
      <c r="AG81" s="36">
        <v>61</v>
      </c>
      <c r="AH81" s="36">
        <v>3</v>
      </c>
      <c r="AI81" s="36">
        <v>25</v>
      </c>
      <c r="AJ81" s="36">
        <v>1</v>
      </c>
      <c r="AK81" s="36">
        <v>13</v>
      </c>
      <c r="AL81" s="36">
        <v>354</v>
      </c>
      <c r="AM81" s="36">
        <v>8</v>
      </c>
      <c r="AN81" s="36">
        <v>1</v>
      </c>
      <c r="AO81" s="36">
        <v>206</v>
      </c>
      <c r="AP81" s="36">
        <v>33</v>
      </c>
      <c r="AQ81" s="36">
        <v>80</v>
      </c>
      <c r="AR81" s="36">
        <v>200</v>
      </c>
      <c r="AT81" s="39">
        <v>23.090632164054934</v>
      </c>
      <c r="AU81" s="39">
        <v>1.4760976306896771</v>
      </c>
      <c r="AV81" s="39">
        <v>1.4832433315299562</v>
      </c>
      <c r="AW81" s="39">
        <v>2.0172109308807404</v>
      </c>
      <c r="AY81" s="31">
        <v>0.29509999999999997</v>
      </c>
      <c r="AZ81" s="37">
        <v>4.2900000000000001E-2</v>
      </c>
      <c r="BA81" s="45"/>
      <c r="BB81" s="37"/>
      <c r="BC81" s="32">
        <v>44.410258711306611</v>
      </c>
      <c r="BD81" s="32"/>
      <c r="BE81" s="32"/>
      <c r="BI81" s="40"/>
      <c r="BN81" s="40"/>
      <c r="BO81" s="40"/>
      <c r="BP81" s="33"/>
      <c r="BV81" s="37"/>
      <c r="BW81" s="37"/>
      <c r="BX81" s="31"/>
      <c r="BZ81" s="38"/>
      <c r="CD81" s="38"/>
      <c r="CH81" s="31"/>
      <c r="CI81" s="38"/>
      <c r="CK81" s="38"/>
      <c r="CL81" s="41"/>
      <c r="CM81" s="41"/>
      <c r="CN81" s="41"/>
      <c r="CO81" s="31"/>
      <c r="CP81" s="41"/>
      <c r="CQ81" s="31"/>
      <c r="CR81" s="41"/>
      <c r="CT81" s="41"/>
    </row>
    <row r="82" spans="1:99" x14ac:dyDescent="0.2">
      <c r="A82" s="36" t="s">
        <v>144</v>
      </c>
      <c r="B82" s="36">
        <v>67</v>
      </c>
      <c r="C82" s="36">
        <v>167</v>
      </c>
      <c r="D82" s="36">
        <v>167</v>
      </c>
      <c r="E82" s="36">
        <v>5517.945622750879</v>
      </c>
      <c r="F82" s="36">
        <v>5916.9031902617862</v>
      </c>
      <c r="G82" s="36">
        <v>5678.3711176077013</v>
      </c>
      <c r="H82" s="36">
        <v>5697.6515951252541</v>
      </c>
      <c r="I82" s="36">
        <v>2.7224074076636748</v>
      </c>
      <c r="J82" s="36">
        <v>179.70597237437505</v>
      </c>
      <c r="K82" s="36">
        <v>219.25159513653216</v>
      </c>
      <c r="L82" s="36">
        <v>199.47878375545361</v>
      </c>
      <c r="M82" s="36">
        <v>167</v>
      </c>
      <c r="N82" s="36">
        <v>5502.6</v>
      </c>
      <c r="O82" s="36">
        <v>0.12500000000010658</v>
      </c>
      <c r="P82" s="36">
        <v>52.54</v>
      </c>
      <c r="Q82" s="36">
        <v>1.5840000000000001</v>
      </c>
      <c r="R82" s="36">
        <v>16.64</v>
      </c>
      <c r="S82" s="36">
        <v>9.08</v>
      </c>
      <c r="T82" s="36">
        <v>0.16300000000000001</v>
      </c>
      <c r="U82" s="36">
        <v>4.55</v>
      </c>
      <c r="V82" s="36">
        <v>7.89</v>
      </c>
      <c r="W82" s="36">
        <v>3.99</v>
      </c>
      <c r="X82" s="36">
        <v>0.73</v>
      </c>
      <c r="Y82" s="36">
        <v>0.25700000000000001</v>
      </c>
      <c r="Z82" s="36">
        <v>0.10199999999999999</v>
      </c>
      <c r="AA82" s="36">
        <v>0.01</v>
      </c>
      <c r="AB82" s="36">
        <v>6</v>
      </c>
      <c r="AC82" s="36">
        <v>108</v>
      </c>
      <c r="AD82" s="36">
        <v>24</v>
      </c>
      <c r="AE82" s="36">
        <v>25</v>
      </c>
      <c r="AF82" s="36">
        <v>57</v>
      </c>
      <c r="AG82" s="36">
        <v>63</v>
      </c>
      <c r="AH82" s="36">
        <v>1</v>
      </c>
      <c r="AI82" s="36">
        <v>24</v>
      </c>
      <c r="AJ82" s="36">
        <v>1</v>
      </c>
      <c r="AK82" s="36">
        <v>14</v>
      </c>
      <c r="AL82" s="36">
        <v>359</v>
      </c>
      <c r="AM82" s="36">
        <v>1</v>
      </c>
      <c r="AN82" s="36">
        <v>-2</v>
      </c>
      <c r="AO82" s="36">
        <v>209</v>
      </c>
      <c r="AP82" s="36">
        <v>33</v>
      </c>
      <c r="AQ82" s="36">
        <v>77</v>
      </c>
      <c r="AR82" s="36">
        <v>196</v>
      </c>
      <c r="AT82" s="39">
        <v>23.156441112645513</v>
      </c>
      <c r="AU82" s="39">
        <v>1.4890121174778574</v>
      </c>
      <c r="AV82" s="39">
        <v>1.3978743068392239</v>
      </c>
      <c r="AW82" s="39">
        <v>1.9011090573013445</v>
      </c>
      <c r="AY82" s="31">
        <v>0.28799999999999998</v>
      </c>
      <c r="AZ82" s="37">
        <v>3.6600000000000001E-2</v>
      </c>
      <c r="BA82" s="45">
        <v>0.2243</v>
      </c>
      <c r="BB82" s="37">
        <v>6.3699999999999979E-2</v>
      </c>
      <c r="BC82" s="31">
        <v>46.463914600922386</v>
      </c>
      <c r="BD82" s="31">
        <v>46.463914600922386</v>
      </c>
      <c r="BI82" s="40"/>
      <c r="BN82" s="40"/>
      <c r="BO82" s="40"/>
      <c r="BP82" s="33"/>
      <c r="BV82" s="37"/>
      <c r="BW82" s="37"/>
      <c r="BX82" s="31"/>
      <c r="BZ82" s="38"/>
      <c r="CD82" s="38"/>
      <c r="CH82" s="31"/>
      <c r="CI82" s="38"/>
      <c r="CK82" s="38"/>
      <c r="CL82" s="41"/>
      <c r="CM82" s="41"/>
      <c r="CN82" s="41"/>
      <c r="CO82" s="31"/>
      <c r="CP82" s="41"/>
      <c r="CQ82" s="31"/>
      <c r="CR82" s="41"/>
      <c r="CT82" s="41"/>
    </row>
    <row r="83" spans="1:99" x14ac:dyDescent="0.2">
      <c r="A83" s="36" t="s">
        <v>144</v>
      </c>
      <c r="B83" s="36">
        <v>69</v>
      </c>
      <c r="C83" s="36">
        <v>169</v>
      </c>
      <c r="D83" s="36">
        <v>169</v>
      </c>
      <c r="E83" s="36">
        <v>5518.8720903381845</v>
      </c>
      <c r="F83" s="36">
        <v>5918.3724780653793</v>
      </c>
      <c r="G83" s="36">
        <v>5678.8431943371215</v>
      </c>
      <c r="H83" s="36">
        <v>5698.3862390269596</v>
      </c>
      <c r="I83" s="36">
        <v>2.7224074076636748</v>
      </c>
      <c r="J83" s="36">
        <v>179.51414868877509</v>
      </c>
      <c r="K83" s="36">
        <v>219.98623903841963</v>
      </c>
      <c r="L83" s="36">
        <v>199.75019386359736</v>
      </c>
      <c r="M83" s="36">
        <v>169</v>
      </c>
      <c r="N83" s="36">
        <v>5518.4</v>
      </c>
      <c r="O83" s="36">
        <v>0.14285714285698625</v>
      </c>
      <c r="P83" s="36">
        <v>52.84</v>
      </c>
      <c r="Q83" s="36">
        <v>1.5589999999999999</v>
      </c>
      <c r="R83" s="36">
        <v>16.78</v>
      </c>
      <c r="S83" s="36">
        <v>8.84</v>
      </c>
      <c r="T83" s="36">
        <v>0.16</v>
      </c>
      <c r="U83" s="36">
        <v>4.42</v>
      </c>
      <c r="V83" s="36">
        <v>8.06</v>
      </c>
      <c r="W83" s="36">
        <v>4.07</v>
      </c>
      <c r="X83" s="36">
        <v>0.71</v>
      </c>
      <c r="Y83" s="36">
        <v>0.252</v>
      </c>
      <c r="Z83" s="36">
        <v>9.7000000000000003E-2</v>
      </c>
      <c r="AA83" s="36">
        <v>0.04</v>
      </c>
      <c r="AB83" s="36">
        <v>5</v>
      </c>
      <c r="AC83" s="36">
        <v>115</v>
      </c>
      <c r="AD83" s="36">
        <v>-3</v>
      </c>
      <c r="AE83" s="36">
        <v>25</v>
      </c>
      <c r="AF83" s="36">
        <v>59</v>
      </c>
      <c r="AG83" s="36">
        <v>56</v>
      </c>
      <c r="AH83" s="36">
        <v>2</v>
      </c>
      <c r="AI83" s="36">
        <v>23</v>
      </c>
      <c r="AJ83" s="36">
        <v>1</v>
      </c>
      <c r="AK83" s="36">
        <v>12</v>
      </c>
      <c r="AL83" s="36">
        <v>367</v>
      </c>
      <c r="AM83" s="36">
        <v>-1</v>
      </c>
      <c r="AN83" s="36">
        <v>-1</v>
      </c>
      <c r="AO83" s="36">
        <v>203</v>
      </c>
      <c r="AP83" s="36">
        <v>33</v>
      </c>
      <c r="AQ83" s="36">
        <v>76</v>
      </c>
      <c r="AR83" s="36">
        <v>192</v>
      </c>
      <c r="AT83" s="39">
        <v>21.651713639928047</v>
      </c>
      <c r="AU83" s="39">
        <v>1.1134742900037595</v>
      </c>
      <c r="AV83" s="39">
        <v>1.2135618666332797</v>
      </c>
      <c r="AW83" s="39">
        <v>1.6504441386212605</v>
      </c>
      <c r="AY83" s="31">
        <v>0.2964</v>
      </c>
      <c r="AZ83" s="37">
        <v>3.0700000000000002E-2</v>
      </c>
      <c r="BA83" s="45"/>
      <c r="BB83" s="37"/>
      <c r="BC83" s="32">
        <v>43.826909821838385</v>
      </c>
      <c r="BD83" s="32"/>
      <c r="BE83" s="32"/>
      <c r="BI83" s="40"/>
      <c r="BN83" s="40"/>
      <c r="BO83" s="40"/>
      <c r="BP83" s="33"/>
      <c r="BV83" s="37"/>
      <c r="BW83" s="37"/>
      <c r="BX83" s="31"/>
      <c r="BZ83" s="38"/>
      <c r="CD83" s="38"/>
      <c r="CH83" s="31"/>
      <c r="CI83" s="38"/>
      <c r="CK83" s="38"/>
      <c r="CL83" s="41"/>
      <c r="CM83" s="41"/>
      <c r="CN83" s="41"/>
      <c r="CO83" s="31"/>
      <c r="CP83" s="41"/>
      <c r="CQ83" s="31"/>
      <c r="CR83" s="41"/>
      <c r="CT83" s="41"/>
    </row>
    <row r="84" spans="1:99" x14ac:dyDescent="0.2">
      <c r="A84" s="36" t="s">
        <v>144</v>
      </c>
      <c r="B84" s="36">
        <v>71</v>
      </c>
      <c r="C84" s="36">
        <v>171</v>
      </c>
      <c r="D84" s="36">
        <v>171</v>
      </c>
      <c r="E84" s="36">
        <v>5519.7985579254901</v>
      </c>
      <c r="F84" s="36">
        <v>5919.8417658689723</v>
      </c>
      <c r="G84" s="36">
        <v>5679.3152710665418</v>
      </c>
      <c r="H84" s="36">
        <v>5699.1208829286652</v>
      </c>
      <c r="I84" s="36">
        <v>2.7224074076636748</v>
      </c>
      <c r="J84" s="36">
        <v>179.32232500317514</v>
      </c>
      <c r="K84" s="36">
        <v>220.72088294030709</v>
      </c>
      <c r="L84" s="36">
        <v>200.02160397174111</v>
      </c>
      <c r="M84" s="36">
        <v>171</v>
      </c>
      <c r="N84" s="36">
        <v>5534</v>
      </c>
      <c r="O84" s="36">
        <v>0.12499999999996447</v>
      </c>
      <c r="P84" s="36">
        <v>52.89</v>
      </c>
      <c r="Q84" s="36">
        <v>1.538</v>
      </c>
      <c r="R84" s="36">
        <v>16.940000000000001</v>
      </c>
      <c r="S84" s="36">
        <v>8.74</v>
      </c>
      <c r="T84" s="36">
        <v>0.159</v>
      </c>
      <c r="U84" s="36">
        <v>4.41</v>
      </c>
      <c r="V84" s="36">
        <v>8.3699999999999992</v>
      </c>
      <c r="W84" s="36">
        <v>4.04</v>
      </c>
      <c r="X84" s="36">
        <v>0.68</v>
      </c>
      <c r="Y84" s="36">
        <v>0.247</v>
      </c>
      <c r="Z84" s="36">
        <v>9.7000000000000003E-2</v>
      </c>
      <c r="AA84" s="36">
        <v>0.02</v>
      </c>
      <c r="AB84" s="36">
        <v>5</v>
      </c>
      <c r="AC84" s="36">
        <v>137</v>
      </c>
      <c r="AD84" s="36">
        <v>8</v>
      </c>
      <c r="AE84" s="36">
        <v>25</v>
      </c>
      <c r="AF84" s="36">
        <v>61</v>
      </c>
      <c r="AG84" s="36">
        <v>56</v>
      </c>
      <c r="AH84" s="36">
        <v>2</v>
      </c>
      <c r="AI84" s="36">
        <v>25</v>
      </c>
      <c r="AJ84" s="36">
        <v>1</v>
      </c>
      <c r="AK84" s="36">
        <v>11</v>
      </c>
      <c r="AL84" s="36">
        <v>368</v>
      </c>
      <c r="AM84" s="36">
        <v>2</v>
      </c>
      <c r="AN84" s="36">
        <v>0</v>
      </c>
      <c r="AO84" s="36">
        <v>198</v>
      </c>
      <c r="AP84" s="36">
        <v>31</v>
      </c>
      <c r="AQ84" s="36">
        <v>75</v>
      </c>
      <c r="AR84" s="36">
        <v>184</v>
      </c>
      <c r="AT84" s="39">
        <v>18.14516129032258</v>
      </c>
      <c r="AU84" s="39">
        <v>1.066243194192368</v>
      </c>
      <c r="AV84" s="39">
        <v>1.1803214933886479</v>
      </c>
      <c r="AW84" s="39">
        <v>1.6052372310085612</v>
      </c>
      <c r="AY84" s="31">
        <v>0.28239999999999998</v>
      </c>
      <c r="AZ84" s="37">
        <v>3.2599999999999997E-2</v>
      </c>
      <c r="BA84" s="45"/>
      <c r="BB84" s="37"/>
      <c r="BC84" s="32">
        <v>43.501826633685653</v>
      </c>
      <c r="BD84" s="32"/>
      <c r="BE84" s="32"/>
      <c r="BI84" s="40"/>
      <c r="BN84" s="40"/>
      <c r="BO84" s="40"/>
      <c r="BP84" s="33"/>
      <c r="BV84" s="37"/>
      <c r="BW84" s="37"/>
      <c r="BX84" s="31"/>
      <c r="BZ84" s="38"/>
      <c r="CD84" s="38"/>
      <c r="CH84" s="31"/>
      <c r="CI84" s="38"/>
      <c r="CK84" s="38"/>
      <c r="CL84" s="41"/>
      <c r="CM84" s="41"/>
      <c r="CN84" s="41"/>
      <c r="CO84" s="31"/>
      <c r="CP84" s="41"/>
      <c r="CQ84" s="31"/>
      <c r="CR84" s="41"/>
      <c r="CT84" s="41"/>
    </row>
    <row r="85" spans="1:99" x14ac:dyDescent="0.2">
      <c r="A85" s="36" t="s">
        <v>144</v>
      </c>
      <c r="B85" s="36">
        <v>73</v>
      </c>
      <c r="C85" s="36">
        <v>173</v>
      </c>
      <c r="D85" s="36">
        <v>173</v>
      </c>
      <c r="E85" s="36">
        <v>5520.7250255127956</v>
      </c>
      <c r="F85" s="36">
        <v>5921.3110536725653</v>
      </c>
      <c r="G85" s="36">
        <v>5679.787347795962</v>
      </c>
      <c r="H85" s="36">
        <v>5699.8555268303708</v>
      </c>
      <c r="I85" s="36">
        <v>2.7224074076636748</v>
      </c>
      <c r="J85" s="36">
        <v>179.13050131757518</v>
      </c>
      <c r="K85" s="36">
        <v>221.45552684219456</v>
      </c>
      <c r="L85" s="36">
        <v>200.29301407988487</v>
      </c>
      <c r="M85" s="36">
        <v>173</v>
      </c>
      <c r="N85" s="36">
        <v>5549.8</v>
      </c>
      <c r="O85" s="36">
        <v>0.12499999999996447</v>
      </c>
      <c r="P85" s="36">
        <v>52.76</v>
      </c>
      <c r="Q85" s="36">
        <v>1.5309999999999999</v>
      </c>
      <c r="R85" s="36">
        <v>16.93</v>
      </c>
      <c r="S85" s="36">
        <v>8.73</v>
      </c>
      <c r="T85" s="36">
        <v>0.158</v>
      </c>
      <c r="U85" s="36">
        <v>4.47</v>
      </c>
      <c r="V85" s="36">
        <v>8.44</v>
      </c>
      <c r="W85" s="36">
        <v>4.01</v>
      </c>
      <c r="X85" s="36">
        <v>0.67</v>
      </c>
      <c r="Y85" s="36">
        <v>0.246</v>
      </c>
      <c r="Z85" s="36">
        <v>0.11</v>
      </c>
      <c r="AA85" s="36">
        <v>0.01</v>
      </c>
      <c r="AB85" s="36">
        <v>5</v>
      </c>
      <c r="AC85" s="36">
        <v>126</v>
      </c>
      <c r="AD85" s="36">
        <v>-11</v>
      </c>
      <c r="AE85" s="36">
        <v>25</v>
      </c>
      <c r="AF85" s="36">
        <v>72</v>
      </c>
      <c r="AG85" s="36">
        <v>58</v>
      </c>
      <c r="AH85" s="36">
        <v>1</v>
      </c>
      <c r="AI85" s="36">
        <v>24</v>
      </c>
      <c r="AJ85" s="36">
        <v>2</v>
      </c>
      <c r="AK85" s="36">
        <v>12</v>
      </c>
      <c r="AL85" s="36">
        <v>372</v>
      </c>
      <c r="AM85" s="36">
        <v>3</v>
      </c>
      <c r="AN85" s="36">
        <v>0</v>
      </c>
      <c r="AO85" s="36">
        <v>202</v>
      </c>
      <c r="AP85" s="36">
        <v>31</v>
      </c>
      <c r="AQ85" s="36">
        <v>74</v>
      </c>
      <c r="AR85" s="36">
        <v>189</v>
      </c>
      <c r="AT85" s="39">
        <v>19.407259203824349</v>
      </c>
      <c r="AU85" s="39">
        <v>1.1228289604593151</v>
      </c>
      <c r="AV85" s="39">
        <v>1.1588352899931216</v>
      </c>
      <c r="AW85" s="39">
        <v>1.5760159943906455</v>
      </c>
      <c r="AY85" s="31">
        <v>0.2858</v>
      </c>
      <c r="AZ85" s="37">
        <v>4.2700000000000002E-2</v>
      </c>
      <c r="BA85" s="45"/>
      <c r="BB85" s="37"/>
      <c r="BC85" s="32">
        <v>43.40979933087084</v>
      </c>
      <c r="BD85" s="32"/>
      <c r="BE85" s="32"/>
      <c r="BI85" s="40"/>
      <c r="BN85" s="40"/>
      <c r="BO85" s="40"/>
      <c r="BP85" s="33"/>
      <c r="BV85" s="37"/>
      <c r="BW85" s="37"/>
      <c r="BX85" s="31"/>
      <c r="BZ85" s="38"/>
      <c r="CD85" s="38"/>
      <c r="CH85" s="31"/>
      <c r="CI85" s="38"/>
      <c r="CK85" s="38"/>
      <c r="CL85" s="41"/>
      <c r="CM85" s="41"/>
      <c r="CN85" s="41"/>
      <c r="CO85" s="31"/>
      <c r="CP85" s="41"/>
      <c r="CQ85" s="31"/>
      <c r="CR85" s="41"/>
      <c r="CT85" s="41"/>
    </row>
    <row r="86" spans="1:99" x14ac:dyDescent="0.2">
      <c r="A86" s="36" t="s">
        <v>147</v>
      </c>
      <c r="B86" s="36">
        <v>21</v>
      </c>
      <c r="C86" s="36">
        <v>174</v>
      </c>
      <c r="D86" s="36">
        <v>174</v>
      </c>
      <c r="E86" s="36">
        <v>5521.1882593064483</v>
      </c>
      <c r="F86" s="36">
        <v>5922.0456975743618</v>
      </c>
      <c r="G86" s="36">
        <v>5680.0233861606721</v>
      </c>
      <c r="H86" s="36">
        <v>5700.2228487812235</v>
      </c>
      <c r="I86" s="36">
        <v>2.7224074076636748</v>
      </c>
      <c r="J86" s="36">
        <v>179.0345894747752</v>
      </c>
      <c r="K86" s="36">
        <v>221.82284879313829</v>
      </c>
      <c r="L86" s="36">
        <v>200.42871913395675</v>
      </c>
      <c r="M86" s="36">
        <v>174</v>
      </c>
      <c r="N86" s="36">
        <v>5557.8</v>
      </c>
      <c r="O86" s="36">
        <v>0.12499999999996447</v>
      </c>
      <c r="P86" s="36">
        <v>52.78</v>
      </c>
      <c r="Q86" s="36">
        <v>1.5189999999999999</v>
      </c>
      <c r="R86" s="36">
        <v>16.95</v>
      </c>
      <c r="S86" s="36">
        <v>8.69</v>
      </c>
      <c r="T86" s="36">
        <v>0.157</v>
      </c>
      <c r="U86" s="36">
        <v>4.4000000000000004</v>
      </c>
      <c r="V86" s="36">
        <v>8.48</v>
      </c>
      <c r="W86" s="36">
        <v>4.01</v>
      </c>
      <c r="X86" s="36">
        <v>0.67</v>
      </c>
      <c r="Y86" s="36">
        <v>0.24099999999999999</v>
      </c>
      <c r="Z86" s="36">
        <v>8.8999999999999996E-2</v>
      </c>
      <c r="AA86" s="36">
        <v>0.03</v>
      </c>
      <c r="AB86" s="36">
        <v>4</v>
      </c>
      <c r="AC86" s="36">
        <v>113</v>
      </c>
      <c r="AD86" s="36">
        <v>15</v>
      </c>
      <c r="AE86" s="36">
        <v>24</v>
      </c>
      <c r="AF86" s="36">
        <v>74</v>
      </c>
      <c r="AG86" s="36">
        <v>59</v>
      </c>
      <c r="AH86" s="36">
        <v>3</v>
      </c>
      <c r="AI86" s="36">
        <v>27</v>
      </c>
      <c r="AJ86" s="36">
        <v>3</v>
      </c>
      <c r="AK86" s="36">
        <v>12</v>
      </c>
      <c r="AL86" s="36">
        <v>376</v>
      </c>
      <c r="AM86" s="36">
        <v>0</v>
      </c>
      <c r="AN86" s="36">
        <v>0</v>
      </c>
      <c r="AO86" s="36">
        <v>201</v>
      </c>
      <c r="AP86" s="36">
        <v>33</v>
      </c>
      <c r="AQ86" s="36">
        <v>72</v>
      </c>
      <c r="AR86" s="36">
        <v>188</v>
      </c>
      <c r="AT86" s="39">
        <v>19.456857268851945</v>
      </c>
      <c r="AU86" s="39">
        <v>1.3167620246927454</v>
      </c>
      <c r="AV86" s="39">
        <v>1.2209477401516555</v>
      </c>
      <c r="AW86" s="39">
        <v>1.6604889266062517</v>
      </c>
      <c r="AY86" s="31">
        <v>0.36199999999999999</v>
      </c>
      <c r="AZ86" s="37">
        <v>4.4999999999999998E-2</v>
      </c>
      <c r="BA86" s="45"/>
      <c r="BB86" s="37"/>
      <c r="BC86" s="32">
        <v>43.344557277754404</v>
      </c>
      <c r="BD86" s="32"/>
      <c r="BE86" s="32"/>
      <c r="BI86" s="40"/>
      <c r="BN86" s="40"/>
      <c r="BO86" s="40"/>
      <c r="BP86" s="33"/>
      <c r="BV86" s="37"/>
      <c r="BW86" s="37"/>
      <c r="BX86" s="31"/>
      <c r="BZ86" s="38"/>
      <c r="CD86" s="38"/>
      <c r="CH86" s="31"/>
      <c r="CI86" s="38"/>
      <c r="CK86" s="38"/>
      <c r="CL86" s="41"/>
      <c r="CM86" s="41"/>
      <c r="CN86" s="41"/>
      <c r="CO86" s="31"/>
      <c r="CP86" s="41"/>
      <c r="CQ86" s="31"/>
      <c r="CR86" s="41"/>
      <c r="CT86" s="41"/>
    </row>
    <row r="87" spans="1:99" x14ac:dyDescent="0.2">
      <c r="A87" s="36" t="s">
        <v>144</v>
      </c>
      <c r="B87" s="36">
        <v>75</v>
      </c>
      <c r="C87" s="36">
        <v>175</v>
      </c>
      <c r="D87" s="36">
        <v>175</v>
      </c>
      <c r="E87" s="36">
        <v>5521.6514931001011</v>
      </c>
      <c r="F87" s="36">
        <v>5922.7803414761584</v>
      </c>
      <c r="G87" s="36">
        <v>5680.2594245253822</v>
      </c>
      <c r="H87" s="36">
        <v>5700.5901707320763</v>
      </c>
      <c r="I87" s="36">
        <v>2.7224074076636748</v>
      </c>
      <c r="J87" s="36">
        <v>178.93867763197522</v>
      </c>
      <c r="K87" s="36">
        <v>222.19017074408202</v>
      </c>
      <c r="L87" s="36">
        <v>200.56442418802862</v>
      </c>
      <c r="M87" s="36">
        <v>175</v>
      </c>
      <c r="N87" s="36">
        <v>5565.7</v>
      </c>
      <c r="O87" s="36">
        <v>0.12499999999996447</v>
      </c>
      <c r="P87" s="36">
        <v>52.81</v>
      </c>
      <c r="Q87" s="36">
        <v>1.528</v>
      </c>
      <c r="R87" s="36">
        <v>17.02</v>
      </c>
      <c r="S87" s="36">
        <v>8.6999999999999993</v>
      </c>
      <c r="T87" s="36">
        <v>0.159</v>
      </c>
      <c r="U87" s="36">
        <v>4.45</v>
      </c>
      <c r="V87" s="36">
        <v>8.49</v>
      </c>
      <c r="W87" s="36">
        <v>4.05</v>
      </c>
      <c r="X87" s="36">
        <v>0.67</v>
      </c>
      <c r="Y87" s="36">
        <v>0.247</v>
      </c>
      <c r="Z87" s="36">
        <v>0.105</v>
      </c>
      <c r="AA87" s="36">
        <v>0.01</v>
      </c>
      <c r="AB87" s="36">
        <v>5</v>
      </c>
      <c r="AC87" s="36">
        <v>112</v>
      </c>
      <c r="AD87" s="36">
        <v>14</v>
      </c>
      <c r="AE87" s="36">
        <v>24</v>
      </c>
      <c r="AF87" s="36">
        <v>72</v>
      </c>
      <c r="AG87" s="36">
        <v>57</v>
      </c>
      <c r="AH87" s="36">
        <v>4</v>
      </c>
      <c r="AI87" s="36">
        <v>25</v>
      </c>
      <c r="AJ87" s="36">
        <v>1</v>
      </c>
      <c r="AK87" s="36">
        <v>10</v>
      </c>
      <c r="AL87" s="36">
        <v>376</v>
      </c>
      <c r="AM87" s="36">
        <v>5</v>
      </c>
      <c r="AN87" s="36">
        <v>0</v>
      </c>
      <c r="AO87" s="36">
        <v>208</v>
      </c>
      <c r="AP87" s="36">
        <v>30</v>
      </c>
      <c r="AQ87" s="36">
        <v>72</v>
      </c>
      <c r="AR87" s="36">
        <v>189</v>
      </c>
      <c r="AT87" s="39">
        <v>19.000748060947306</v>
      </c>
      <c r="AU87" s="39">
        <v>1.0197832110046827</v>
      </c>
      <c r="AV87" s="39">
        <v>1.1267194867058976</v>
      </c>
      <c r="AW87" s="39">
        <v>1.5323385019200209</v>
      </c>
      <c r="AY87" s="31">
        <v>0.27029999999999998</v>
      </c>
      <c r="AZ87" s="37">
        <v>2.7900000000000001E-2</v>
      </c>
      <c r="BA87" s="45">
        <v>0.21879999999999999</v>
      </c>
      <c r="BB87" s="37">
        <v>5.149999999999999E-2</v>
      </c>
      <c r="BC87" s="31">
        <v>45.5222935961405</v>
      </c>
      <c r="BD87" s="31">
        <v>45.5222935961405</v>
      </c>
      <c r="BI87" s="40"/>
      <c r="BN87" s="40"/>
      <c r="BO87" s="40"/>
      <c r="BP87" s="33"/>
      <c r="BV87" s="37"/>
      <c r="BW87" s="37"/>
      <c r="BX87" s="31"/>
      <c r="BZ87" s="38"/>
      <c r="CD87" s="38"/>
      <c r="CH87" s="31"/>
      <c r="CI87" s="38"/>
      <c r="CK87" s="38"/>
      <c r="CL87" s="41"/>
      <c r="CM87" s="41"/>
      <c r="CN87" s="41"/>
      <c r="CO87" s="31"/>
      <c r="CP87" s="41"/>
      <c r="CQ87" s="31"/>
      <c r="CR87" s="41"/>
      <c r="CT87" s="41"/>
    </row>
    <row r="88" spans="1:99" x14ac:dyDescent="0.2">
      <c r="A88" s="36" t="s">
        <v>147</v>
      </c>
      <c r="B88" s="36">
        <v>23</v>
      </c>
      <c r="C88" s="36">
        <v>176</v>
      </c>
      <c r="D88" s="36">
        <v>176</v>
      </c>
      <c r="E88" s="36">
        <v>5522.1147268937539</v>
      </c>
      <c r="F88" s="36">
        <v>5923.5149853779549</v>
      </c>
      <c r="G88" s="36">
        <v>5680.4954628900923</v>
      </c>
      <c r="H88" s="36">
        <v>5700.9574926829291</v>
      </c>
      <c r="I88" s="36">
        <v>2.7224074076636748</v>
      </c>
      <c r="J88" s="36">
        <v>178.84276578917525</v>
      </c>
      <c r="K88" s="36">
        <v>222.55749269502576</v>
      </c>
      <c r="L88" s="36">
        <v>200.7001292421005</v>
      </c>
      <c r="M88" s="36">
        <v>176</v>
      </c>
      <c r="N88" s="36">
        <v>5573.8</v>
      </c>
      <c r="O88" s="36">
        <v>0.12499999999996447</v>
      </c>
      <c r="P88" s="36">
        <v>52.92</v>
      </c>
      <c r="Q88" s="36">
        <v>1.5469999999999999</v>
      </c>
      <c r="R88" s="36">
        <v>16.95</v>
      </c>
      <c r="S88" s="36">
        <v>8.82</v>
      </c>
      <c r="T88" s="36">
        <v>0.158</v>
      </c>
      <c r="U88" s="36">
        <v>4.41</v>
      </c>
      <c r="V88" s="36">
        <v>8.3000000000000007</v>
      </c>
      <c r="W88" s="36">
        <v>4.0999999999999996</v>
      </c>
      <c r="X88" s="36">
        <v>0.68</v>
      </c>
      <c r="Y88" s="36">
        <v>0.248</v>
      </c>
      <c r="Z88" s="36">
        <v>6.8000000000000005E-2</v>
      </c>
      <c r="AA88" s="36">
        <v>0.03</v>
      </c>
      <c r="AB88" s="36">
        <v>5</v>
      </c>
      <c r="AC88" s="36">
        <v>134</v>
      </c>
      <c r="AD88" s="36">
        <v>27</v>
      </c>
      <c r="AE88" s="36">
        <v>23</v>
      </c>
      <c r="AF88" s="36">
        <v>64</v>
      </c>
      <c r="AG88" s="36">
        <v>62</v>
      </c>
      <c r="AH88" s="36">
        <v>1</v>
      </c>
      <c r="AI88" s="36">
        <v>25</v>
      </c>
      <c r="AJ88" s="36">
        <v>2</v>
      </c>
      <c r="AK88" s="36">
        <v>11</v>
      </c>
      <c r="AL88" s="36">
        <v>372</v>
      </c>
      <c r="AM88" s="36">
        <v>3</v>
      </c>
      <c r="AN88" s="36">
        <v>1</v>
      </c>
      <c r="AO88" s="36">
        <v>205</v>
      </c>
      <c r="AP88" s="36">
        <v>33</v>
      </c>
      <c r="AQ88" s="36">
        <v>74</v>
      </c>
      <c r="AR88" s="36">
        <v>189</v>
      </c>
      <c r="AT88" s="39">
        <v>20.422979491609329</v>
      </c>
      <c r="AU88" s="39">
        <v>1.3440827428069109</v>
      </c>
      <c r="AV88" s="39">
        <v>1.0196489773019046</v>
      </c>
      <c r="AW88" s="39">
        <v>1.3867226091305904</v>
      </c>
      <c r="AY88" s="31">
        <v>0.36559999999999998</v>
      </c>
      <c r="AZ88" s="37">
        <v>0.16800000000000001</v>
      </c>
      <c r="BA88" s="45">
        <v>0.19850000000000001</v>
      </c>
      <c r="BB88" s="37">
        <v>0.16709999999999997</v>
      </c>
      <c r="BC88" s="31">
        <v>45.520805744232241</v>
      </c>
      <c r="BD88" s="31">
        <v>45.520805744232241</v>
      </c>
      <c r="BI88" s="40"/>
      <c r="BN88" s="40"/>
      <c r="BO88" s="40"/>
      <c r="BP88" s="33"/>
      <c r="BV88" s="37"/>
      <c r="BW88" s="37"/>
      <c r="BX88" s="31"/>
      <c r="BZ88" s="38"/>
      <c r="CD88" s="38"/>
      <c r="CH88" s="31"/>
      <c r="CI88" s="38"/>
      <c r="CK88" s="38"/>
      <c r="CL88" s="41"/>
      <c r="CM88" s="41"/>
      <c r="CN88" s="41"/>
      <c r="CO88" s="31"/>
      <c r="CP88" s="41"/>
      <c r="CQ88" s="31"/>
      <c r="CR88" s="41"/>
      <c r="CT88" s="41"/>
    </row>
    <row r="89" spans="1:99" x14ac:dyDescent="0.2">
      <c r="A89" s="36" t="s">
        <v>144</v>
      </c>
      <c r="B89" s="36">
        <v>77</v>
      </c>
      <c r="C89" s="36">
        <v>177</v>
      </c>
      <c r="D89" s="36">
        <v>177</v>
      </c>
      <c r="E89" s="36">
        <v>5522.5779606874066</v>
      </c>
      <c r="F89" s="36">
        <v>5924.2496292797514</v>
      </c>
      <c r="G89" s="36">
        <v>5680.7315012548024</v>
      </c>
      <c r="H89" s="36">
        <v>5701.3248146337819</v>
      </c>
      <c r="I89" s="36">
        <v>2.7224074076636748</v>
      </c>
      <c r="J89" s="36">
        <v>178.74685394637527</v>
      </c>
      <c r="K89" s="36">
        <v>222.92481464596949</v>
      </c>
      <c r="L89" s="36">
        <v>200.83583429617238</v>
      </c>
      <c r="M89" s="36">
        <v>177</v>
      </c>
      <c r="N89" s="36">
        <v>5581.8</v>
      </c>
      <c r="O89" s="36">
        <v>0.11111111111114971</v>
      </c>
      <c r="P89" s="36">
        <v>53.08</v>
      </c>
      <c r="Q89" s="36">
        <v>1.53</v>
      </c>
      <c r="R89" s="36">
        <v>17.100000000000001</v>
      </c>
      <c r="S89" s="36">
        <v>8.68</v>
      </c>
      <c r="T89" s="36">
        <v>0.156</v>
      </c>
      <c r="U89" s="36">
        <v>4.4000000000000004</v>
      </c>
      <c r="V89" s="36">
        <v>8.6</v>
      </c>
      <c r="W89" s="36">
        <v>4.05</v>
      </c>
      <c r="X89" s="36">
        <v>0.65</v>
      </c>
      <c r="Y89" s="36">
        <v>0.24399999999999999</v>
      </c>
      <c r="Z89" s="36">
        <v>0.107</v>
      </c>
      <c r="AA89" s="36">
        <v>0.02</v>
      </c>
      <c r="AB89" s="36">
        <v>4</v>
      </c>
      <c r="AC89" s="36">
        <v>117</v>
      </c>
      <c r="AD89" s="36">
        <v>18</v>
      </c>
      <c r="AE89" s="36">
        <v>24</v>
      </c>
      <c r="AF89" s="36">
        <v>73</v>
      </c>
      <c r="AG89" s="36">
        <v>57</v>
      </c>
      <c r="AH89" s="36">
        <v>2</v>
      </c>
      <c r="AI89" s="36">
        <v>27</v>
      </c>
      <c r="AJ89" s="36">
        <v>2</v>
      </c>
      <c r="AK89" s="36">
        <v>10</v>
      </c>
      <c r="AL89" s="36">
        <v>378</v>
      </c>
      <c r="AM89" s="36">
        <v>3</v>
      </c>
      <c r="AN89" s="36">
        <v>-1</v>
      </c>
      <c r="AO89" s="36">
        <v>197</v>
      </c>
      <c r="AP89" s="36">
        <v>32</v>
      </c>
      <c r="AQ89" s="36">
        <v>73</v>
      </c>
      <c r="AR89" s="36">
        <v>186</v>
      </c>
      <c r="AT89" s="39">
        <v>17.136533940640579</v>
      </c>
      <c r="AU89" s="39">
        <v>1.0782955615892345</v>
      </c>
      <c r="AV89" s="39">
        <v>1.1990912617055152</v>
      </c>
      <c r="AW89" s="39">
        <v>1.6307641159195008</v>
      </c>
      <c r="AY89" s="31">
        <v>0.2545</v>
      </c>
      <c r="AZ89" s="37">
        <v>3.7699999999999997E-2</v>
      </c>
      <c r="BA89" s="45"/>
      <c r="BB89" s="37"/>
      <c r="BC89" s="32">
        <v>43.279840608766165</v>
      </c>
      <c r="BD89" s="32"/>
      <c r="BE89" s="32"/>
      <c r="BI89" s="40"/>
      <c r="BN89" s="40"/>
      <c r="BO89" s="40"/>
      <c r="BP89" s="33"/>
      <c r="BV89" s="37"/>
      <c r="BW89" s="37"/>
      <c r="BX89" s="31"/>
      <c r="BZ89" s="38"/>
      <c r="CD89" s="38"/>
      <c r="CH89" s="31"/>
      <c r="CI89" s="38"/>
      <c r="CK89" s="38"/>
      <c r="CL89" s="41"/>
      <c r="CM89" s="41"/>
      <c r="CN89" s="41"/>
      <c r="CO89" s="31"/>
      <c r="CP89" s="41"/>
      <c r="CQ89" s="31"/>
      <c r="CR89" s="41"/>
      <c r="CT89" s="41"/>
    </row>
    <row r="90" spans="1:99" x14ac:dyDescent="0.2">
      <c r="A90" s="36" t="s">
        <v>147</v>
      </c>
      <c r="B90" s="36">
        <v>25</v>
      </c>
      <c r="C90" s="36">
        <v>178</v>
      </c>
      <c r="D90" s="36">
        <v>178</v>
      </c>
      <c r="E90" s="36">
        <v>5523.0411944810594</v>
      </c>
      <c r="F90" s="36">
        <v>5924.9842731815479</v>
      </c>
      <c r="G90" s="36">
        <v>5680.9675396195125</v>
      </c>
      <c r="H90" s="36">
        <v>5701.6921365846347</v>
      </c>
      <c r="I90" s="36">
        <v>2.7224074076636748</v>
      </c>
      <c r="J90" s="36">
        <v>178.65094210357529</v>
      </c>
      <c r="K90" s="36">
        <v>223.29213659691322</v>
      </c>
      <c r="L90" s="36">
        <v>200.97153935024426</v>
      </c>
      <c r="M90" s="36">
        <v>178</v>
      </c>
      <c r="N90" s="36">
        <v>5590</v>
      </c>
      <c r="O90" s="36">
        <v>0.12499999999996447</v>
      </c>
      <c r="P90" s="36">
        <v>52.97</v>
      </c>
      <c r="Q90" s="36">
        <v>1.552</v>
      </c>
      <c r="R90" s="36">
        <v>16.97</v>
      </c>
      <c r="S90" s="36">
        <v>8.8800000000000008</v>
      </c>
      <c r="T90" s="36">
        <v>0.158</v>
      </c>
      <c r="U90" s="36">
        <v>4.41</v>
      </c>
      <c r="V90" s="36">
        <v>8.3000000000000007</v>
      </c>
      <c r="W90" s="36">
        <v>4.1500000000000004</v>
      </c>
      <c r="X90" s="36">
        <v>0.69</v>
      </c>
      <c r="Y90" s="36">
        <v>0.25</v>
      </c>
      <c r="Z90" s="36">
        <v>7.8E-2</v>
      </c>
      <c r="AA90" s="36">
        <v>0.05</v>
      </c>
      <c r="AB90" s="36">
        <v>5</v>
      </c>
      <c r="AC90" s="36">
        <v>125</v>
      </c>
      <c r="AD90" s="36">
        <v>25</v>
      </c>
      <c r="AE90" s="36">
        <v>24</v>
      </c>
      <c r="AF90" s="36">
        <v>68</v>
      </c>
      <c r="AG90" s="36">
        <v>60</v>
      </c>
      <c r="AH90" s="36">
        <v>1</v>
      </c>
      <c r="AI90" s="36">
        <v>25</v>
      </c>
      <c r="AJ90" s="36">
        <v>2</v>
      </c>
      <c r="AK90" s="36">
        <v>12</v>
      </c>
      <c r="AL90" s="36">
        <v>373</v>
      </c>
      <c r="AM90" s="36">
        <v>2</v>
      </c>
      <c r="AN90" s="36">
        <v>0</v>
      </c>
      <c r="AO90" s="36">
        <v>200</v>
      </c>
      <c r="AP90" s="36">
        <v>31</v>
      </c>
      <c r="AQ90" s="36">
        <v>81</v>
      </c>
      <c r="AR90" s="36">
        <v>189</v>
      </c>
      <c r="AT90" s="39">
        <v>18.908354257018946</v>
      </c>
      <c r="AU90" s="39">
        <v>1.2602183831204499</v>
      </c>
      <c r="AV90" s="39">
        <v>1.16228610299894</v>
      </c>
      <c r="AW90" s="39">
        <v>1.5807091000785585</v>
      </c>
      <c r="AY90" s="31">
        <v>0.371</v>
      </c>
      <c r="AZ90" s="37">
        <v>1.6E-2</v>
      </c>
      <c r="BA90" s="45">
        <v>0.18060000000000001</v>
      </c>
      <c r="BB90" s="37">
        <v>0.19039999999999999</v>
      </c>
      <c r="BC90" s="31">
        <v>45.258375821249302</v>
      </c>
      <c r="BD90" s="31">
        <v>45.258375821249302</v>
      </c>
      <c r="BI90" s="40"/>
      <c r="BN90" s="40"/>
      <c r="BO90" s="40"/>
      <c r="BP90" s="33"/>
      <c r="BV90" s="37"/>
      <c r="BW90" s="37"/>
      <c r="BX90" s="31"/>
      <c r="BZ90" s="38"/>
      <c r="CC90" s="31"/>
      <c r="CD90" s="38"/>
      <c r="CH90" s="31"/>
      <c r="CI90" s="38"/>
      <c r="CK90" s="38"/>
      <c r="CL90" s="41"/>
      <c r="CM90" s="41"/>
      <c r="CN90" s="41"/>
      <c r="CO90" s="31"/>
      <c r="CP90" s="41"/>
      <c r="CQ90" s="31"/>
      <c r="CR90" s="41"/>
      <c r="CT90" s="41"/>
    </row>
    <row r="91" spans="1:99" x14ac:dyDescent="0.2">
      <c r="A91" s="36" t="s">
        <v>144</v>
      </c>
      <c r="B91" s="36">
        <v>79</v>
      </c>
      <c r="C91" s="36">
        <v>179</v>
      </c>
      <c r="D91" s="36">
        <v>179</v>
      </c>
      <c r="E91" s="36">
        <v>5523.5044282747122</v>
      </c>
      <c r="F91" s="36">
        <v>5925.7189170833444</v>
      </c>
      <c r="G91" s="36">
        <v>5681.2035779842226</v>
      </c>
      <c r="H91" s="36">
        <v>5702.0594585354875</v>
      </c>
      <c r="I91" s="36">
        <v>2.7224074076636748</v>
      </c>
      <c r="J91" s="36">
        <v>178.55503026077531</v>
      </c>
      <c r="K91" s="36">
        <v>223.65945854785696</v>
      </c>
      <c r="L91" s="36">
        <v>201.10724440431613</v>
      </c>
      <c r="M91" s="36">
        <v>179</v>
      </c>
      <c r="N91" s="36">
        <v>5598.2</v>
      </c>
      <c r="O91" s="36">
        <v>0.12499999999996447</v>
      </c>
      <c r="P91" s="36">
        <v>53</v>
      </c>
      <c r="Q91" s="36">
        <v>1.5349999999999999</v>
      </c>
      <c r="R91" s="36">
        <v>16.98</v>
      </c>
      <c r="S91" s="36">
        <v>8.73</v>
      </c>
      <c r="T91" s="36">
        <v>0.158</v>
      </c>
      <c r="U91" s="36">
        <v>4.42</v>
      </c>
      <c r="V91" s="36">
        <v>8.39</v>
      </c>
      <c r="W91" s="36">
        <v>4.07</v>
      </c>
      <c r="X91" s="36">
        <v>0.68</v>
      </c>
      <c r="Y91" s="36">
        <v>0.25</v>
      </c>
      <c r="Z91" s="36">
        <v>0.111</v>
      </c>
      <c r="AA91" s="36">
        <v>0.02</v>
      </c>
      <c r="AB91" s="36">
        <v>4</v>
      </c>
      <c r="AC91" s="36">
        <v>112</v>
      </c>
      <c r="AD91" s="36">
        <v>31</v>
      </c>
      <c r="AE91" s="36">
        <v>24</v>
      </c>
      <c r="AF91" s="36">
        <v>67</v>
      </c>
      <c r="AG91" s="36">
        <v>59</v>
      </c>
      <c r="AH91" s="36">
        <v>0</v>
      </c>
      <c r="AI91" s="36">
        <v>25</v>
      </c>
      <c r="AJ91" s="36">
        <v>4</v>
      </c>
      <c r="AK91" s="36">
        <v>12</v>
      </c>
      <c r="AL91" s="36">
        <v>374</v>
      </c>
      <c r="AM91" s="36">
        <v>-1</v>
      </c>
      <c r="AN91" s="36">
        <v>-1</v>
      </c>
      <c r="AO91" s="36">
        <v>199</v>
      </c>
      <c r="AP91" s="36">
        <v>32</v>
      </c>
      <c r="AQ91" s="36">
        <v>73</v>
      </c>
      <c r="AR91" s="36">
        <v>191</v>
      </c>
      <c r="AT91" s="39">
        <v>18.904138889879174</v>
      </c>
      <c r="AU91" s="39">
        <v>1.1130550988649559</v>
      </c>
      <c r="AV91" s="39">
        <v>1.1112967179820223</v>
      </c>
      <c r="AW91" s="39">
        <v>1.5113635364555504</v>
      </c>
      <c r="AY91" s="31">
        <v>0.26939999999999997</v>
      </c>
      <c r="AZ91" s="37">
        <v>3.1399999999999997E-2</v>
      </c>
      <c r="BA91" s="45"/>
      <c r="BB91" s="37"/>
      <c r="BC91" s="32">
        <v>43.472322297961227</v>
      </c>
      <c r="BD91" s="32"/>
      <c r="BE91" s="32"/>
      <c r="BF91" s="33">
        <v>121</v>
      </c>
      <c r="BG91" s="36">
        <v>26</v>
      </c>
      <c r="BH91" s="36">
        <v>23</v>
      </c>
      <c r="BI91" s="40">
        <v>44</v>
      </c>
      <c r="BJ91" s="36">
        <v>58</v>
      </c>
      <c r="BK91" s="36">
        <v>0.61</v>
      </c>
      <c r="BL91" s="36">
        <v>25</v>
      </c>
      <c r="BM91" s="36">
        <v>4.3</v>
      </c>
      <c r="BN91" s="40">
        <v>9.8000000000000007</v>
      </c>
      <c r="BO91" s="40">
        <v>443</v>
      </c>
      <c r="BP91" s="33">
        <v>1.3</v>
      </c>
      <c r="BQ91" s="36">
        <v>0.49</v>
      </c>
      <c r="BR91" s="36">
        <v>208</v>
      </c>
      <c r="BS91" s="36">
        <v>30</v>
      </c>
      <c r="BT91" s="36">
        <v>76</v>
      </c>
      <c r="BU91" s="36">
        <v>182</v>
      </c>
      <c r="BV91" s="37">
        <v>3.5436801536635872E-2</v>
      </c>
      <c r="BW91" s="37">
        <v>2.973456775602492E-2</v>
      </c>
      <c r="BX91" s="31">
        <v>0.1696164040244349</v>
      </c>
      <c r="BY91" s="41">
        <v>1.0215100000000001</v>
      </c>
      <c r="BZ91" s="38">
        <v>11.633100000000001</v>
      </c>
      <c r="CA91" s="41">
        <v>5.5750904950110485</v>
      </c>
      <c r="CB91" s="36">
        <v>0</v>
      </c>
      <c r="CC91" s="31">
        <v>0.19583</v>
      </c>
      <c r="CD91" s="38">
        <v>24.272750000000002</v>
      </c>
      <c r="CE91" s="41">
        <v>1.23492</v>
      </c>
      <c r="CF91" s="31">
        <v>0.85216000000000003</v>
      </c>
      <c r="CG91" s="31">
        <v>0.10015503875968994</v>
      </c>
      <c r="CH91" s="31">
        <v>0.19159999999999999</v>
      </c>
      <c r="CI91" s="38">
        <v>10.69145</v>
      </c>
      <c r="CJ91" s="41">
        <v>3.7792100000000004</v>
      </c>
      <c r="CK91" s="38">
        <v>17.685700000000001</v>
      </c>
      <c r="CL91" s="41">
        <v>4.6770949999999996</v>
      </c>
      <c r="CM91" s="41">
        <v>1.5872845172271979</v>
      </c>
      <c r="CN91" s="41">
        <v>5.3167748282761478</v>
      </c>
      <c r="CO91" s="31">
        <v>0.89551000000000003</v>
      </c>
      <c r="CP91" s="41">
        <v>5.7701150000000005</v>
      </c>
      <c r="CQ91" s="41">
        <v>1.18645</v>
      </c>
      <c r="CR91" s="41">
        <v>3.4108450000000001</v>
      </c>
      <c r="CS91" s="31">
        <v>0.50532999999999995</v>
      </c>
      <c r="CT91" s="41">
        <v>3.3005500000000003</v>
      </c>
      <c r="CU91" s="31">
        <v>0.48688999999999999</v>
      </c>
    </row>
    <row r="92" spans="1:99" x14ac:dyDescent="0.2">
      <c r="A92" s="36" t="s">
        <v>147</v>
      </c>
      <c r="B92" s="36">
        <v>27</v>
      </c>
      <c r="C92" s="36">
        <v>180</v>
      </c>
      <c r="D92" s="36">
        <v>180</v>
      </c>
      <c r="E92" s="36">
        <v>5523.9676620683649</v>
      </c>
      <c r="F92" s="36">
        <v>5926.4535609851409</v>
      </c>
      <c r="G92" s="36">
        <v>5681.4396163489328</v>
      </c>
      <c r="H92" s="36">
        <v>5702.4267804863402</v>
      </c>
      <c r="I92" s="36">
        <v>2.7224074076636748</v>
      </c>
      <c r="J92" s="36">
        <v>178.45911841797533</v>
      </c>
      <c r="K92" s="36">
        <v>224.02678049880069</v>
      </c>
      <c r="L92" s="36">
        <v>201.24294945838801</v>
      </c>
      <c r="M92" s="36">
        <v>180</v>
      </c>
      <c r="N92" s="36">
        <v>5606.3</v>
      </c>
      <c r="O92" s="36">
        <v>0.12499999999996447</v>
      </c>
      <c r="P92" s="36">
        <v>53.08</v>
      </c>
      <c r="Q92" s="36">
        <v>1.536</v>
      </c>
      <c r="R92" s="36">
        <v>17.059999999999999</v>
      </c>
      <c r="S92" s="36">
        <v>8.73</v>
      </c>
      <c r="T92" s="36">
        <v>0.156</v>
      </c>
      <c r="U92" s="36">
        <v>4.4000000000000004</v>
      </c>
      <c r="V92" s="36">
        <v>8.43</v>
      </c>
      <c r="W92" s="36">
        <v>4.08</v>
      </c>
      <c r="X92" s="36">
        <v>0.66</v>
      </c>
      <c r="Y92" s="36">
        <v>0.245</v>
      </c>
      <c r="Z92" s="36">
        <v>0.10299999999999999</v>
      </c>
      <c r="AA92" s="36">
        <v>0.05</v>
      </c>
      <c r="AB92" s="36">
        <v>3</v>
      </c>
      <c r="AC92" s="36">
        <v>124</v>
      </c>
      <c r="AD92" s="36">
        <v>4</v>
      </c>
      <c r="AE92" s="36">
        <v>24</v>
      </c>
      <c r="AF92" s="36">
        <v>71</v>
      </c>
      <c r="AG92" s="36">
        <v>62</v>
      </c>
      <c r="AH92" s="36">
        <v>0</v>
      </c>
      <c r="AI92" s="36">
        <v>26</v>
      </c>
      <c r="AJ92" s="36">
        <v>4</v>
      </c>
      <c r="AK92" s="36">
        <v>10</v>
      </c>
      <c r="AL92" s="36">
        <v>378</v>
      </c>
      <c r="AM92" s="36">
        <v>-4</v>
      </c>
      <c r="AN92" s="36">
        <v>-2</v>
      </c>
      <c r="AO92" s="36">
        <v>201</v>
      </c>
      <c r="AP92" s="36">
        <v>31</v>
      </c>
      <c r="AQ92" s="36">
        <v>81</v>
      </c>
      <c r="AR92" s="36">
        <v>187</v>
      </c>
      <c r="AT92" s="39">
        <v>18.598531306764382</v>
      </c>
      <c r="AU92" s="39">
        <v>1.3169564097918753</v>
      </c>
      <c r="AV92" s="39">
        <v>1.1891706321581683</v>
      </c>
      <c r="AW92" s="39">
        <v>1.6172720597351091</v>
      </c>
      <c r="AY92" s="31">
        <v>0.318</v>
      </c>
      <c r="AZ92" s="37">
        <v>4.2799999999999998E-2</v>
      </c>
      <c r="BA92" s="45"/>
      <c r="BB92" s="37"/>
      <c r="BC92" s="32">
        <v>43.499343086511018</v>
      </c>
      <c r="BD92" s="32"/>
      <c r="BE92" s="32"/>
      <c r="BI92" s="40"/>
      <c r="BN92" s="40"/>
      <c r="BO92" s="40"/>
      <c r="BP92" s="33"/>
      <c r="BV92" s="37"/>
      <c r="BW92" s="37"/>
      <c r="BX92" s="31"/>
      <c r="BY92" s="41"/>
      <c r="BZ92" s="38"/>
      <c r="CA92" s="41"/>
      <c r="CC92" s="31"/>
      <c r="CD92" s="38"/>
      <c r="CE92" s="41"/>
      <c r="CF92" s="31"/>
      <c r="CG92" s="31"/>
      <c r="CH92" s="31"/>
      <c r="CI92" s="38"/>
      <c r="CJ92" s="41"/>
      <c r="CK92" s="38"/>
      <c r="CL92" s="41"/>
      <c r="CM92" s="41"/>
      <c r="CN92" s="41"/>
      <c r="CO92" s="31"/>
      <c r="CP92" s="41"/>
      <c r="CQ92" s="41"/>
      <c r="CR92" s="41"/>
      <c r="CS92" s="31"/>
      <c r="CT92" s="41"/>
      <c r="CU92" s="31"/>
    </row>
    <row r="93" spans="1:99" x14ac:dyDescent="0.2">
      <c r="A93" s="36" t="s">
        <v>144</v>
      </c>
      <c r="B93" s="36">
        <v>81</v>
      </c>
      <c r="C93" s="36">
        <v>181</v>
      </c>
      <c r="D93" s="36">
        <v>181</v>
      </c>
      <c r="E93" s="36">
        <v>5524.4308958620177</v>
      </c>
      <c r="F93" s="36">
        <v>5927.1882048869375</v>
      </c>
      <c r="G93" s="36">
        <v>5681.6756547136429</v>
      </c>
      <c r="H93" s="36">
        <v>5702.794102437193</v>
      </c>
      <c r="I93" s="36">
        <v>2.7224074076636748</v>
      </c>
      <c r="J93" s="36">
        <v>178.36320657517535</v>
      </c>
      <c r="K93" s="36">
        <v>224.39410244974442</v>
      </c>
      <c r="L93" s="36">
        <v>201.37865451245989</v>
      </c>
      <c r="M93" s="36">
        <v>181</v>
      </c>
      <c r="N93" s="36">
        <v>5614.3</v>
      </c>
      <c r="O93" s="36">
        <v>0.12499999999996447</v>
      </c>
      <c r="P93" s="36">
        <v>53.03</v>
      </c>
      <c r="Q93" s="36">
        <v>1.5620000000000001</v>
      </c>
      <c r="R93" s="36">
        <v>16.91</v>
      </c>
      <c r="S93" s="36">
        <v>8.89</v>
      </c>
      <c r="T93" s="36">
        <v>0.159</v>
      </c>
      <c r="U93" s="36">
        <v>4.43</v>
      </c>
      <c r="V93" s="36">
        <v>8.25</v>
      </c>
      <c r="W93" s="36">
        <v>4.07</v>
      </c>
      <c r="X93" s="36">
        <v>0.68</v>
      </c>
      <c r="Y93" s="36">
        <v>0.25700000000000001</v>
      </c>
      <c r="Z93" s="36">
        <v>0.112</v>
      </c>
      <c r="AA93" s="36">
        <v>0.02</v>
      </c>
      <c r="AB93" s="36">
        <v>4</v>
      </c>
      <c r="AC93" s="36">
        <v>116</v>
      </c>
      <c r="AD93" s="36">
        <v>26</v>
      </c>
      <c r="AE93" s="36">
        <v>25</v>
      </c>
      <c r="AF93" s="36">
        <v>66</v>
      </c>
      <c r="AG93" s="36">
        <v>61</v>
      </c>
      <c r="AH93" s="36">
        <v>1</v>
      </c>
      <c r="AI93" s="36">
        <v>25</v>
      </c>
      <c r="AJ93" s="36">
        <v>3</v>
      </c>
      <c r="AK93" s="36">
        <v>10</v>
      </c>
      <c r="AL93" s="36">
        <v>374</v>
      </c>
      <c r="AM93" s="36">
        <v>1</v>
      </c>
      <c r="AN93" s="36">
        <v>-1</v>
      </c>
      <c r="AO93" s="36">
        <v>195</v>
      </c>
      <c r="AP93" s="36">
        <v>31</v>
      </c>
      <c r="AQ93" s="36">
        <v>78</v>
      </c>
      <c r="AR93" s="36">
        <v>190</v>
      </c>
      <c r="AT93" s="39">
        <v>18.971868922950573</v>
      </c>
      <c r="AU93" s="39">
        <v>1.0680639198616459</v>
      </c>
      <c r="AV93" s="39">
        <v>1.2447081271241975</v>
      </c>
      <c r="AW93" s="39">
        <v>1.6928030528889089</v>
      </c>
      <c r="AY93" s="31">
        <v>0.2429</v>
      </c>
      <c r="AZ93" s="37">
        <v>4.4699999999999997E-2</v>
      </c>
      <c r="BA93" s="45"/>
      <c r="BB93" s="37"/>
      <c r="BC93" s="32">
        <v>43.674968400649171</v>
      </c>
      <c r="BD93" s="32"/>
      <c r="BE93" s="32"/>
      <c r="BI93" s="40"/>
      <c r="BN93" s="40"/>
      <c r="BO93" s="40"/>
      <c r="BP93" s="33"/>
      <c r="BV93" s="37"/>
      <c r="BW93" s="37"/>
      <c r="BX93" s="31"/>
      <c r="BY93" s="41"/>
      <c r="BZ93" s="38"/>
      <c r="CA93" s="41"/>
      <c r="CC93" s="31"/>
      <c r="CD93" s="38"/>
      <c r="CE93" s="41"/>
      <c r="CF93" s="31"/>
      <c r="CG93" s="31"/>
      <c r="CH93" s="31"/>
      <c r="CI93" s="38"/>
      <c r="CJ93" s="41"/>
      <c r="CK93" s="38"/>
      <c r="CL93" s="41"/>
      <c r="CM93" s="41"/>
      <c r="CN93" s="41"/>
      <c r="CO93" s="31"/>
      <c r="CP93" s="41"/>
      <c r="CQ93" s="41"/>
      <c r="CR93" s="41"/>
      <c r="CS93" s="31"/>
      <c r="CT93" s="41"/>
      <c r="CU93" s="31"/>
    </row>
    <row r="94" spans="1:99" x14ac:dyDescent="0.2">
      <c r="A94" s="36" t="s">
        <v>147</v>
      </c>
      <c r="B94" s="36">
        <v>29</v>
      </c>
      <c r="C94" s="36">
        <v>182</v>
      </c>
      <c r="D94" s="36">
        <v>182</v>
      </c>
      <c r="E94" s="36">
        <v>5524.8941296556704</v>
      </c>
      <c r="F94" s="36">
        <v>5927.922848788734</v>
      </c>
      <c r="G94" s="36">
        <v>5681.911693078353</v>
      </c>
      <c r="H94" s="36">
        <v>5703.1614243880458</v>
      </c>
      <c r="I94" s="36">
        <v>2.7224074076636748</v>
      </c>
      <c r="J94" s="36">
        <v>178.26729473237538</v>
      </c>
      <c r="K94" s="36">
        <v>224.76142440068816</v>
      </c>
      <c r="L94" s="36">
        <v>201.51435956653177</v>
      </c>
      <c r="M94" s="36">
        <v>182</v>
      </c>
      <c r="N94" s="36">
        <v>5622.2</v>
      </c>
      <c r="O94" s="36">
        <v>0.12499999999996447</v>
      </c>
      <c r="P94" s="36">
        <v>53.54</v>
      </c>
      <c r="Q94" s="36">
        <v>1.5469999999999999</v>
      </c>
      <c r="R94" s="36">
        <v>17.14</v>
      </c>
      <c r="S94" s="36">
        <v>8.8000000000000007</v>
      </c>
      <c r="T94" s="36">
        <v>0.155</v>
      </c>
      <c r="U94" s="36">
        <v>4.3499999999999996</v>
      </c>
      <c r="V94" s="36">
        <v>8.35</v>
      </c>
      <c r="W94" s="36">
        <v>4.21</v>
      </c>
      <c r="X94" s="36">
        <v>0.67</v>
      </c>
      <c r="Y94" s="36">
        <v>0.25</v>
      </c>
      <c r="Z94" s="36">
        <v>0.105</v>
      </c>
      <c r="AA94" s="36">
        <v>0.05</v>
      </c>
      <c r="AB94" s="36">
        <v>5</v>
      </c>
      <c r="AC94" s="36">
        <v>128</v>
      </c>
      <c r="AD94" s="36">
        <v>42</v>
      </c>
      <c r="AE94" s="36">
        <v>25</v>
      </c>
      <c r="AF94" s="36">
        <v>63</v>
      </c>
      <c r="AG94" s="36">
        <v>60</v>
      </c>
      <c r="AH94" s="36">
        <v>2</v>
      </c>
      <c r="AI94" s="36">
        <v>21</v>
      </c>
      <c r="AJ94" s="36">
        <v>0</v>
      </c>
      <c r="AK94" s="36">
        <v>9</v>
      </c>
      <c r="AL94" s="36">
        <v>379</v>
      </c>
      <c r="AM94" s="36">
        <v>4</v>
      </c>
      <c r="AN94" s="36">
        <v>-1</v>
      </c>
      <c r="AO94" s="36">
        <v>196</v>
      </c>
      <c r="AP94" s="36">
        <v>30</v>
      </c>
      <c r="AQ94" s="36">
        <v>74</v>
      </c>
      <c r="AR94" s="36">
        <v>188</v>
      </c>
      <c r="AT94" s="39">
        <v>19.5976522521856</v>
      </c>
      <c r="AU94" s="39">
        <v>1.2705983390971434</v>
      </c>
      <c r="AV94" s="39">
        <v>0.91096609948548168</v>
      </c>
      <c r="AW94" s="39">
        <v>1.2389138953002552</v>
      </c>
      <c r="AY94" s="31">
        <v>0.19159999999999999</v>
      </c>
      <c r="AZ94" s="37">
        <v>4.6199999999999998E-2</v>
      </c>
      <c r="BA94" s="45"/>
      <c r="BB94" s="37"/>
      <c r="BC94" s="32">
        <v>43.540007789091106</v>
      </c>
      <c r="BD94" s="32"/>
      <c r="BE94" s="32"/>
      <c r="BI94" s="40"/>
      <c r="BN94" s="40"/>
      <c r="BO94" s="40"/>
      <c r="BP94" s="33"/>
      <c r="BV94" s="37"/>
      <c r="BW94" s="37"/>
      <c r="BX94" s="31"/>
      <c r="BY94" s="41"/>
      <c r="BZ94" s="38"/>
      <c r="CA94" s="41"/>
      <c r="CC94" s="31"/>
      <c r="CD94" s="38"/>
      <c r="CE94" s="41"/>
      <c r="CF94" s="31"/>
      <c r="CG94" s="31"/>
      <c r="CH94" s="31"/>
      <c r="CI94" s="38"/>
      <c r="CJ94" s="41"/>
      <c r="CK94" s="38"/>
      <c r="CL94" s="41"/>
      <c r="CM94" s="41"/>
      <c r="CN94" s="41"/>
      <c r="CO94" s="31"/>
      <c r="CP94" s="41"/>
      <c r="CQ94" s="41"/>
      <c r="CR94" s="41"/>
      <c r="CS94" s="31"/>
      <c r="CT94" s="41"/>
      <c r="CU94" s="31"/>
    </row>
    <row r="95" spans="1:99" x14ac:dyDescent="0.2">
      <c r="A95" s="36" t="s">
        <v>144</v>
      </c>
      <c r="B95" s="36">
        <v>83</v>
      </c>
      <c r="C95" s="36">
        <v>183</v>
      </c>
      <c r="D95" s="36">
        <v>183</v>
      </c>
      <c r="E95" s="36">
        <v>5525.3573634493232</v>
      </c>
      <c r="F95" s="36">
        <v>5928.6574926905305</v>
      </c>
      <c r="G95" s="36">
        <v>5682.1477314430631</v>
      </c>
      <c r="H95" s="36">
        <v>5703.5287463388986</v>
      </c>
      <c r="I95" s="36">
        <v>2.7224074076636748</v>
      </c>
      <c r="J95" s="36">
        <v>178.1713828895754</v>
      </c>
      <c r="K95" s="36">
        <v>225.12874635163189</v>
      </c>
      <c r="L95" s="36">
        <v>201.65006462060364</v>
      </c>
      <c r="M95" s="36">
        <v>183</v>
      </c>
      <c r="N95" s="36">
        <v>5630.1</v>
      </c>
      <c r="O95" s="36">
        <v>0.14285714285717185</v>
      </c>
      <c r="P95" s="36">
        <v>53.07</v>
      </c>
      <c r="Q95" s="36">
        <v>1.554</v>
      </c>
      <c r="R95" s="36">
        <v>16.95</v>
      </c>
      <c r="S95" s="36">
        <v>8.8800000000000008</v>
      </c>
      <c r="T95" s="36">
        <v>0.156</v>
      </c>
      <c r="U95" s="36">
        <v>4.43</v>
      </c>
      <c r="V95" s="36">
        <v>8.2799999999999994</v>
      </c>
      <c r="W95" s="36">
        <v>4.09</v>
      </c>
      <c r="X95" s="36">
        <v>0.66</v>
      </c>
      <c r="Y95" s="36">
        <v>0.25600000000000001</v>
      </c>
      <c r="Z95" s="36">
        <v>0.114</v>
      </c>
      <c r="AA95" s="36">
        <v>0.02</v>
      </c>
      <c r="AB95" s="36">
        <v>5</v>
      </c>
      <c r="AC95" s="36">
        <v>121</v>
      </c>
      <c r="AD95" s="36">
        <v>31</v>
      </c>
      <c r="AE95" s="36">
        <v>23</v>
      </c>
      <c r="AF95" s="36">
        <v>66</v>
      </c>
      <c r="AG95" s="36">
        <v>61</v>
      </c>
      <c r="AH95" s="36">
        <v>2</v>
      </c>
      <c r="AI95" s="36">
        <v>23</v>
      </c>
      <c r="AJ95" s="36">
        <v>0</v>
      </c>
      <c r="AK95" s="36">
        <v>12</v>
      </c>
      <c r="AL95" s="36">
        <v>375</v>
      </c>
      <c r="AM95" s="36">
        <v>2</v>
      </c>
      <c r="AN95" s="36">
        <v>-1</v>
      </c>
      <c r="AO95" s="36">
        <v>203</v>
      </c>
      <c r="AP95" s="36">
        <v>31</v>
      </c>
      <c r="AQ95" s="36">
        <v>76</v>
      </c>
      <c r="AR95" s="36">
        <v>189</v>
      </c>
      <c r="AT95" s="39">
        <v>19.61686746987953</v>
      </c>
      <c r="AU95" s="39">
        <v>1.0829161545609771</v>
      </c>
      <c r="AV95" s="39">
        <v>1.0664288497857124</v>
      </c>
      <c r="AW95" s="39">
        <v>1.450343235708569</v>
      </c>
      <c r="AY95" s="31">
        <v>0.21049999999999999</v>
      </c>
      <c r="AZ95" s="37">
        <v>5.0299999999999997E-2</v>
      </c>
      <c r="BA95" s="45">
        <v>0.145867</v>
      </c>
      <c r="BB95" s="37">
        <v>6.4632999999999996E-2</v>
      </c>
      <c r="BC95" s="31">
        <v>45.093657368890625</v>
      </c>
      <c r="BD95" s="31">
        <v>45.093657368890625</v>
      </c>
      <c r="BF95" s="33">
        <v>129</v>
      </c>
      <c r="BG95" s="36">
        <v>28</v>
      </c>
      <c r="BH95" s="36">
        <v>25</v>
      </c>
      <c r="BI95" s="40">
        <v>48</v>
      </c>
      <c r="BJ95" s="36">
        <v>62</v>
      </c>
      <c r="BK95" s="36">
        <v>0.82</v>
      </c>
      <c r="BL95" s="36">
        <v>23</v>
      </c>
      <c r="BM95" s="36">
        <v>5</v>
      </c>
      <c r="BN95" s="40">
        <v>10.6</v>
      </c>
      <c r="BO95" s="40">
        <v>448</v>
      </c>
      <c r="BP95" s="33">
        <v>1.4</v>
      </c>
      <c r="BQ95" s="36">
        <v>0.53</v>
      </c>
      <c r="BR95" s="36">
        <v>220</v>
      </c>
      <c r="BS95" s="36">
        <v>30</v>
      </c>
      <c r="BT95" s="36">
        <v>80</v>
      </c>
      <c r="BU95" s="36">
        <v>197</v>
      </c>
      <c r="BV95" s="37">
        <v>6.9643750948954905E-2</v>
      </c>
      <c r="BW95" s="37">
        <v>3.4375358037180101E-2</v>
      </c>
      <c r="BX95" s="31">
        <v>0.18598207653164842</v>
      </c>
      <c r="BY95" s="41">
        <v>1.0617100000000002</v>
      </c>
      <c r="BZ95" s="38">
        <v>11.83</v>
      </c>
      <c r="CA95" s="41">
        <v>6.2050100119899554</v>
      </c>
      <c r="CB95" s="36">
        <v>4.95E-4</v>
      </c>
      <c r="CC95" s="31">
        <v>0.21183000000000002</v>
      </c>
      <c r="CD95" s="38">
        <v>25.414650000000002</v>
      </c>
      <c r="CE95" s="41">
        <v>1.1396200000000001</v>
      </c>
      <c r="CF95" s="31">
        <v>0.93325999999999998</v>
      </c>
      <c r="CG95" s="31">
        <v>0.10441927177147128</v>
      </c>
      <c r="CH95" s="31">
        <v>0.22869999999999999</v>
      </c>
      <c r="CI95" s="38">
        <v>11.23495</v>
      </c>
      <c r="CJ95" s="41">
        <v>4.04061</v>
      </c>
      <c r="CK95" s="38">
        <v>18.9406</v>
      </c>
      <c r="CL95" s="41">
        <v>4.9802949999999999</v>
      </c>
      <c r="CM95" s="41">
        <v>1.7103378649926888</v>
      </c>
      <c r="CN95" s="41">
        <v>5.7692631431459951</v>
      </c>
      <c r="CO95" s="31">
        <v>0.96670999999999996</v>
      </c>
      <c r="CP95" s="41">
        <v>6.1336149999999998</v>
      </c>
      <c r="CQ95" s="41">
        <v>1.2807499999999998</v>
      </c>
      <c r="CR95" s="41">
        <v>3.6715450000000001</v>
      </c>
      <c r="CS95" s="31">
        <v>0.53913</v>
      </c>
      <c r="CT95" s="41">
        <v>3.5778999999999996</v>
      </c>
      <c r="CU95" s="31">
        <v>0.5226900000000001</v>
      </c>
    </row>
    <row r="96" spans="1:99" x14ac:dyDescent="0.2">
      <c r="A96" s="36" t="s">
        <v>147</v>
      </c>
      <c r="B96" s="36">
        <v>31</v>
      </c>
      <c r="C96" s="36">
        <v>184</v>
      </c>
      <c r="D96" s="36">
        <v>184</v>
      </c>
      <c r="E96" s="36">
        <v>5525.820597242976</v>
      </c>
      <c r="F96" s="36">
        <v>5929.392136592327</v>
      </c>
      <c r="G96" s="36">
        <v>5682.3837698077732</v>
      </c>
      <c r="H96" s="36">
        <v>5703.8960682897514</v>
      </c>
      <c r="I96" s="36">
        <v>2.7224074076636748</v>
      </c>
      <c r="J96" s="36">
        <v>178.07547104677542</v>
      </c>
      <c r="K96" s="36">
        <v>225.49606830257562</v>
      </c>
      <c r="L96" s="36">
        <v>201.78576967467552</v>
      </c>
      <c r="M96" s="36">
        <v>184</v>
      </c>
      <c r="N96" s="36">
        <v>5638.1</v>
      </c>
      <c r="O96" s="36">
        <v>0.12500000000010658</v>
      </c>
      <c r="P96" s="36">
        <v>53.65</v>
      </c>
      <c r="Q96" s="36">
        <v>1.615</v>
      </c>
      <c r="R96" s="36">
        <v>16.77</v>
      </c>
      <c r="S96" s="36">
        <v>9.06</v>
      </c>
      <c r="T96" s="36">
        <v>0.16</v>
      </c>
      <c r="U96" s="36">
        <v>4.37</v>
      </c>
      <c r="V96" s="36">
        <v>8.1</v>
      </c>
      <c r="W96" s="36">
        <v>4.45</v>
      </c>
      <c r="X96" s="36">
        <v>0.66</v>
      </c>
      <c r="Y96" s="36">
        <v>0.25</v>
      </c>
      <c r="Z96" s="36">
        <v>8.5999999999999993E-2</v>
      </c>
      <c r="AA96" s="36">
        <v>0.06</v>
      </c>
      <c r="AB96" s="36">
        <v>4</v>
      </c>
      <c r="AC96" s="36">
        <v>128</v>
      </c>
      <c r="AD96" s="36">
        <v>36</v>
      </c>
      <c r="AE96" s="36">
        <v>25</v>
      </c>
      <c r="AF96" s="36">
        <v>40</v>
      </c>
      <c r="AG96" s="36">
        <v>57</v>
      </c>
      <c r="AH96" s="36">
        <v>3</v>
      </c>
      <c r="AI96" s="36">
        <v>18</v>
      </c>
      <c r="AJ96" s="36">
        <v>1</v>
      </c>
      <c r="AK96" s="36">
        <v>8</v>
      </c>
      <c r="AL96" s="36">
        <v>372</v>
      </c>
      <c r="AM96" s="36">
        <v>2</v>
      </c>
      <c r="AN96" s="36">
        <v>0</v>
      </c>
      <c r="AO96" s="36">
        <v>206</v>
      </c>
      <c r="AP96" s="36">
        <v>34</v>
      </c>
      <c r="AQ96" s="36">
        <v>91</v>
      </c>
      <c r="AR96" s="36">
        <v>196</v>
      </c>
      <c r="AT96" s="39">
        <v>12.700881285640268</v>
      </c>
      <c r="AU96" s="39">
        <v>0.96782931199732358</v>
      </c>
      <c r="AV96" s="39">
        <v>0.52194024253033511</v>
      </c>
      <c r="AW96" s="39">
        <v>0.70983872984125584</v>
      </c>
      <c r="AY96" s="31">
        <v>0.1195</v>
      </c>
      <c r="AZ96" s="37">
        <v>2.5600000000000001E-2</v>
      </c>
      <c r="BA96" s="45">
        <v>5.4699999999999999E-2</v>
      </c>
      <c r="BB96" s="37">
        <v>6.4799999999999996E-2</v>
      </c>
      <c r="BC96" s="31">
        <v>43.602104467810634</v>
      </c>
      <c r="BD96" s="31">
        <v>43.602104467810634</v>
      </c>
      <c r="BI96" s="40"/>
      <c r="BN96" s="40"/>
      <c r="BO96" s="40"/>
      <c r="BP96" s="33"/>
      <c r="BV96" s="37"/>
      <c r="BW96" s="37"/>
      <c r="BX96" s="31"/>
      <c r="BY96" s="41"/>
      <c r="BZ96" s="38"/>
      <c r="CA96" s="41"/>
      <c r="CD96" s="38"/>
      <c r="CE96" s="41"/>
      <c r="CF96" s="31"/>
      <c r="CG96" s="31"/>
      <c r="CH96" s="31"/>
      <c r="CI96" s="38"/>
      <c r="CJ96" s="41"/>
      <c r="CK96" s="38"/>
      <c r="CL96" s="41"/>
      <c r="CM96" s="41"/>
      <c r="CN96" s="41"/>
      <c r="CO96" s="31"/>
      <c r="CP96" s="41"/>
      <c r="CQ96" s="31"/>
      <c r="CR96" s="41"/>
      <c r="CS96" s="31"/>
      <c r="CT96" s="41"/>
      <c r="CU96" s="31"/>
    </row>
    <row r="97" spans="1:99" x14ac:dyDescent="0.2">
      <c r="A97" s="36" t="s">
        <v>147</v>
      </c>
      <c r="B97" s="36">
        <v>33</v>
      </c>
      <c r="C97" s="36">
        <v>186</v>
      </c>
      <c r="D97" s="36">
        <v>186</v>
      </c>
      <c r="E97" s="36">
        <v>5526.7470648302815</v>
      </c>
      <c r="F97" s="36">
        <v>5930.86142439592</v>
      </c>
      <c r="G97" s="36">
        <v>5682.8558465371934</v>
      </c>
      <c r="H97" s="36">
        <v>5704.630712191457</v>
      </c>
      <c r="I97" s="36">
        <v>2.7224074076636748</v>
      </c>
      <c r="J97" s="36">
        <v>177.88364736117546</v>
      </c>
      <c r="K97" s="36">
        <v>226.23071220446309</v>
      </c>
      <c r="L97" s="36">
        <v>202.05717978281928</v>
      </c>
      <c r="M97" s="36">
        <v>186</v>
      </c>
      <c r="N97" s="36">
        <v>5654</v>
      </c>
      <c r="O97" s="36">
        <v>0.12499999999996447</v>
      </c>
      <c r="P97" s="36">
        <v>52.75</v>
      </c>
      <c r="Q97" s="36">
        <v>1.65</v>
      </c>
      <c r="R97" s="36">
        <v>16.64</v>
      </c>
      <c r="S97" s="36">
        <v>9.3699999999999992</v>
      </c>
      <c r="T97" s="36">
        <v>0.16200000000000001</v>
      </c>
      <c r="U97" s="36">
        <v>4.58</v>
      </c>
      <c r="V97" s="36">
        <v>8.15</v>
      </c>
      <c r="W97" s="36">
        <v>4.1900000000000004</v>
      </c>
      <c r="X97" s="36">
        <v>0.65</v>
      </c>
      <c r="Y97" s="36">
        <v>0.252</v>
      </c>
      <c r="Z97" s="36">
        <v>0.10100000000000001</v>
      </c>
      <c r="AA97" s="36">
        <v>0.02</v>
      </c>
      <c r="AB97" s="36">
        <v>5</v>
      </c>
      <c r="AC97" s="36">
        <v>126</v>
      </c>
      <c r="AD97" s="36">
        <v>-1</v>
      </c>
      <c r="AE97" s="36">
        <v>25</v>
      </c>
      <c r="AF97" s="36">
        <v>49</v>
      </c>
      <c r="AG97" s="36">
        <v>69</v>
      </c>
      <c r="AH97" s="36">
        <v>3</v>
      </c>
      <c r="AI97" s="36">
        <v>23</v>
      </c>
      <c r="AJ97" s="36">
        <v>3</v>
      </c>
      <c r="AK97" s="36">
        <v>11</v>
      </c>
      <c r="AL97" s="36">
        <v>373</v>
      </c>
      <c r="AM97" s="36">
        <v>1</v>
      </c>
      <c r="AN97" s="36">
        <v>0</v>
      </c>
      <c r="AO97" s="36">
        <v>217</v>
      </c>
      <c r="AP97" s="36">
        <v>33</v>
      </c>
      <c r="AQ97" s="36">
        <v>134</v>
      </c>
      <c r="AR97" s="36">
        <v>186</v>
      </c>
      <c r="AT97" s="39">
        <v>14.173571951532898</v>
      </c>
      <c r="AU97" s="39">
        <v>1.1016264525933335</v>
      </c>
      <c r="AV97" s="39">
        <v>0.58583929812271507</v>
      </c>
      <c r="AW97" s="39">
        <v>0.79674144544689252</v>
      </c>
      <c r="AY97" s="31">
        <v>0.246</v>
      </c>
      <c r="AZ97" s="37">
        <v>4.65E-2</v>
      </c>
      <c r="BA97" s="45"/>
      <c r="BB97" s="37"/>
      <c r="BC97" s="32">
        <v>43.284781092691475</v>
      </c>
      <c r="BD97" s="32"/>
      <c r="BE97" s="32"/>
      <c r="BI97" s="40"/>
      <c r="BN97" s="40"/>
      <c r="BO97" s="40"/>
      <c r="BP97" s="33"/>
      <c r="BV97" s="37"/>
      <c r="BW97" s="37"/>
      <c r="BX97" s="31"/>
      <c r="BY97" s="41"/>
      <c r="BZ97" s="38"/>
      <c r="CA97" s="41"/>
      <c r="CD97" s="38"/>
      <c r="CE97" s="41"/>
      <c r="CF97" s="31"/>
      <c r="CG97" s="31"/>
      <c r="CH97" s="31"/>
      <c r="CI97" s="38"/>
      <c r="CJ97" s="41"/>
      <c r="CK97" s="38"/>
      <c r="CL97" s="41"/>
      <c r="CM97" s="41"/>
      <c r="CN97" s="41"/>
      <c r="CO97" s="31"/>
      <c r="CP97" s="41"/>
      <c r="CQ97" s="31"/>
      <c r="CR97" s="41"/>
      <c r="CS97" s="31"/>
      <c r="CT97" s="41"/>
      <c r="CU97" s="31"/>
    </row>
    <row r="98" spans="1:99" x14ac:dyDescent="0.2">
      <c r="A98" s="36" t="s">
        <v>147</v>
      </c>
      <c r="B98" s="36">
        <v>35</v>
      </c>
      <c r="C98" s="36">
        <v>188</v>
      </c>
      <c r="D98" s="36">
        <v>188</v>
      </c>
      <c r="E98" s="36">
        <v>5527.673532417587</v>
      </c>
      <c r="F98" s="36">
        <v>5932.3307121995131</v>
      </c>
      <c r="G98" s="36">
        <v>5683.3279232666137</v>
      </c>
      <c r="H98" s="36">
        <v>5705.3653560931625</v>
      </c>
      <c r="I98" s="36">
        <v>2.7224074076636748</v>
      </c>
      <c r="J98" s="36">
        <v>177.69182367557551</v>
      </c>
      <c r="K98" s="36">
        <v>226.96535610635055</v>
      </c>
      <c r="L98" s="36">
        <v>202.32858989096303</v>
      </c>
      <c r="M98" s="36">
        <v>188</v>
      </c>
      <c r="N98" s="36">
        <v>5669.8</v>
      </c>
      <c r="O98" s="36">
        <v>0.12499999999996447</v>
      </c>
      <c r="P98" s="36">
        <v>52.56</v>
      </c>
      <c r="Q98" s="36">
        <v>1.587</v>
      </c>
      <c r="R98" s="36">
        <v>16.75</v>
      </c>
      <c r="S98" s="36">
        <v>9.08</v>
      </c>
      <c r="T98" s="36">
        <v>0.161</v>
      </c>
      <c r="U98" s="36">
        <v>4.5</v>
      </c>
      <c r="V98" s="36">
        <v>8.14</v>
      </c>
      <c r="W98" s="36">
        <v>4.08</v>
      </c>
      <c r="X98" s="36">
        <v>0.67</v>
      </c>
      <c r="Y98" s="36">
        <v>0.249</v>
      </c>
      <c r="Z98" s="36">
        <v>0.112</v>
      </c>
      <c r="AA98" s="36">
        <v>0.01</v>
      </c>
      <c r="AB98" s="36">
        <v>5</v>
      </c>
      <c r="AC98" s="36">
        <v>116</v>
      </c>
      <c r="AD98" s="36">
        <v>15</v>
      </c>
      <c r="AE98" s="36">
        <v>25</v>
      </c>
      <c r="AF98" s="36">
        <v>63</v>
      </c>
      <c r="AG98" s="36">
        <v>60</v>
      </c>
      <c r="AH98" s="36">
        <v>3</v>
      </c>
      <c r="AI98" s="36">
        <v>24</v>
      </c>
      <c r="AJ98" s="36">
        <v>2</v>
      </c>
      <c r="AK98" s="36">
        <v>11</v>
      </c>
      <c r="AL98" s="36">
        <v>369</v>
      </c>
      <c r="AM98" s="36">
        <v>-3</v>
      </c>
      <c r="AN98" s="36">
        <v>-2</v>
      </c>
      <c r="AO98" s="36">
        <v>211</v>
      </c>
      <c r="AP98" s="36">
        <v>33</v>
      </c>
      <c r="AQ98" s="36">
        <v>185</v>
      </c>
      <c r="AR98" s="36">
        <v>190</v>
      </c>
      <c r="AT98" s="39">
        <v>13.239692875118028</v>
      </c>
      <c r="AU98" s="39">
        <v>1.1197602060587069</v>
      </c>
      <c r="AV98" s="39">
        <v>0.63652526726083991</v>
      </c>
      <c r="AW98" s="39">
        <v>0.86567436347474236</v>
      </c>
      <c r="AY98" s="31">
        <v>0.30230000000000001</v>
      </c>
      <c r="AZ98" s="37">
        <v>5.3999999999999999E-2</v>
      </c>
      <c r="BA98" s="45"/>
      <c r="BB98" s="37"/>
      <c r="BC98" s="32">
        <v>43.639274166904109</v>
      </c>
      <c r="BD98" s="32"/>
      <c r="BE98" s="32"/>
      <c r="BI98" s="40"/>
      <c r="BN98" s="40"/>
      <c r="BO98" s="40"/>
      <c r="BP98" s="33"/>
      <c r="BV98" s="37"/>
      <c r="BW98" s="37"/>
      <c r="BX98" s="31"/>
      <c r="BY98" s="41"/>
      <c r="BZ98" s="38"/>
      <c r="CA98" s="41"/>
      <c r="CD98" s="38"/>
      <c r="CE98" s="41"/>
      <c r="CF98" s="31"/>
      <c r="CG98" s="31"/>
      <c r="CH98" s="31"/>
      <c r="CI98" s="38"/>
      <c r="CJ98" s="41"/>
      <c r="CK98" s="38"/>
      <c r="CL98" s="41"/>
      <c r="CM98" s="41"/>
      <c r="CN98" s="41"/>
      <c r="CO98" s="31"/>
      <c r="CP98" s="41"/>
      <c r="CQ98" s="31"/>
      <c r="CR98" s="41"/>
      <c r="CS98" s="31"/>
      <c r="CT98" s="41"/>
      <c r="CU98" s="31"/>
    </row>
    <row r="99" spans="1:99" x14ac:dyDescent="0.2">
      <c r="A99" s="36" t="s">
        <v>147</v>
      </c>
      <c r="B99" s="36">
        <v>37</v>
      </c>
      <c r="C99" s="36">
        <v>190</v>
      </c>
      <c r="D99" s="36">
        <v>190</v>
      </c>
      <c r="E99" s="36">
        <v>5528.6</v>
      </c>
      <c r="F99" s="36">
        <v>5933.8</v>
      </c>
      <c r="G99" s="36">
        <v>5683.8</v>
      </c>
      <c r="H99" s="36">
        <v>5706.1</v>
      </c>
      <c r="I99" s="36">
        <v>0.10000000000045475</v>
      </c>
      <c r="J99" s="36">
        <v>177.5</v>
      </c>
      <c r="K99" s="36">
        <v>227.69999999999982</v>
      </c>
      <c r="L99" s="36">
        <v>202.59999999999991</v>
      </c>
      <c r="M99" s="36">
        <v>190</v>
      </c>
      <c r="N99" s="36">
        <v>5685.1</v>
      </c>
      <c r="O99" s="36">
        <v>9.9999999999994316E-2</v>
      </c>
      <c r="P99" s="36">
        <v>52.57</v>
      </c>
      <c r="Q99" s="36">
        <v>1.349</v>
      </c>
      <c r="R99" s="36">
        <v>17.78</v>
      </c>
      <c r="S99" s="36">
        <v>8.86</v>
      </c>
      <c r="T99" s="36">
        <v>0.126</v>
      </c>
      <c r="U99" s="36">
        <v>4.7</v>
      </c>
      <c r="V99" s="36">
        <v>5.79</v>
      </c>
      <c r="W99" s="36">
        <v>3.66</v>
      </c>
      <c r="X99" s="36">
        <v>0.75</v>
      </c>
      <c r="Y99" s="36">
        <v>0.218</v>
      </c>
      <c r="Z99" s="36">
        <v>0.30199999999999999</v>
      </c>
      <c r="AA99" s="36">
        <v>-0.01</v>
      </c>
      <c r="AB99" s="36">
        <v>6</v>
      </c>
      <c r="AC99" s="36">
        <v>166</v>
      </c>
      <c r="AD99" s="36">
        <v>5</v>
      </c>
      <c r="AE99" s="36">
        <v>26</v>
      </c>
      <c r="AF99" s="36">
        <v>57</v>
      </c>
      <c r="AG99" s="36">
        <v>90</v>
      </c>
      <c r="AH99" s="36">
        <v>1</v>
      </c>
      <c r="AI99" s="36">
        <v>24</v>
      </c>
      <c r="AJ99" s="36">
        <v>2</v>
      </c>
      <c r="AK99" s="36">
        <v>16</v>
      </c>
      <c r="AL99" s="36">
        <v>344</v>
      </c>
      <c r="AM99" s="36">
        <v>3</v>
      </c>
      <c r="AN99" s="36">
        <v>0</v>
      </c>
      <c r="AO99" s="36">
        <v>254</v>
      </c>
      <c r="AP99" s="36">
        <v>26</v>
      </c>
      <c r="AQ99" s="36">
        <v>110</v>
      </c>
      <c r="AR99" s="36">
        <v>148</v>
      </c>
      <c r="AT99" s="39">
        <v>7.227646626095023</v>
      </c>
      <c r="AU99" s="39">
        <v>1.3768494656599162</v>
      </c>
      <c r="AV99" s="39">
        <v>1.0001982374885405</v>
      </c>
      <c r="AW99" s="39">
        <v>1.3602696029844152</v>
      </c>
      <c r="AY99" s="31">
        <v>1.1944999999999999</v>
      </c>
      <c r="AZ99" s="37">
        <v>0.15110000000000001</v>
      </c>
      <c r="BA99" s="45">
        <v>6.3176999999999997E-2</v>
      </c>
      <c r="BB99" s="37">
        <v>1.1313229999999999</v>
      </c>
      <c r="BC99" s="31">
        <v>52.178908688183704</v>
      </c>
      <c r="BD99" s="31">
        <v>52.178908688183704</v>
      </c>
      <c r="BF99" s="33">
        <v>155</v>
      </c>
      <c r="BG99" s="36">
        <v>25</v>
      </c>
      <c r="BH99" s="36">
        <v>24</v>
      </c>
      <c r="BI99" s="40">
        <v>46</v>
      </c>
      <c r="BJ99" s="36">
        <v>87</v>
      </c>
      <c r="BK99" s="36">
        <v>1.2</v>
      </c>
      <c r="BL99" s="36">
        <v>21</v>
      </c>
      <c r="BM99" s="36">
        <v>4.8</v>
      </c>
      <c r="BN99" s="40">
        <v>5.9</v>
      </c>
      <c r="BO99" s="40">
        <v>399</v>
      </c>
      <c r="BP99" s="33">
        <v>1.5</v>
      </c>
      <c r="BQ99" s="36">
        <v>0.7</v>
      </c>
      <c r="BR99" s="36">
        <v>237</v>
      </c>
      <c r="BS99" s="36">
        <v>26</v>
      </c>
      <c r="BT99" s="36">
        <v>107</v>
      </c>
      <c r="BU99" s="36">
        <v>146</v>
      </c>
      <c r="BV99" s="37">
        <v>6.7923420638218449E-2</v>
      </c>
      <c r="BW99" s="37">
        <v>3.8784716013325927E-2</v>
      </c>
      <c r="BX99" s="31">
        <v>0.20506625902206288</v>
      </c>
      <c r="BY99" s="41"/>
      <c r="BZ99" s="38">
        <v>13.3339</v>
      </c>
      <c r="CA99" s="41">
        <v>4.2884801159481016</v>
      </c>
      <c r="CB99" s="36">
        <v>0</v>
      </c>
      <c r="CC99" s="31">
        <v>0.16603000000000001</v>
      </c>
      <c r="CD99" s="38">
        <v>27.859249999999999</v>
      </c>
      <c r="CE99" s="41">
        <v>1.0967200000000001</v>
      </c>
      <c r="CF99" s="31">
        <v>0.70995999999999992</v>
      </c>
      <c r="CG99" s="31">
        <v>0.1108609854701197</v>
      </c>
      <c r="CH99" s="31">
        <v>0.18360000000000001</v>
      </c>
      <c r="CI99" s="38">
        <v>10.320649999999999</v>
      </c>
      <c r="CJ99" s="41">
        <v>3.5096100000000003</v>
      </c>
      <c r="CK99" s="38">
        <v>16.695599999999999</v>
      </c>
      <c r="CL99" s="41">
        <v>4.3280950000000002</v>
      </c>
      <c r="CM99" s="41">
        <v>1.4711063670946811</v>
      </c>
      <c r="CN99" s="41">
        <v>4.7236907317674568</v>
      </c>
      <c r="CO99" s="31">
        <v>0.76290999999999998</v>
      </c>
      <c r="CP99" s="41">
        <v>4.6416149999999998</v>
      </c>
      <c r="CQ99" s="31">
        <v>0.97405000000000008</v>
      </c>
      <c r="CR99" s="41">
        <v>2.8027950000000001</v>
      </c>
      <c r="CS99" s="31">
        <v>0.41363</v>
      </c>
      <c r="CT99" s="41">
        <v>2.6738499999999998</v>
      </c>
      <c r="CU99" s="31">
        <v>0.39339000000000002</v>
      </c>
    </row>
    <row r="100" spans="1:99" x14ac:dyDescent="0.2">
      <c r="A100" s="36" t="s">
        <v>147</v>
      </c>
      <c r="B100" s="36">
        <v>39</v>
      </c>
      <c r="C100" s="36">
        <v>192</v>
      </c>
      <c r="D100" s="36">
        <v>192</v>
      </c>
      <c r="E100" s="36">
        <v>5559.5</v>
      </c>
      <c r="F100" s="36">
        <v>5944.4</v>
      </c>
      <c r="G100" s="36">
        <v>5702.9</v>
      </c>
      <c r="H100" s="36">
        <v>5725.9</v>
      </c>
      <c r="I100" s="36">
        <v>9.9999999999545258E-2</v>
      </c>
      <c r="J100" s="36">
        <v>166.39999999999964</v>
      </c>
      <c r="K100" s="36">
        <v>218.5</v>
      </c>
      <c r="L100" s="36">
        <v>192.44999999999982</v>
      </c>
      <c r="M100" s="36">
        <v>192</v>
      </c>
      <c r="N100" s="36">
        <v>5704.2</v>
      </c>
      <c r="O100" s="36">
        <v>0.11111111111103743</v>
      </c>
      <c r="P100" s="36">
        <v>50.23</v>
      </c>
      <c r="Q100" s="36">
        <v>0.93400000000000005</v>
      </c>
      <c r="R100" s="36">
        <v>18.68</v>
      </c>
      <c r="S100" s="36">
        <v>7.79</v>
      </c>
      <c r="T100" s="36">
        <v>6.5000000000000002E-2</v>
      </c>
      <c r="U100" s="36">
        <v>3.92</v>
      </c>
      <c r="V100" s="36">
        <v>2.2000000000000002</v>
      </c>
      <c r="W100" s="36">
        <v>2.31</v>
      </c>
      <c r="X100" s="36">
        <v>1.0900000000000001</v>
      </c>
      <c r="Y100" s="36">
        <v>0.16200000000000001</v>
      </c>
      <c r="Z100" s="36">
        <v>0.98899999999999999</v>
      </c>
      <c r="AA100" s="36">
        <v>-0.04</v>
      </c>
      <c r="AB100" s="36">
        <v>13</v>
      </c>
      <c r="AC100" s="36">
        <v>266</v>
      </c>
      <c r="AD100" s="36">
        <v>22</v>
      </c>
      <c r="AE100" s="36">
        <v>20</v>
      </c>
      <c r="AF100" s="36">
        <v>81</v>
      </c>
      <c r="AG100" s="36">
        <v>155</v>
      </c>
      <c r="AH100" s="36">
        <v>0</v>
      </c>
      <c r="AI100" s="36">
        <v>25</v>
      </c>
      <c r="AJ100" s="36">
        <v>2</v>
      </c>
      <c r="AK100" s="36">
        <v>27</v>
      </c>
      <c r="AL100" s="36">
        <v>279</v>
      </c>
      <c r="AM100" s="36">
        <v>7</v>
      </c>
      <c r="AN100" s="36">
        <v>1</v>
      </c>
      <c r="AO100" s="36">
        <v>268</v>
      </c>
      <c r="AP100" s="36">
        <v>25</v>
      </c>
      <c r="AQ100" s="36">
        <v>78</v>
      </c>
      <c r="AR100" s="36">
        <v>101</v>
      </c>
      <c r="AT100" s="39">
        <v>39.266705116585676</v>
      </c>
      <c r="AU100" s="39">
        <v>12.575971347948641</v>
      </c>
      <c r="AV100" s="39">
        <v>3.0849793792057842</v>
      </c>
      <c r="AW100" s="39">
        <v>4.195571955719867</v>
      </c>
      <c r="AY100" s="31"/>
      <c r="AZ100" s="37"/>
      <c r="BA100" s="37"/>
      <c r="BB100" s="37"/>
      <c r="BC100" s="32">
        <v>68.507710123126813</v>
      </c>
      <c r="BD100" s="32"/>
      <c r="BE100" s="32"/>
      <c r="BI100" s="40"/>
      <c r="BN100" s="40"/>
      <c r="BO100" s="40"/>
      <c r="BP100" s="33"/>
      <c r="BV100" s="37"/>
      <c r="BW100" s="37"/>
      <c r="BX100" s="31"/>
      <c r="BY100" s="41"/>
      <c r="BZ100" s="38"/>
      <c r="CA100" s="41"/>
      <c r="CC100" s="31"/>
      <c r="CD100" s="38"/>
      <c r="CE100" s="41"/>
      <c r="CG100" s="31"/>
      <c r="CH100" s="31"/>
      <c r="CI100" s="38"/>
      <c r="CJ100" s="41"/>
      <c r="CK100" s="38"/>
      <c r="CL100" s="41"/>
      <c r="CM100" s="41"/>
      <c r="CN100" s="41"/>
      <c r="CO100" s="31"/>
      <c r="CP100" s="41"/>
      <c r="CQ100" s="31"/>
      <c r="CR100" s="41"/>
      <c r="CS100" s="31"/>
      <c r="CT100" s="41"/>
      <c r="CU100" s="31"/>
    </row>
    <row r="101" spans="1:99" x14ac:dyDescent="0.2">
      <c r="A101" s="36" t="s">
        <v>147</v>
      </c>
      <c r="B101" s="36">
        <v>41</v>
      </c>
      <c r="C101" s="36">
        <v>194</v>
      </c>
      <c r="D101" s="36">
        <v>194</v>
      </c>
      <c r="E101" s="36">
        <v>5581.9</v>
      </c>
      <c r="F101" s="36">
        <v>5958.8</v>
      </c>
      <c r="G101" s="36">
        <v>5721.6</v>
      </c>
      <c r="H101" s="36">
        <v>5745.5</v>
      </c>
      <c r="I101" s="36" t="e">
        <v>#DIV/0!</v>
      </c>
      <c r="J101" s="36">
        <v>163.60000000000036</v>
      </c>
      <c r="K101" s="36">
        <v>213.30000000000018</v>
      </c>
      <c r="L101" s="36">
        <v>188.45000000000027</v>
      </c>
      <c r="M101" s="36">
        <v>194</v>
      </c>
      <c r="N101" s="36">
        <v>5723.8</v>
      </c>
      <c r="O101" s="36">
        <v>9.9999999999994316E-2</v>
      </c>
      <c r="P101" s="36">
        <v>50.63</v>
      </c>
      <c r="Q101" s="36">
        <v>0.98</v>
      </c>
      <c r="R101" s="36">
        <v>18.29</v>
      </c>
      <c r="S101" s="36">
        <v>7.79</v>
      </c>
      <c r="T101" s="36">
        <v>6.5000000000000002E-2</v>
      </c>
      <c r="U101" s="36">
        <v>3.98</v>
      </c>
      <c r="V101" s="36">
        <v>2.48</v>
      </c>
      <c r="W101" s="36">
        <v>2.37</v>
      </c>
      <c r="X101" s="36">
        <v>1.02</v>
      </c>
      <c r="Y101" s="36">
        <v>0.16</v>
      </c>
      <c r="Z101" s="36">
        <v>0.90500000000000003</v>
      </c>
      <c r="AA101" s="36">
        <v>-0.05</v>
      </c>
      <c r="AB101" s="36">
        <v>10</v>
      </c>
      <c r="AC101" s="36">
        <v>262</v>
      </c>
      <c r="AD101" s="36">
        <v>40</v>
      </c>
      <c r="AE101" s="36">
        <v>21</v>
      </c>
      <c r="AF101" s="36">
        <v>69</v>
      </c>
      <c r="AG101" s="36">
        <v>133</v>
      </c>
      <c r="AH101" s="36">
        <v>1</v>
      </c>
      <c r="AI101" s="36">
        <v>17</v>
      </c>
      <c r="AJ101" s="36">
        <v>3</v>
      </c>
      <c r="AK101" s="36">
        <v>25</v>
      </c>
      <c r="AL101" s="36">
        <v>292</v>
      </c>
      <c r="AM101" s="36">
        <v>3</v>
      </c>
      <c r="AN101" s="36">
        <v>0</v>
      </c>
      <c r="AO101" s="36">
        <v>266</v>
      </c>
      <c r="AP101" s="36">
        <v>27</v>
      </c>
      <c r="AQ101" s="36">
        <v>77</v>
      </c>
      <c r="AR101" s="36">
        <v>96</v>
      </c>
      <c r="AT101" s="39">
        <v>44.322031971257694</v>
      </c>
      <c r="AU101" s="39">
        <v>11.216842621143188</v>
      </c>
      <c r="AV101" s="39">
        <v>2.913969492148313</v>
      </c>
      <c r="AW101" s="39">
        <v>3.9629985093217059</v>
      </c>
      <c r="AY101" s="31">
        <v>3.5728</v>
      </c>
      <c r="AZ101" s="37">
        <v>0.69469999999999998</v>
      </c>
      <c r="BA101" s="45"/>
      <c r="BB101" s="37"/>
      <c r="BC101" s="32">
        <v>66.718073240069899</v>
      </c>
      <c r="BD101" s="32"/>
      <c r="BE101" s="32"/>
      <c r="BI101" s="40"/>
      <c r="BN101" s="40"/>
      <c r="BO101" s="40"/>
      <c r="BP101" s="33"/>
      <c r="BV101" s="37"/>
      <c r="BW101" s="37"/>
      <c r="BX101" s="31"/>
      <c r="BY101" s="41"/>
      <c r="BZ101" s="38"/>
      <c r="CA101" s="41"/>
      <c r="CC101" s="31"/>
      <c r="CD101" s="38"/>
      <c r="CG101" s="31"/>
      <c r="CH101" s="31"/>
      <c r="CI101" s="38"/>
      <c r="CJ101" s="41"/>
      <c r="CK101" s="38"/>
      <c r="CL101" s="41"/>
      <c r="CM101" s="41"/>
      <c r="CN101" s="41"/>
      <c r="CO101" s="31"/>
      <c r="CP101" s="41"/>
      <c r="CQ101" s="31"/>
      <c r="CR101" s="41"/>
      <c r="CS101" s="31"/>
      <c r="CT101" s="41"/>
      <c r="CU101" s="31"/>
    </row>
    <row r="102" spans="1:99" x14ac:dyDescent="0.2">
      <c r="A102" s="36" t="s">
        <v>147</v>
      </c>
      <c r="B102" s="36">
        <v>43</v>
      </c>
      <c r="C102" s="36">
        <v>196</v>
      </c>
      <c r="D102" s="36">
        <v>196</v>
      </c>
      <c r="E102" s="36">
        <v>5611.7</v>
      </c>
      <c r="F102" s="36">
        <v>5980.1</v>
      </c>
      <c r="G102" s="36">
        <v>5749.3</v>
      </c>
      <c r="H102" s="36">
        <v>5770.1</v>
      </c>
      <c r="I102" s="36">
        <v>0.05</v>
      </c>
      <c r="J102" s="36">
        <v>158.40000000000055</v>
      </c>
      <c r="K102" s="36">
        <v>210</v>
      </c>
      <c r="L102" s="36">
        <v>184.20000000000027</v>
      </c>
      <c r="M102" s="36">
        <v>196</v>
      </c>
      <c r="N102" s="36">
        <v>5749.8</v>
      </c>
      <c r="O102" s="36">
        <v>6.2500000000017764E-2</v>
      </c>
      <c r="P102" s="36">
        <v>50.04</v>
      </c>
      <c r="Q102" s="36">
        <v>0.95699999999999996</v>
      </c>
      <c r="R102" s="36">
        <v>18.02</v>
      </c>
      <c r="S102" s="36">
        <v>8.19</v>
      </c>
      <c r="T102" s="36">
        <v>6.5000000000000002E-2</v>
      </c>
      <c r="U102" s="36">
        <v>3.97</v>
      </c>
      <c r="V102" s="36">
        <v>2.2400000000000002</v>
      </c>
      <c r="W102" s="36">
        <v>2.2799999999999998</v>
      </c>
      <c r="X102" s="36">
        <v>1.01</v>
      </c>
      <c r="Y102" s="36">
        <v>0.17</v>
      </c>
      <c r="Z102" s="36">
        <v>1.2769999999999999</v>
      </c>
      <c r="AA102" s="36">
        <v>-0.04</v>
      </c>
      <c r="AB102" s="36">
        <v>17</v>
      </c>
      <c r="AC102" s="36">
        <v>243</v>
      </c>
      <c r="AD102" s="36">
        <v>42</v>
      </c>
      <c r="AE102" s="36">
        <v>22</v>
      </c>
      <c r="AF102" s="36">
        <v>64</v>
      </c>
      <c r="AG102" s="36">
        <v>146</v>
      </c>
      <c r="AH102" s="36">
        <v>0</v>
      </c>
      <c r="AI102" s="36">
        <v>18</v>
      </c>
      <c r="AJ102" s="36">
        <v>3</v>
      </c>
      <c r="AK102" s="36">
        <v>25</v>
      </c>
      <c r="AL102" s="36">
        <v>282</v>
      </c>
      <c r="AM102" s="36">
        <v>-2</v>
      </c>
      <c r="AN102" s="36">
        <v>0</v>
      </c>
      <c r="AO102" s="36">
        <v>275</v>
      </c>
      <c r="AP102" s="36">
        <v>26</v>
      </c>
      <c r="AQ102" s="36">
        <v>78</v>
      </c>
      <c r="AR102" s="36">
        <v>100</v>
      </c>
      <c r="AT102" s="39">
        <v>42.27082937938885</v>
      </c>
      <c r="AU102" s="39">
        <v>11.206542286512686</v>
      </c>
      <c r="AV102" s="39">
        <v>3.0389578367715759</v>
      </c>
      <c r="AW102" s="39">
        <v>4.1329826580093432</v>
      </c>
      <c r="AY102" s="31">
        <v>3.7363</v>
      </c>
      <c r="AZ102" s="37">
        <v>0.92749999999999999</v>
      </c>
      <c r="BA102" s="45" t="s">
        <v>60</v>
      </c>
      <c r="BB102" s="37">
        <v>3.7363</v>
      </c>
      <c r="BC102" s="31">
        <v>67.937461152216599</v>
      </c>
      <c r="BD102" s="31">
        <v>67.937461152216599</v>
      </c>
      <c r="BI102" s="40"/>
      <c r="BN102" s="40"/>
      <c r="BO102" s="40"/>
      <c r="BP102" s="33"/>
      <c r="BV102" s="37"/>
      <c r="BW102" s="37"/>
      <c r="BX102" s="31"/>
      <c r="BY102" s="41"/>
      <c r="BZ102" s="38"/>
      <c r="CA102" s="41"/>
      <c r="CC102" s="31"/>
      <c r="CD102" s="38"/>
      <c r="CG102" s="31"/>
      <c r="CH102" s="31"/>
      <c r="CI102" s="38"/>
      <c r="CJ102" s="41"/>
      <c r="CK102" s="38"/>
      <c r="CL102" s="41"/>
      <c r="CM102" s="41"/>
      <c r="CN102" s="41"/>
      <c r="CO102" s="31"/>
      <c r="CP102" s="41"/>
      <c r="CQ102" s="31"/>
      <c r="CR102" s="41"/>
      <c r="CS102" s="31"/>
      <c r="CT102" s="41"/>
      <c r="CU102" s="31"/>
    </row>
    <row r="103" spans="1:99" x14ac:dyDescent="0.2">
      <c r="A103" s="36" t="s">
        <v>147</v>
      </c>
      <c r="B103" s="36">
        <v>45</v>
      </c>
      <c r="C103" s="36">
        <v>198</v>
      </c>
      <c r="D103" s="36">
        <v>198</v>
      </c>
      <c r="E103" s="36">
        <v>5643.1</v>
      </c>
      <c r="F103" s="36">
        <v>5999.2</v>
      </c>
      <c r="G103" s="36">
        <v>5788.2</v>
      </c>
      <c r="H103" s="36">
        <v>5800</v>
      </c>
      <c r="I103" s="36">
        <v>0.05</v>
      </c>
      <c r="J103" s="36">
        <v>156.89999999999964</v>
      </c>
      <c r="K103" s="36">
        <v>199.19999999999982</v>
      </c>
      <c r="L103" s="36">
        <v>178.04999999999973</v>
      </c>
      <c r="M103" s="36">
        <v>198</v>
      </c>
      <c r="N103" s="36">
        <v>5781.9</v>
      </c>
      <c r="O103" s="36">
        <v>6.2499999999982236E-2</v>
      </c>
      <c r="P103" s="36">
        <v>46.96</v>
      </c>
      <c r="Q103" s="36">
        <v>0.89300000000000002</v>
      </c>
      <c r="R103" s="36">
        <v>18.7</v>
      </c>
      <c r="S103" s="36">
        <v>8.02</v>
      </c>
      <c r="T103" s="36">
        <v>6.6000000000000003E-2</v>
      </c>
      <c r="U103" s="36">
        <v>4.2300000000000004</v>
      </c>
      <c r="V103" s="36">
        <v>1.98</v>
      </c>
      <c r="W103" s="36">
        <v>1.98</v>
      </c>
      <c r="X103" s="36">
        <v>1.1100000000000001</v>
      </c>
      <c r="Y103" s="36">
        <v>0.17499999999999999</v>
      </c>
      <c r="Z103" s="36">
        <v>1.135</v>
      </c>
      <c r="AA103" s="36">
        <v>-0.04</v>
      </c>
      <c r="AB103" s="36">
        <v>14</v>
      </c>
      <c r="AC103" s="36">
        <v>281</v>
      </c>
      <c r="AD103" s="36">
        <v>28</v>
      </c>
      <c r="AE103" s="36">
        <v>24</v>
      </c>
      <c r="AF103" s="36">
        <v>62</v>
      </c>
      <c r="AG103" s="36">
        <v>175</v>
      </c>
      <c r="AH103" s="36">
        <v>0</v>
      </c>
      <c r="AI103" s="36">
        <v>18</v>
      </c>
      <c r="AJ103" s="36">
        <v>6</v>
      </c>
      <c r="AK103" s="36">
        <v>30</v>
      </c>
      <c r="AL103" s="36">
        <v>262</v>
      </c>
      <c r="AM103" s="36">
        <v>3</v>
      </c>
      <c r="AN103" s="36">
        <v>1</v>
      </c>
      <c r="AO103" s="36">
        <v>284</v>
      </c>
      <c r="AP103" s="36">
        <v>30</v>
      </c>
      <c r="AQ103" s="36">
        <v>80</v>
      </c>
      <c r="AR103" s="36">
        <v>97</v>
      </c>
      <c r="AT103" s="39">
        <v>48.926633944717082</v>
      </c>
      <c r="AU103" s="39">
        <v>13.651652714903612</v>
      </c>
      <c r="AV103" s="39">
        <v>3.1739207404972429</v>
      </c>
      <c r="AW103" s="39">
        <v>4.3165322070762508</v>
      </c>
      <c r="AY103" s="31">
        <v>4.4085999999999999</v>
      </c>
      <c r="AZ103" s="37">
        <v>0.72589999999999999</v>
      </c>
      <c r="BA103" s="45"/>
      <c r="BB103" s="37"/>
      <c r="BC103" s="32">
        <v>71.010086431572432</v>
      </c>
      <c r="BD103" s="32"/>
      <c r="BE103" s="32"/>
      <c r="BF103" s="33">
        <v>114</v>
      </c>
      <c r="BG103" s="36">
        <v>25</v>
      </c>
      <c r="BH103" s="36">
        <v>22</v>
      </c>
      <c r="BI103" s="40">
        <v>59</v>
      </c>
      <c r="BJ103" s="36">
        <v>175</v>
      </c>
      <c r="BK103" s="36">
        <v>1.2</v>
      </c>
      <c r="BL103" s="36">
        <v>18</v>
      </c>
      <c r="BM103" s="36">
        <v>5.7</v>
      </c>
      <c r="BN103" s="40">
        <v>11</v>
      </c>
      <c r="BO103" s="40">
        <v>222</v>
      </c>
      <c r="BP103" s="33">
        <v>0.78</v>
      </c>
      <c r="BQ103" s="36">
        <v>1.1000000000000001</v>
      </c>
      <c r="BR103" s="36">
        <v>269</v>
      </c>
      <c r="BS103" s="46">
        <v>17</v>
      </c>
      <c r="BT103" s="36">
        <v>79</v>
      </c>
      <c r="BU103" s="36">
        <v>97</v>
      </c>
      <c r="BV103" s="31">
        <v>0.14537257137253759</v>
      </c>
      <c r="BW103" s="37">
        <v>6.4340347539326825E-2</v>
      </c>
      <c r="BX103" s="31">
        <v>0.37378473671080259</v>
      </c>
      <c r="BY103" s="41">
        <v>2.0766799999999996</v>
      </c>
      <c r="BZ103" s="38">
        <v>17.20844</v>
      </c>
      <c r="CA103" s="41">
        <v>2.7033999999999998</v>
      </c>
      <c r="CC103" s="31">
        <v>0.16852</v>
      </c>
      <c r="CD103" s="38">
        <v>21.139399999999998</v>
      </c>
      <c r="CE103" s="31">
        <v>0.80988000000000004</v>
      </c>
      <c r="CF103" s="31">
        <v>0.39605999999999997</v>
      </c>
      <c r="CG103" s="31">
        <v>0.19542889164631952</v>
      </c>
      <c r="CH103" s="31">
        <v>0.23580000000000001</v>
      </c>
      <c r="CI103" s="38">
        <v>10.22274</v>
      </c>
      <c r="CJ103" s="41">
        <v>2.9728000000000003</v>
      </c>
      <c r="CK103" s="38">
        <v>13.5204</v>
      </c>
      <c r="CL103" s="41">
        <v>3.2948000000000004</v>
      </c>
      <c r="CM103" s="41">
        <v>1.1573055536002792</v>
      </c>
      <c r="CN103" s="41">
        <v>3.2637306157139507</v>
      </c>
      <c r="CO103" s="31">
        <v>0.51241999999999999</v>
      </c>
      <c r="CP103" s="41">
        <v>3.1250100000000001</v>
      </c>
      <c r="CQ103" s="31">
        <v>0.62460000000000004</v>
      </c>
      <c r="CR103" s="41">
        <v>1.7642</v>
      </c>
      <c r="CS103" s="31">
        <v>0.26638000000000001</v>
      </c>
      <c r="CT103" s="41">
        <v>1.8311899999999999</v>
      </c>
      <c r="CU103" s="31">
        <v>0.28516000000000002</v>
      </c>
    </row>
    <row r="104" spans="1:99" x14ac:dyDescent="0.2">
      <c r="A104" s="36" t="s">
        <v>147</v>
      </c>
      <c r="B104" s="36">
        <v>47</v>
      </c>
      <c r="C104" s="36">
        <v>200</v>
      </c>
      <c r="D104" s="36">
        <v>200</v>
      </c>
      <c r="E104" s="36">
        <v>5662.9</v>
      </c>
      <c r="F104" s="36">
        <v>6024.1</v>
      </c>
      <c r="G104" s="36">
        <v>5823.8</v>
      </c>
      <c r="H104" s="36">
        <v>5829.9</v>
      </c>
      <c r="I104" s="36">
        <v>4.9999999999772629E-2</v>
      </c>
      <c r="J104" s="36">
        <v>167</v>
      </c>
      <c r="K104" s="36">
        <v>194.20000000000073</v>
      </c>
      <c r="L104" s="36">
        <v>180.60000000000036</v>
      </c>
      <c r="M104" s="36">
        <v>200</v>
      </c>
      <c r="N104" s="36">
        <v>5813.8</v>
      </c>
      <c r="O104" s="36">
        <v>5.8823529411767654E-2</v>
      </c>
      <c r="P104" s="36">
        <v>48.75</v>
      </c>
      <c r="Q104" s="36">
        <v>1.0309999999999999</v>
      </c>
      <c r="R104" s="36">
        <v>18.72</v>
      </c>
      <c r="S104" s="36">
        <v>8.99</v>
      </c>
      <c r="T104" s="36">
        <v>7.2999999999999995E-2</v>
      </c>
      <c r="U104" s="36">
        <v>4.22</v>
      </c>
      <c r="V104" s="36">
        <v>2.91</v>
      </c>
      <c r="W104" s="36">
        <v>2.2799999999999998</v>
      </c>
      <c r="X104" s="36">
        <v>0.99</v>
      </c>
      <c r="Y104" s="36">
        <v>0.185</v>
      </c>
      <c r="Z104" s="36">
        <v>1.4490000000000001</v>
      </c>
      <c r="AA104" s="36">
        <v>-0.05</v>
      </c>
      <c r="AB104" s="36">
        <v>25</v>
      </c>
      <c r="AC104" s="36">
        <v>251</v>
      </c>
      <c r="AD104" s="36">
        <v>53</v>
      </c>
      <c r="AE104" s="36">
        <v>24</v>
      </c>
      <c r="AF104" s="36">
        <v>86</v>
      </c>
      <c r="AG104" s="36">
        <v>153</v>
      </c>
      <c r="AH104" s="36">
        <v>0</v>
      </c>
      <c r="AI104" s="36">
        <v>21</v>
      </c>
      <c r="AJ104" s="36">
        <v>4</v>
      </c>
      <c r="AK104" s="36">
        <v>25</v>
      </c>
      <c r="AL104" s="36">
        <v>291</v>
      </c>
      <c r="AM104" s="36">
        <v>6</v>
      </c>
      <c r="AN104" s="36">
        <v>1</v>
      </c>
      <c r="AO104" s="36">
        <v>295</v>
      </c>
      <c r="AP104" s="36">
        <v>27</v>
      </c>
      <c r="AQ104" s="36">
        <v>79</v>
      </c>
      <c r="AR104" s="36">
        <v>108</v>
      </c>
      <c r="AT104" s="39">
        <v>34.102631249359597</v>
      </c>
      <c r="AU104" s="39">
        <v>7.4848385368971648</v>
      </c>
      <c r="AV104" s="39">
        <v>2.6314425419424872</v>
      </c>
      <c r="AW104" s="39">
        <v>3.578761857041783</v>
      </c>
      <c r="AY104" s="31">
        <v>3.8349000000000002</v>
      </c>
      <c r="AZ104" s="37">
        <v>1.1296999999999999</v>
      </c>
      <c r="BA104" s="45" t="s">
        <v>60</v>
      </c>
      <c r="BB104" s="37">
        <v>3.8349000000000002</v>
      </c>
      <c r="BC104" s="31">
        <v>65.951432826860042</v>
      </c>
      <c r="BD104" s="31">
        <v>65.951432826860042</v>
      </c>
      <c r="BI104" s="40"/>
      <c r="BN104" s="40"/>
      <c r="BO104" s="40"/>
      <c r="BP104" s="33"/>
      <c r="BV104" s="37"/>
      <c r="BW104" s="37"/>
      <c r="BX104" s="31"/>
      <c r="BY104" s="41"/>
      <c r="BZ104" s="38"/>
      <c r="CA104" s="41"/>
      <c r="CC104" s="31"/>
      <c r="CD104" s="38"/>
      <c r="CE104" s="31"/>
      <c r="CF104" s="31"/>
      <c r="CG104" s="31"/>
      <c r="CH104" s="31"/>
      <c r="CI104" s="38"/>
      <c r="CJ104" s="41"/>
      <c r="CK104" s="38"/>
      <c r="CL104" s="41"/>
      <c r="CM104" s="41"/>
      <c r="CN104" s="41"/>
      <c r="CO104" s="31"/>
      <c r="CP104" s="41"/>
      <c r="CQ104" s="31"/>
      <c r="CR104" s="41"/>
      <c r="CS104" s="31"/>
      <c r="CT104" s="41"/>
      <c r="CU104" s="31"/>
    </row>
    <row r="105" spans="1:99" x14ac:dyDescent="0.2">
      <c r="A105" s="36" t="s">
        <v>147</v>
      </c>
      <c r="B105" s="36">
        <v>49</v>
      </c>
      <c r="C105" s="36">
        <v>202</v>
      </c>
      <c r="D105" s="36">
        <v>202</v>
      </c>
      <c r="E105" s="36">
        <v>5708.4</v>
      </c>
      <c r="F105" s="36">
        <v>6049.6</v>
      </c>
      <c r="G105" s="36">
        <v>5865.1</v>
      </c>
      <c r="H105" s="36">
        <v>5863.7</v>
      </c>
      <c r="I105" s="36">
        <v>0.05</v>
      </c>
      <c r="J105" s="36">
        <v>155.30000000000018</v>
      </c>
      <c r="K105" s="36">
        <v>185.90000000000055</v>
      </c>
      <c r="L105" s="36">
        <v>170.60000000000036</v>
      </c>
      <c r="M105" s="36">
        <v>202</v>
      </c>
      <c r="N105" s="36">
        <v>5850.2</v>
      </c>
      <c r="O105" s="36">
        <v>5.8823529411767654E-2</v>
      </c>
      <c r="P105" s="36">
        <v>52.37</v>
      </c>
      <c r="Q105" s="36">
        <v>1.1419999999999999</v>
      </c>
      <c r="R105" s="36">
        <v>18.61</v>
      </c>
      <c r="S105" s="36">
        <v>9.9499999999999993</v>
      </c>
      <c r="T105" s="36">
        <v>8.8999999999999996E-2</v>
      </c>
      <c r="U105" s="36">
        <v>4.9800000000000004</v>
      </c>
      <c r="V105" s="36">
        <v>3.44</v>
      </c>
      <c r="W105" s="36">
        <v>2.82</v>
      </c>
      <c r="X105" s="36">
        <v>0.62</v>
      </c>
      <c r="Y105" s="36">
        <v>0.193</v>
      </c>
      <c r="Z105" s="36">
        <v>0.72699999999999998</v>
      </c>
      <c r="AA105" s="36">
        <v>-0.04</v>
      </c>
      <c r="AB105" s="36">
        <v>30</v>
      </c>
      <c r="AC105" s="36">
        <v>192</v>
      </c>
      <c r="AD105" s="36">
        <v>23</v>
      </c>
      <c r="AE105" s="36">
        <v>31</v>
      </c>
      <c r="AF105" s="36">
        <v>53</v>
      </c>
      <c r="AG105" s="36">
        <v>96</v>
      </c>
      <c r="AH105" s="36">
        <v>2</v>
      </c>
      <c r="AI105" s="36">
        <v>17</v>
      </c>
      <c r="AJ105" s="36">
        <v>3</v>
      </c>
      <c r="AK105" s="36">
        <v>14</v>
      </c>
      <c r="AL105" s="36">
        <v>331</v>
      </c>
      <c r="AM105" s="36">
        <v>2</v>
      </c>
      <c r="AN105" s="36">
        <v>0</v>
      </c>
      <c r="AO105" s="36">
        <v>285</v>
      </c>
      <c r="AP105" s="36">
        <v>24</v>
      </c>
      <c r="AQ105" s="36">
        <v>89</v>
      </c>
      <c r="AR105" s="36">
        <v>105</v>
      </c>
      <c r="AT105" s="39">
        <v>28.931393883862132</v>
      </c>
      <c r="AU105" s="39">
        <v>5.4413596073546824</v>
      </c>
      <c r="AV105" s="39">
        <v>1.9265987839719501</v>
      </c>
      <c r="AW105" s="39">
        <v>2.6201743462018521</v>
      </c>
      <c r="AY105" s="31"/>
      <c r="AZ105" s="37"/>
      <c r="BA105" s="37"/>
      <c r="BB105" s="37"/>
      <c r="BC105" s="32">
        <v>62.646057197090435</v>
      </c>
      <c r="BD105" s="32"/>
      <c r="BE105" s="32"/>
      <c r="BI105" s="40"/>
      <c r="BN105" s="40"/>
      <c r="BO105" s="40"/>
      <c r="BP105" s="33"/>
      <c r="BV105" s="37"/>
      <c r="BW105" s="37"/>
      <c r="BX105" s="31"/>
      <c r="BY105" s="41"/>
      <c r="BZ105" s="38"/>
      <c r="CA105" s="41"/>
      <c r="CC105" s="31"/>
      <c r="CD105" s="38"/>
      <c r="CE105" s="31"/>
      <c r="CF105" s="31"/>
      <c r="CG105" s="31"/>
      <c r="CH105" s="31"/>
      <c r="CI105" s="38"/>
      <c r="CJ105" s="41"/>
      <c r="CK105" s="38"/>
      <c r="CL105" s="41"/>
      <c r="CM105" s="41"/>
      <c r="CN105" s="41"/>
      <c r="CO105" s="31"/>
      <c r="CP105" s="41"/>
      <c r="CQ105" s="31"/>
      <c r="CR105" s="41"/>
      <c r="CS105" s="31"/>
      <c r="CT105" s="41"/>
      <c r="CU105" s="31"/>
    </row>
    <row r="106" spans="1:99" x14ac:dyDescent="0.2">
      <c r="A106" s="36" t="s">
        <v>147</v>
      </c>
      <c r="B106" s="36">
        <v>51</v>
      </c>
      <c r="C106" s="36">
        <v>204</v>
      </c>
      <c r="D106" s="36">
        <v>204</v>
      </c>
      <c r="E106" s="36">
        <v>5735.2</v>
      </c>
      <c r="F106" s="36">
        <v>6077.5</v>
      </c>
      <c r="G106" s="36">
        <v>5908.4</v>
      </c>
      <c r="H106" s="36">
        <v>5898</v>
      </c>
      <c r="I106" s="36">
        <v>0.05</v>
      </c>
      <c r="J106" s="36">
        <v>162.80000000000018</v>
      </c>
      <c r="K106" s="36">
        <v>179.5</v>
      </c>
      <c r="L106" s="36">
        <v>171.15000000000009</v>
      </c>
      <c r="M106" s="36">
        <v>204</v>
      </c>
      <c r="N106" s="36">
        <v>5886.8</v>
      </c>
      <c r="O106" s="36">
        <v>5.5555555555546782E-2</v>
      </c>
      <c r="P106" s="36">
        <v>52.41</v>
      </c>
      <c r="Q106" s="36">
        <v>1.5349999999999999</v>
      </c>
      <c r="R106" s="36">
        <v>18.46</v>
      </c>
      <c r="S106" s="36">
        <v>9.14</v>
      </c>
      <c r="T106" s="36">
        <v>0.123</v>
      </c>
      <c r="U106" s="36">
        <v>4.6100000000000003</v>
      </c>
      <c r="V106" s="36">
        <v>5.65</v>
      </c>
      <c r="W106" s="36">
        <v>3.51</v>
      </c>
      <c r="X106" s="36">
        <v>0.76</v>
      </c>
      <c r="Y106" s="36">
        <v>0.27</v>
      </c>
      <c r="Z106" s="36">
        <v>0.311</v>
      </c>
      <c r="AA106" s="36">
        <v>-0.03</v>
      </c>
      <c r="AB106" s="36">
        <v>8</v>
      </c>
      <c r="AC106" s="36">
        <v>220</v>
      </c>
      <c r="AD106" s="36">
        <v>14</v>
      </c>
      <c r="AE106" s="36">
        <v>28</v>
      </c>
      <c r="AF106" s="36">
        <v>47</v>
      </c>
      <c r="AG106" s="36">
        <v>106</v>
      </c>
      <c r="AH106" s="36">
        <v>-1</v>
      </c>
      <c r="AI106" s="36">
        <v>17</v>
      </c>
      <c r="AJ106" s="36">
        <v>2</v>
      </c>
      <c r="AK106" s="36">
        <v>15</v>
      </c>
      <c r="AL106" s="36">
        <v>333</v>
      </c>
      <c r="AM106" s="36">
        <v>0</v>
      </c>
      <c r="AN106" s="36">
        <v>0</v>
      </c>
      <c r="AO106" s="36">
        <v>280</v>
      </c>
      <c r="AP106" s="36">
        <v>30</v>
      </c>
      <c r="AQ106" s="36">
        <v>84</v>
      </c>
      <c r="AR106" s="36">
        <v>153</v>
      </c>
      <c r="AT106" s="39">
        <v>28.281365748535297</v>
      </c>
      <c r="AU106" s="39">
        <v>4.0440083258993909</v>
      </c>
      <c r="AV106" s="39">
        <v>1.7277806469787236</v>
      </c>
      <c r="AW106" s="39">
        <v>2.3497816798910645</v>
      </c>
      <c r="AY106" s="31">
        <v>0.54059999999999997</v>
      </c>
      <c r="AZ106" s="37">
        <v>0.1079</v>
      </c>
      <c r="BA106" s="45"/>
      <c r="BB106" s="37"/>
      <c r="BC106" s="32">
        <v>53.237852636473512</v>
      </c>
      <c r="BD106" s="32"/>
      <c r="BE106" s="32"/>
      <c r="BI106" s="40"/>
      <c r="BN106" s="40"/>
      <c r="BO106" s="40"/>
      <c r="BP106" s="33"/>
      <c r="BV106" s="37"/>
      <c r="BW106" s="37"/>
      <c r="BX106" s="31"/>
      <c r="BY106" s="41"/>
      <c r="BZ106" s="38"/>
      <c r="CA106" s="41"/>
      <c r="CC106" s="31"/>
      <c r="CD106" s="38"/>
      <c r="CE106" s="31"/>
      <c r="CF106" s="31"/>
      <c r="CG106" s="31"/>
      <c r="CH106" s="31"/>
      <c r="CI106" s="38"/>
      <c r="CJ106" s="41"/>
      <c r="CK106" s="38"/>
      <c r="CL106" s="41"/>
      <c r="CM106" s="41"/>
      <c r="CN106" s="41"/>
      <c r="CO106" s="31"/>
      <c r="CP106" s="41"/>
      <c r="CQ106" s="31"/>
      <c r="CR106" s="41"/>
      <c r="CS106" s="31"/>
      <c r="CT106" s="41"/>
      <c r="CU106" s="31"/>
    </row>
    <row r="107" spans="1:99" x14ac:dyDescent="0.2">
      <c r="A107" s="36" t="s">
        <v>147</v>
      </c>
      <c r="B107" s="36">
        <v>53</v>
      </c>
      <c r="C107" s="36">
        <v>206</v>
      </c>
      <c r="D107" s="36">
        <v>206</v>
      </c>
      <c r="E107" s="36">
        <v>5768.6</v>
      </c>
      <c r="F107" s="36">
        <v>6127</v>
      </c>
      <c r="G107" s="36">
        <v>5949</v>
      </c>
      <c r="H107" s="36">
        <v>5941.7</v>
      </c>
      <c r="I107" s="36">
        <v>0.05</v>
      </c>
      <c r="J107" s="36">
        <v>173.09999999999945</v>
      </c>
      <c r="K107" s="36">
        <v>185.30000000000018</v>
      </c>
      <c r="L107" s="36">
        <v>179.19999999999982</v>
      </c>
      <c r="M107" s="36">
        <v>206</v>
      </c>
      <c r="N107" s="36">
        <v>5930.9</v>
      </c>
      <c r="O107" s="36">
        <v>3.8461538461530893E-2</v>
      </c>
      <c r="P107" s="36">
        <v>50.22</v>
      </c>
      <c r="Q107" s="36">
        <v>0.97799999999999998</v>
      </c>
      <c r="R107" s="36">
        <v>19.93</v>
      </c>
      <c r="S107" s="36">
        <v>8.65</v>
      </c>
      <c r="T107" s="36">
        <v>8.1000000000000003E-2</v>
      </c>
      <c r="U107" s="36">
        <v>4.5999999999999996</v>
      </c>
      <c r="V107" s="36">
        <v>2.06</v>
      </c>
      <c r="W107" s="36">
        <v>2.36</v>
      </c>
      <c r="X107" s="36">
        <v>1.03</v>
      </c>
      <c r="Y107" s="36">
        <v>0.17199999999999999</v>
      </c>
      <c r="Z107" s="36">
        <v>0.53700000000000003</v>
      </c>
      <c r="AA107" s="36">
        <v>-0.04</v>
      </c>
      <c r="AB107" s="36">
        <v>21</v>
      </c>
      <c r="AC107" s="36">
        <v>261</v>
      </c>
      <c r="AD107" s="36">
        <v>51</v>
      </c>
      <c r="AE107" s="36">
        <v>28</v>
      </c>
      <c r="AF107" s="36">
        <v>61</v>
      </c>
      <c r="AG107" s="36">
        <v>114</v>
      </c>
      <c r="AH107" s="36">
        <v>0</v>
      </c>
      <c r="AI107" s="36">
        <v>17</v>
      </c>
      <c r="AJ107" s="36">
        <v>2</v>
      </c>
      <c r="AK107" s="36">
        <v>28</v>
      </c>
      <c r="AL107" s="36">
        <v>301</v>
      </c>
      <c r="AM107" s="36">
        <v>5</v>
      </c>
      <c r="AN107" s="36">
        <v>1</v>
      </c>
      <c r="AO107" s="36">
        <v>290</v>
      </c>
      <c r="AP107" s="36">
        <v>25</v>
      </c>
      <c r="AQ107" s="36">
        <v>85</v>
      </c>
      <c r="AR107" s="36">
        <v>108</v>
      </c>
      <c r="AT107" s="39">
        <v>42.954672486758341</v>
      </c>
      <c r="AU107" s="39">
        <v>11.487227341654172</v>
      </c>
      <c r="AV107" s="39">
        <v>2.673509856526306</v>
      </c>
      <c r="AW107" s="39">
        <v>3.6359734048757764</v>
      </c>
      <c r="AY107" s="31">
        <v>2.6594000000000002</v>
      </c>
      <c r="AZ107" s="37">
        <v>0.2422</v>
      </c>
      <c r="BA107" s="45" t="s">
        <v>60</v>
      </c>
      <c r="BB107" s="37">
        <v>2.6594000000000002</v>
      </c>
      <c r="BC107" s="31">
        <v>70.534849615713711</v>
      </c>
      <c r="BD107" s="31">
        <v>70.534849615713711</v>
      </c>
      <c r="BI107" s="40"/>
      <c r="BN107" s="40"/>
      <c r="BO107" s="40"/>
      <c r="BP107" s="33"/>
      <c r="BV107" s="37"/>
      <c r="BW107" s="37"/>
      <c r="BX107" s="31"/>
      <c r="BY107" s="41"/>
      <c r="BZ107" s="38"/>
      <c r="CA107" s="41"/>
      <c r="CC107" s="31"/>
      <c r="CD107" s="38"/>
      <c r="CE107" s="31"/>
      <c r="CF107" s="31"/>
      <c r="CG107" s="31"/>
      <c r="CH107" s="31"/>
      <c r="CI107" s="38"/>
      <c r="CJ107" s="41"/>
      <c r="CK107" s="38"/>
      <c r="CL107" s="41"/>
      <c r="CM107" s="41"/>
      <c r="CN107" s="41"/>
      <c r="CO107" s="31"/>
      <c r="CP107" s="41"/>
      <c r="CQ107" s="31"/>
      <c r="CR107" s="41"/>
      <c r="CS107" s="31"/>
      <c r="CT107" s="41"/>
      <c r="CU107" s="31"/>
    </row>
    <row r="108" spans="1:99" x14ac:dyDescent="0.2">
      <c r="A108" s="36" t="s">
        <v>147</v>
      </c>
      <c r="B108" s="36">
        <v>55</v>
      </c>
      <c r="C108" s="36">
        <v>208</v>
      </c>
      <c r="D108" s="36">
        <v>208</v>
      </c>
      <c r="E108" s="36">
        <v>5798.2</v>
      </c>
      <c r="F108" s="36">
        <v>6226.5</v>
      </c>
      <c r="G108" s="36">
        <v>5993.1</v>
      </c>
      <c r="H108" s="36">
        <v>5994.7</v>
      </c>
      <c r="I108" s="36">
        <v>0.05</v>
      </c>
      <c r="J108" s="36">
        <v>196.5</v>
      </c>
      <c r="K108" s="36">
        <v>231.80000000000018</v>
      </c>
      <c r="L108" s="36">
        <v>214.15000000000009</v>
      </c>
      <c r="M108" s="36">
        <v>208</v>
      </c>
      <c r="N108" s="36">
        <v>5982.4</v>
      </c>
      <c r="O108" s="36">
        <v>3.9999999999997725E-2</v>
      </c>
      <c r="P108" s="36">
        <v>48.49</v>
      </c>
      <c r="Q108" s="36">
        <v>1.0209999999999999</v>
      </c>
      <c r="R108" s="36">
        <v>19.98</v>
      </c>
      <c r="S108" s="36">
        <v>9.86</v>
      </c>
      <c r="T108" s="36">
        <v>7.3999999999999996E-2</v>
      </c>
      <c r="U108" s="36">
        <v>4.32</v>
      </c>
      <c r="V108" s="36">
        <v>2.0099999999999998</v>
      </c>
      <c r="W108" s="36">
        <v>2.25</v>
      </c>
      <c r="X108" s="36">
        <v>1.23</v>
      </c>
      <c r="Y108" s="36">
        <v>0.19</v>
      </c>
      <c r="Z108" s="36">
        <v>1.552</v>
      </c>
      <c r="AA108" s="36">
        <v>-0.05</v>
      </c>
      <c r="AB108" s="36">
        <v>23</v>
      </c>
      <c r="AC108" s="36">
        <v>288</v>
      </c>
      <c r="AD108" s="36">
        <v>32</v>
      </c>
      <c r="AE108" s="36">
        <v>24</v>
      </c>
      <c r="AF108" s="36">
        <v>58</v>
      </c>
      <c r="AG108" s="36">
        <v>143</v>
      </c>
      <c r="AH108" s="36">
        <v>5</v>
      </c>
      <c r="AI108" s="36">
        <v>15</v>
      </c>
      <c r="AJ108" s="36">
        <v>3</v>
      </c>
      <c r="AK108" s="36">
        <v>31</v>
      </c>
      <c r="AL108" s="36">
        <v>270</v>
      </c>
      <c r="AM108" s="36">
        <v>1</v>
      </c>
      <c r="AN108" s="36">
        <v>1</v>
      </c>
      <c r="AO108" s="36">
        <v>294</v>
      </c>
      <c r="AP108" s="36">
        <v>25</v>
      </c>
      <c r="AQ108" s="36">
        <v>85</v>
      </c>
      <c r="AR108" s="36">
        <v>118</v>
      </c>
      <c r="AT108" s="39">
        <v>42.560418875354301</v>
      </c>
      <c r="AU108" s="39">
        <v>9.2285671237004543</v>
      </c>
      <c r="AV108" s="39">
        <v>3.9400331475064236</v>
      </c>
      <c r="AW108" s="39">
        <v>5.3584450806087363</v>
      </c>
      <c r="AY108" s="31"/>
      <c r="AZ108" s="37"/>
      <c r="BA108" s="45"/>
      <c r="BB108" s="37"/>
      <c r="BC108" s="32">
        <v>70.834693683905328</v>
      </c>
      <c r="BD108" s="32"/>
      <c r="BE108" s="32"/>
      <c r="BF108" s="33">
        <v>138</v>
      </c>
      <c r="BG108" s="36">
        <v>25</v>
      </c>
      <c r="BH108" s="36">
        <v>20</v>
      </c>
      <c r="BI108" s="40">
        <v>51</v>
      </c>
      <c r="BJ108" s="36">
        <v>136</v>
      </c>
      <c r="BK108" s="36">
        <v>3.3</v>
      </c>
      <c r="BL108" s="36">
        <v>17</v>
      </c>
      <c r="BM108" s="36">
        <v>5.5</v>
      </c>
      <c r="BN108" s="40">
        <v>12</v>
      </c>
      <c r="BO108" s="40">
        <v>224</v>
      </c>
      <c r="BP108" s="33">
        <v>0.9</v>
      </c>
      <c r="BQ108" s="36">
        <v>0.91</v>
      </c>
      <c r="BR108" s="36">
        <v>267</v>
      </c>
      <c r="BS108" s="46">
        <v>15</v>
      </c>
      <c r="BT108" s="36">
        <v>82</v>
      </c>
      <c r="BU108" s="36">
        <v>118</v>
      </c>
      <c r="BV108" s="31">
        <v>0.15070498414558525</v>
      </c>
      <c r="BW108" s="37">
        <v>6.3810946011439121E-2</v>
      </c>
      <c r="BX108" s="31">
        <v>0.16923793554564776</v>
      </c>
      <c r="BY108" s="41">
        <v>2.3423099999999999</v>
      </c>
      <c r="BZ108" s="38">
        <v>16.706700000000001</v>
      </c>
      <c r="CA108" s="41">
        <v>3.3245968359443716</v>
      </c>
      <c r="CC108" s="31">
        <v>0.23893</v>
      </c>
      <c r="CD108" s="38">
        <v>20.804349999999999</v>
      </c>
      <c r="CE108" s="31">
        <v>0.74081999999999992</v>
      </c>
      <c r="CF108" s="31">
        <v>0.56735999999999998</v>
      </c>
      <c r="CG108" s="31">
        <v>0.23143897850538367</v>
      </c>
      <c r="CH108" s="31">
        <v>0.2079</v>
      </c>
      <c r="CI108" s="41">
        <v>8.9552499999999995</v>
      </c>
      <c r="CJ108" s="41">
        <v>2.7111100000000001</v>
      </c>
      <c r="CK108" s="38">
        <v>12.523400000000001</v>
      </c>
      <c r="CL108" s="41">
        <v>3.1230950000000002</v>
      </c>
      <c r="CM108" s="41">
        <v>1.0238243459833667</v>
      </c>
      <c r="CN108" s="41">
        <v>3.0989711729337204</v>
      </c>
      <c r="CO108" s="31">
        <v>0.48360999999999998</v>
      </c>
      <c r="CP108" s="41">
        <v>2.9474650000000002</v>
      </c>
      <c r="CQ108" s="31">
        <v>0.60705000000000009</v>
      </c>
      <c r="CR108" s="41">
        <v>1.756345</v>
      </c>
      <c r="CS108" s="31">
        <v>0.27032999999999996</v>
      </c>
      <c r="CT108" s="41">
        <v>1.8288</v>
      </c>
      <c r="CU108" s="31">
        <v>0.28178999999999998</v>
      </c>
    </row>
    <row r="109" spans="1:99" x14ac:dyDescent="0.2">
      <c r="A109" s="36" t="s">
        <v>147</v>
      </c>
      <c r="B109" s="36">
        <v>57</v>
      </c>
      <c r="C109" s="36">
        <v>210</v>
      </c>
      <c r="D109" s="36">
        <v>210</v>
      </c>
      <c r="E109" s="36">
        <v>5818.7</v>
      </c>
      <c r="F109" s="36">
        <v>6343.2</v>
      </c>
      <c r="G109" s="36">
        <v>6034.6</v>
      </c>
      <c r="H109" s="36">
        <v>6047.5</v>
      </c>
      <c r="I109" s="36">
        <v>0.05</v>
      </c>
      <c r="J109" s="36">
        <v>228.80000000000018</v>
      </c>
      <c r="K109" s="36">
        <v>295.69999999999982</v>
      </c>
      <c r="L109" s="36">
        <v>262.25</v>
      </c>
      <c r="M109" s="36">
        <v>210</v>
      </c>
      <c r="N109" s="36">
        <v>6032.4</v>
      </c>
      <c r="O109" s="36">
        <v>3.8461538461530893E-2</v>
      </c>
      <c r="P109" s="36">
        <v>48.9</v>
      </c>
      <c r="Q109" s="36">
        <v>0.79600000000000004</v>
      </c>
      <c r="R109" s="36">
        <v>18.38</v>
      </c>
      <c r="S109" s="36">
        <v>9.5</v>
      </c>
      <c r="T109" s="36">
        <v>9.4E-2</v>
      </c>
      <c r="U109" s="36">
        <v>4.3</v>
      </c>
      <c r="V109" s="36">
        <v>3.52</v>
      </c>
      <c r="W109" s="36">
        <v>2.4900000000000002</v>
      </c>
      <c r="X109" s="36">
        <v>1.04</v>
      </c>
      <c r="Y109" s="36">
        <v>0.20100000000000001</v>
      </c>
      <c r="Z109" s="36">
        <v>2.3330000000000002</v>
      </c>
      <c r="AA109" s="36">
        <v>-0.04</v>
      </c>
      <c r="AB109" s="36">
        <v>25</v>
      </c>
      <c r="AC109" s="36">
        <v>287</v>
      </c>
      <c r="AD109" s="36">
        <v>3</v>
      </c>
      <c r="AE109" s="36">
        <v>24</v>
      </c>
      <c r="AF109" s="36">
        <v>48</v>
      </c>
      <c r="AG109" s="36">
        <v>132</v>
      </c>
      <c r="AH109" s="36">
        <v>17</v>
      </c>
      <c r="AI109" s="36">
        <v>17</v>
      </c>
      <c r="AJ109" s="36">
        <v>4</v>
      </c>
      <c r="AK109" s="36">
        <v>25</v>
      </c>
      <c r="AL109" s="36">
        <v>358</v>
      </c>
      <c r="AM109" s="36">
        <v>4</v>
      </c>
      <c r="AN109" s="36">
        <v>2</v>
      </c>
      <c r="AO109" s="36">
        <v>258</v>
      </c>
      <c r="AP109" s="36">
        <v>19</v>
      </c>
      <c r="AQ109" s="36">
        <v>105</v>
      </c>
      <c r="AR109" s="36">
        <v>94</v>
      </c>
      <c r="AT109" s="39">
        <v>26.821758659897121</v>
      </c>
      <c r="AU109" s="39">
        <v>6.4081164860353175</v>
      </c>
      <c r="AV109" s="39">
        <v>4.0051689524410117</v>
      </c>
      <c r="AW109" s="39">
        <v>5.4470297753197761</v>
      </c>
      <c r="AY109" s="31">
        <v>2.3208000000000002</v>
      </c>
      <c r="AZ109" s="37">
        <v>1.9278999999999999</v>
      </c>
      <c r="BA109" s="45">
        <v>0.25530000000000003</v>
      </c>
      <c r="BB109" s="37">
        <v>2.0655000000000001</v>
      </c>
      <c r="BC109" s="31">
        <v>67.207195796841106</v>
      </c>
      <c r="BD109" s="31">
        <v>67.207195796841106</v>
      </c>
      <c r="BI109" s="40"/>
      <c r="BN109" s="40"/>
      <c r="BO109" s="40"/>
      <c r="BP109" s="33"/>
      <c r="BV109" s="37"/>
      <c r="BW109" s="37"/>
      <c r="BX109" s="31"/>
      <c r="BY109" s="41"/>
      <c r="BZ109" s="38"/>
      <c r="CA109" s="41"/>
      <c r="CD109" s="38"/>
      <c r="CE109" s="31"/>
      <c r="CF109" s="31"/>
      <c r="CG109" s="31"/>
      <c r="CH109" s="31"/>
      <c r="CI109" s="38"/>
      <c r="CJ109" s="41"/>
      <c r="CK109" s="38"/>
      <c r="CL109" s="41"/>
      <c r="CM109" s="41"/>
      <c r="CN109" s="41"/>
      <c r="CO109" s="31"/>
      <c r="CP109" s="41"/>
      <c r="CQ109" s="31"/>
      <c r="CR109" s="41"/>
      <c r="CS109" s="31"/>
      <c r="CT109" s="41"/>
      <c r="CU109" s="31"/>
    </row>
    <row r="110" spans="1:99" x14ac:dyDescent="0.2">
      <c r="A110" s="36" t="s">
        <v>147</v>
      </c>
      <c r="B110" s="36">
        <v>61</v>
      </c>
      <c r="C110" s="36">
        <v>214</v>
      </c>
      <c r="D110" s="36">
        <v>214</v>
      </c>
      <c r="E110" s="36">
        <v>5894.4</v>
      </c>
      <c r="F110" s="36">
        <v>6455.8</v>
      </c>
      <c r="G110" s="36">
        <v>6135.1</v>
      </c>
      <c r="H110" s="36">
        <v>6149.1</v>
      </c>
      <c r="I110" s="36">
        <v>0.05</v>
      </c>
      <c r="J110" s="36">
        <v>254.70000000000073</v>
      </c>
      <c r="K110" s="36">
        <v>306.69999999999982</v>
      </c>
      <c r="L110" s="36">
        <v>280.70000000000027</v>
      </c>
      <c r="M110" s="36">
        <v>214</v>
      </c>
      <c r="N110" s="36">
        <v>6137.5</v>
      </c>
      <c r="O110" s="36">
        <v>3.9999999999997725E-2</v>
      </c>
      <c r="P110" s="36">
        <v>49.08</v>
      </c>
      <c r="Q110" s="36">
        <v>0.878</v>
      </c>
      <c r="R110" s="36">
        <v>17.329999999999998</v>
      </c>
      <c r="S110" s="36">
        <v>8.7899999999999991</v>
      </c>
      <c r="T110" s="36">
        <v>0.14699999999999999</v>
      </c>
      <c r="U110" s="36">
        <v>4.4800000000000004</v>
      </c>
      <c r="V110" s="36">
        <v>7.03</v>
      </c>
      <c r="W110" s="36">
        <v>2.2999999999999998</v>
      </c>
      <c r="X110" s="36">
        <v>0.95</v>
      </c>
      <c r="Y110" s="36">
        <v>0.19700000000000001</v>
      </c>
      <c r="Z110" s="36">
        <v>0.74199999999999999</v>
      </c>
      <c r="AA110" s="36">
        <v>0.02</v>
      </c>
      <c r="AB110" s="36">
        <v>5</v>
      </c>
      <c r="AC110" s="36">
        <v>255</v>
      </c>
      <c r="AD110" s="36">
        <v>23</v>
      </c>
      <c r="AE110" s="36">
        <v>24</v>
      </c>
      <c r="AF110" s="36">
        <v>55</v>
      </c>
      <c r="AG110" s="36">
        <v>107</v>
      </c>
      <c r="AH110" s="36">
        <v>1</v>
      </c>
      <c r="AI110" s="36">
        <v>15</v>
      </c>
      <c r="AJ110" s="36">
        <v>5</v>
      </c>
      <c r="AK110" s="36">
        <v>22</v>
      </c>
      <c r="AL110" s="36">
        <v>361</v>
      </c>
      <c r="AM110" s="36">
        <v>4</v>
      </c>
      <c r="AN110" s="36">
        <v>1</v>
      </c>
      <c r="AO110" s="36">
        <v>249</v>
      </c>
      <c r="AP110" s="36">
        <v>19</v>
      </c>
      <c r="AQ110" s="36">
        <v>81</v>
      </c>
      <c r="AR110" s="36">
        <v>98</v>
      </c>
      <c r="AT110" s="39">
        <v>18.173420842448877</v>
      </c>
      <c r="AU110" s="39">
        <v>4.134342799911658</v>
      </c>
      <c r="AV110" s="39">
        <v>4.7590351219678269</v>
      </c>
      <c r="AW110" s="39">
        <v>6.4722877658762448</v>
      </c>
      <c r="AY110" s="31">
        <v>1.4819</v>
      </c>
      <c r="AZ110" s="37">
        <v>0.59630000000000005</v>
      </c>
      <c r="BA110" s="45"/>
      <c r="BB110" s="37"/>
      <c r="BC110" s="32">
        <v>50.311095317027913</v>
      </c>
      <c r="BD110" s="32"/>
      <c r="BE110" s="32"/>
      <c r="BI110" s="40"/>
      <c r="BN110" s="40"/>
      <c r="BO110" s="40"/>
      <c r="BP110" s="33"/>
      <c r="BV110" s="37"/>
      <c r="BW110" s="37"/>
      <c r="BX110" s="31"/>
      <c r="BY110" s="41"/>
      <c r="BZ110" s="38"/>
      <c r="CA110" s="41"/>
      <c r="CD110" s="38"/>
      <c r="CF110" s="31"/>
      <c r="CG110" s="31"/>
      <c r="CH110" s="31"/>
      <c r="CI110" s="38"/>
      <c r="CJ110" s="41"/>
      <c r="CK110" s="38"/>
      <c r="CL110" s="41"/>
      <c r="CM110" s="41"/>
      <c r="CN110" s="41"/>
      <c r="CO110" s="31"/>
      <c r="CP110" s="41"/>
      <c r="CQ110" s="31"/>
      <c r="CR110" s="41"/>
      <c r="CS110" s="31"/>
      <c r="CT110" s="41"/>
      <c r="CU110" s="31"/>
    </row>
    <row r="111" spans="1:99" x14ac:dyDescent="0.2">
      <c r="A111" s="36" t="s">
        <v>147</v>
      </c>
      <c r="B111" s="36">
        <v>63</v>
      </c>
      <c r="C111" s="36">
        <v>216</v>
      </c>
      <c r="D111" s="36">
        <v>216</v>
      </c>
      <c r="E111" s="36">
        <v>5935.3</v>
      </c>
      <c r="F111" s="36">
        <v>6524.3</v>
      </c>
      <c r="G111" s="36">
        <v>6187</v>
      </c>
      <c r="H111" s="36">
        <v>6201.9</v>
      </c>
      <c r="I111" s="36">
        <v>4.9999999999772629E-2</v>
      </c>
      <c r="J111" s="36">
        <v>266.59999999999945</v>
      </c>
      <c r="K111" s="36">
        <v>322.40000000000055</v>
      </c>
      <c r="L111" s="36">
        <v>294.5</v>
      </c>
      <c r="M111" s="36">
        <v>216</v>
      </c>
      <c r="N111" s="36">
        <v>6188.9</v>
      </c>
      <c r="O111" s="36">
        <v>3.9999999999997725E-2</v>
      </c>
      <c r="P111" s="36">
        <v>48.72</v>
      </c>
      <c r="Q111" s="36">
        <v>0.871</v>
      </c>
      <c r="R111" s="36">
        <v>17.309999999999999</v>
      </c>
      <c r="S111" s="36">
        <v>8.69</v>
      </c>
      <c r="T111" s="36">
        <v>0.15</v>
      </c>
      <c r="U111" s="36">
        <v>4.33</v>
      </c>
      <c r="V111" s="36">
        <v>7.37</v>
      </c>
      <c r="W111" s="36">
        <v>2.2799999999999998</v>
      </c>
      <c r="X111" s="36">
        <v>0.98</v>
      </c>
      <c r="Y111" s="36">
        <v>0.19600000000000001</v>
      </c>
      <c r="Z111" s="36">
        <v>0.89200000000000002</v>
      </c>
      <c r="AA111" s="36">
        <v>0.02</v>
      </c>
      <c r="AB111" s="36">
        <v>6</v>
      </c>
      <c r="AC111" s="36">
        <v>263</v>
      </c>
      <c r="AD111" s="36">
        <v>28</v>
      </c>
      <c r="AE111" s="36">
        <v>23</v>
      </c>
      <c r="AF111" s="36">
        <v>55</v>
      </c>
      <c r="AG111" s="36">
        <v>104</v>
      </c>
      <c r="AH111" s="36">
        <v>0</v>
      </c>
      <c r="AI111" s="36">
        <v>17</v>
      </c>
      <c r="AJ111" s="36">
        <v>4</v>
      </c>
      <c r="AK111" s="36">
        <v>22</v>
      </c>
      <c r="AL111" s="36">
        <v>369</v>
      </c>
      <c r="AM111" s="36">
        <v>0</v>
      </c>
      <c r="AN111" s="36">
        <v>1</v>
      </c>
      <c r="AO111" s="36">
        <v>240</v>
      </c>
      <c r="AP111" s="36">
        <v>20</v>
      </c>
      <c r="AQ111" s="36">
        <v>79</v>
      </c>
      <c r="AR111" s="36">
        <v>93</v>
      </c>
      <c r="AT111" s="39">
        <v>19.761192494621245</v>
      </c>
      <c r="AU111" s="39">
        <v>4.476065335598137</v>
      </c>
      <c r="AV111" s="39">
        <v>5.4524671773013242</v>
      </c>
      <c r="AW111" s="39">
        <v>7.4153553611298015</v>
      </c>
      <c r="AY111" s="31">
        <v>1.6819</v>
      </c>
      <c r="AZ111" s="37">
        <v>0.65939999999999999</v>
      </c>
      <c r="BA111" s="45">
        <v>1.2025999999999999</v>
      </c>
      <c r="BB111" s="37">
        <v>0.47930000000000006</v>
      </c>
      <c r="BC111" s="31">
        <v>69.679498450896901</v>
      </c>
      <c r="BD111" s="31">
        <v>69.679498450896901</v>
      </c>
      <c r="BI111" s="40"/>
      <c r="BN111" s="40"/>
      <c r="BO111" s="40"/>
      <c r="BP111" s="33"/>
      <c r="BV111" s="37"/>
      <c r="BW111" s="37"/>
      <c r="BX111" s="31"/>
      <c r="BY111" s="41"/>
      <c r="BZ111" s="38"/>
      <c r="CA111" s="41"/>
      <c r="CD111" s="38"/>
      <c r="CF111" s="31"/>
      <c r="CG111" s="31"/>
      <c r="CH111" s="31"/>
      <c r="CI111" s="38"/>
      <c r="CJ111" s="41"/>
      <c r="CK111" s="38"/>
      <c r="CL111" s="41"/>
      <c r="CM111" s="41"/>
      <c r="CN111" s="41"/>
      <c r="CO111" s="31"/>
      <c r="CP111" s="41"/>
      <c r="CQ111" s="31"/>
      <c r="CR111" s="41"/>
      <c r="CS111" s="31"/>
      <c r="CT111" s="41"/>
      <c r="CU111" s="31"/>
    </row>
    <row r="112" spans="1:99" x14ac:dyDescent="0.2">
      <c r="A112" s="36" t="s">
        <v>147</v>
      </c>
      <c r="B112" s="36">
        <v>65</v>
      </c>
      <c r="C112" s="36">
        <v>218</v>
      </c>
      <c r="D112" s="36">
        <v>218</v>
      </c>
      <c r="E112" s="36">
        <v>5976.9</v>
      </c>
      <c r="F112" s="36">
        <v>6578.9</v>
      </c>
      <c r="G112" s="36">
        <v>6241.1</v>
      </c>
      <c r="H112" s="36">
        <v>6255.1</v>
      </c>
      <c r="I112" s="36">
        <v>3.3333333333383862E-2</v>
      </c>
      <c r="J112" s="36">
        <v>278.20000000000073</v>
      </c>
      <c r="K112" s="36">
        <v>323.79999999999927</v>
      </c>
      <c r="L112" s="36">
        <v>301</v>
      </c>
      <c r="M112" s="36">
        <v>218</v>
      </c>
      <c r="N112" s="36">
        <v>6240.6</v>
      </c>
      <c r="O112" s="36">
        <v>3.8461538461544348E-2</v>
      </c>
      <c r="P112" s="36">
        <v>47.93</v>
      </c>
      <c r="Q112" s="36">
        <v>0.876</v>
      </c>
      <c r="R112" s="36">
        <v>16.88</v>
      </c>
      <c r="S112" s="36">
        <v>8.69</v>
      </c>
      <c r="T112" s="36">
        <v>0.14299999999999999</v>
      </c>
      <c r="U112" s="36">
        <v>4.09</v>
      </c>
      <c r="V112" s="36">
        <v>7.07</v>
      </c>
      <c r="W112" s="36">
        <v>2.14</v>
      </c>
      <c r="X112" s="36">
        <v>0.97</v>
      </c>
      <c r="Y112" s="36">
        <v>0.19</v>
      </c>
      <c r="Z112" s="36">
        <v>0.86799999999999999</v>
      </c>
      <c r="AA112" s="36">
        <v>0</v>
      </c>
      <c r="AB112" s="36">
        <v>6</v>
      </c>
      <c r="AC112" s="36">
        <v>252</v>
      </c>
      <c r="AD112" s="36">
        <v>15</v>
      </c>
      <c r="AE112" s="36">
        <v>24</v>
      </c>
      <c r="AF112" s="36">
        <v>53</v>
      </c>
      <c r="AG112" s="36">
        <v>101</v>
      </c>
      <c r="AH112" s="36">
        <v>2</v>
      </c>
      <c r="AI112" s="36">
        <v>17</v>
      </c>
      <c r="AJ112" s="36">
        <v>3</v>
      </c>
      <c r="AK112" s="36">
        <v>22</v>
      </c>
      <c r="AL112" s="36">
        <v>373</v>
      </c>
      <c r="AM112" s="36">
        <v>4</v>
      </c>
      <c r="AN112" s="36">
        <v>-1</v>
      </c>
      <c r="AO112" s="36">
        <v>235</v>
      </c>
      <c r="AP112" s="36">
        <v>18</v>
      </c>
      <c r="AQ112" s="36">
        <v>80</v>
      </c>
      <c r="AR112" s="36">
        <v>97</v>
      </c>
      <c r="AT112" s="39">
        <v>19.869581440526861</v>
      </c>
      <c r="AU112" s="39">
        <v>4.4510802480542342</v>
      </c>
      <c r="AV112" s="39">
        <v>5.6972644556628804</v>
      </c>
      <c r="AW112" s="39">
        <v>7.7482796597015176</v>
      </c>
      <c r="AY112" s="31">
        <v>1.5388999999999999</v>
      </c>
      <c r="AZ112" s="37">
        <v>0.63170000000000004</v>
      </c>
      <c r="BA112" s="45"/>
      <c r="BB112" s="37"/>
      <c r="BC112" s="32">
        <v>49.87617293036709</v>
      </c>
      <c r="BD112" s="32"/>
      <c r="BE112" s="32"/>
      <c r="BF112" s="33">
        <v>286</v>
      </c>
      <c r="BG112" s="36">
        <v>25</v>
      </c>
      <c r="BH112" s="36">
        <v>23</v>
      </c>
      <c r="BI112" s="40">
        <v>35</v>
      </c>
      <c r="BJ112" s="36">
        <v>99</v>
      </c>
      <c r="BK112" s="36">
        <v>1.9</v>
      </c>
      <c r="BL112" s="36">
        <v>17</v>
      </c>
      <c r="BM112" s="36">
        <v>6.3</v>
      </c>
      <c r="BN112" s="40">
        <v>17</v>
      </c>
      <c r="BO112" s="40">
        <v>421</v>
      </c>
      <c r="BP112" s="33">
        <v>2.1</v>
      </c>
      <c r="BQ112" s="36">
        <v>0.99</v>
      </c>
      <c r="BR112" s="36">
        <v>224</v>
      </c>
      <c r="BS112" s="36">
        <v>17</v>
      </c>
      <c r="BT112" s="36">
        <v>80</v>
      </c>
      <c r="BU112" s="36">
        <v>90</v>
      </c>
      <c r="BV112" s="37">
        <v>5.5063820227347654E-2</v>
      </c>
      <c r="BW112" s="37">
        <v>5.2508025540060677E-2</v>
      </c>
      <c r="BX112" s="31">
        <v>0.44505002817316341</v>
      </c>
      <c r="BY112" s="41">
        <v>2.11388</v>
      </c>
      <c r="BZ112" s="38">
        <v>20.923839999999998</v>
      </c>
      <c r="CA112" s="41">
        <v>2.7639999999999998</v>
      </c>
      <c r="CB112" s="36">
        <v>0</v>
      </c>
      <c r="CC112" s="31">
        <v>0.24922000000000002</v>
      </c>
      <c r="CD112" s="38">
        <v>25.427599999999998</v>
      </c>
      <c r="CE112" s="41">
        <v>1.1509799999999999</v>
      </c>
      <c r="CF112" s="31">
        <v>0.48025999999999996</v>
      </c>
      <c r="CG112" s="31">
        <v>0.2174758836008486</v>
      </c>
      <c r="CH112" s="31">
        <v>0.49740000000000001</v>
      </c>
      <c r="CI112" s="38">
        <v>11.59994</v>
      </c>
      <c r="CJ112" s="41">
        <v>3.6638000000000002</v>
      </c>
      <c r="CK112" s="38">
        <v>16.8842</v>
      </c>
      <c r="CL112" s="41">
        <v>4.1179000000000006</v>
      </c>
      <c r="CM112" s="41">
        <v>1.2638487959201279</v>
      </c>
      <c r="CN112" s="41">
        <v>3.948251786233457</v>
      </c>
      <c r="CO112" s="31">
        <v>0.59672000000000003</v>
      </c>
      <c r="CP112" s="41">
        <v>3.5970599999999999</v>
      </c>
      <c r="CQ112" s="31">
        <v>0.70599999999999996</v>
      </c>
      <c r="CR112" s="41">
        <v>1.99735</v>
      </c>
      <c r="CS112" s="31">
        <v>0.29797999999999997</v>
      </c>
      <c r="CT112" s="41">
        <v>1.94869</v>
      </c>
      <c r="CU112" s="31">
        <v>0.29246</v>
      </c>
    </row>
    <row r="113" spans="1:99" x14ac:dyDescent="0.2">
      <c r="A113" s="36" t="s">
        <v>147</v>
      </c>
      <c r="B113" s="36">
        <v>67</v>
      </c>
      <c r="C113" s="36">
        <v>220</v>
      </c>
      <c r="D113" s="36">
        <v>220</v>
      </c>
      <c r="E113" s="36">
        <v>6007.1</v>
      </c>
      <c r="F113" s="36">
        <v>6656.9</v>
      </c>
      <c r="G113" s="36">
        <v>6294.5</v>
      </c>
      <c r="H113" s="36">
        <v>6308.7</v>
      </c>
      <c r="I113" s="36">
        <v>0.05</v>
      </c>
      <c r="J113" s="36">
        <v>301.59999999999945</v>
      </c>
      <c r="K113" s="36">
        <v>348.19999999999982</v>
      </c>
      <c r="L113" s="36">
        <v>324.89999999999964</v>
      </c>
      <c r="M113" s="36">
        <v>220</v>
      </c>
      <c r="N113" s="36">
        <v>6292.4</v>
      </c>
      <c r="O113" s="36">
        <v>3.8461538461530893E-2</v>
      </c>
      <c r="P113" s="36">
        <v>48.13</v>
      </c>
      <c r="Q113" s="36">
        <v>0.87</v>
      </c>
      <c r="R113" s="36">
        <v>16.96</v>
      </c>
      <c r="S113" s="36">
        <v>8.34</v>
      </c>
      <c r="T113" s="36">
        <v>0.13600000000000001</v>
      </c>
      <c r="U113" s="36">
        <v>3.96</v>
      </c>
      <c r="V113" s="36">
        <v>6.61</v>
      </c>
      <c r="W113" s="36">
        <v>2.21</v>
      </c>
      <c r="X113" s="36">
        <v>0.97</v>
      </c>
      <c r="Y113" s="36">
        <v>0.19600000000000001</v>
      </c>
      <c r="Z113" s="36">
        <v>0.97399999999999998</v>
      </c>
      <c r="AA113" s="36">
        <v>0</v>
      </c>
      <c r="AB113" s="36">
        <v>7</v>
      </c>
      <c r="AC113" s="36">
        <v>255</v>
      </c>
      <c r="AD113" s="36">
        <v>22</v>
      </c>
      <c r="AE113" s="36">
        <v>22</v>
      </c>
      <c r="AF113" s="36">
        <v>49</v>
      </c>
      <c r="AG113" s="36">
        <v>100</v>
      </c>
      <c r="AH113" s="36">
        <v>2</v>
      </c>
      <c r="AI113" s="36">
        <v>14</v>
      </c>
      <c r="AJ113" s="36">
        <v>2</v>
      </c>
      <c r="AK113" s="36">
        <v>21</v>
      </c>
      <c r="AL113" s="36">
        <v>378</v>
      </c>
      <c r="AM113" s="36">
        <v>5</v>
      </c>
      <c r="AN113" s="36">
        <v>1</v>
      </c>
      <c r="AO113" s="36">
        <v>222</v>
      </c>
      <c r="AP113" s="36">
        <v>18</v>
      </c>
      <c r="AQ113" s="36">
        <v>82</v>
      </c>
      <c r="AR113" s="36">
        <v>90</v>
      </c>
      <c r="AT113" s="39">
        <v>23.828652813789581</v>
      </c>
      <c r="AU113" s="39">
        <v>5.2186211525553885</v>
      </c>
      <c r="AV113" s="39">
        <v>4.9525361971426287</v>
      </c>
      <c r="AW113" s="39">
        <v>6.7354492281139757</v>
      </c>
      <c r="AY113" s="31">
        <v>1.8005</v>
      </c>
      <c r="AZ113" s="37">
        <v>0.7198</v>
      </c>
      <c r="BA113" s="45">
        <v>1.0753999999999999</v>
      </c>
      <c r="BB113" s="37">
        <v>0.72510000000000008</v>
      </c>
      <c r="BC113" s="31">
        <v>70.479299386170268</v>
      </c>
      <c r="BD113" s="31">
        <v>70.479299386170268</v>
      </c>
      <c r="BI113" s="40"/>
      <c r="BN113" s="40"/>
      <c r="BO113" s="40"/>
      <c r="BP113" s="33"/>
      <c r="BV113" s="37"/>
      <c r="BW113" s="37"/>
      <c r="BX113" s="31"/>
      <c r="BY113" s="41"/>
      <c r="BZ113" s="38"/>
      <c r="CA113" s="41"/>
      <c r="CC113" s="31"/>
      <c r="CD113" s="38"/>
      <c r="CG113" s="31"/>
      <c r="CH113" s="31"/>
      <c r="CI113" s="38"/>
      <c r="CJ113" s="41"/>
      <c r="CK113" s="38"/>
      <c r="CL113" s="41"/>
      <c r="CM113" s="41"/>
      <c r="CN113" s="41"/>
      <c r="CO113" s="31"/>
      <c r="CP113" s="41"/>
      <c r="CQ113" s="31"/>
      <c r="CR113" s="41"/>
      <c r="CS113" s="31"/>
      <c r="CT113" s="41"/>
      <c r="CU113" s="31"/>
    </row>
    <row r="114" spans="1:99" x14ac:dyDescent="0.2">
      <c r="A114" s="36" t="s">
        <v>147</v>
      </c>
      <c r="B114" s="36">
        <v>69</v>
      </c>
      <c r="C114" s="36">
        <v>222</v>
      </c>
      <c r="D114" s="36">
        <v>222</v>
      </c>
      <c r="E114" s="36">
        <v>6059.2</v>
      </c>
      <c r="F114" s="36">
        <v>6698.1</v>
      </c>
      <c r="G114" s="36">
        <v>6348</v>
      </c>
      <c r="H114" s="36">
        <v>6359.5</v>
      </c>
      <c r="I114" s="36">
        <v>0.05</v>
      </c>
      <c r="J114" s="36">
        <v>300.30000000000018</v>
      </c>
      <c r="K114" s="36">
        <v>338.60000000000036</v>
      </c>
      <c r="L114" s="36">
        <v>319.45000000000027</v>
      </c>
      <c r="M114" s="36">
        <v>222</v>
      </c>
      <c r="N114" s="36">
        <v>6344.3</v>
      </c>
      <c r="O114" s="36">
        <v>3.8461538461544348E-2</v>
      </c>
      <c r="P114" s="36">
        <v>47.79</v>
      </c>
      <c r="Q114" s="36">
        <v>0.88400000000000001</v>
      </c>
      <c r="R114" s="36">
        <v>16.690000000000001</v>
      </c>
      <c r="S114" s="36">
        <v>8.34</v>
      </c>
      <c r="T114" s="36">
        <v>0.13200000000000001</v>
      </c>
      <c r="U114" s="36">
        <v>3.93</v>
      </c>
      <c r="V114" s="36">
        <v>6.43</v>
      </c>
      <c r="W114" s="36">
        <v>2.23</v>
      </c>
      <c r="X114" s="36">
        <v>0.96</v>
      </c>
      <c r="Y114" s="36">
        <v>0.19700000000000001</v>
      </c>
      <c r="Z114" s="36">
        <v>1.2729999999999999</v>
      </c>
      <c r="AA114" s="36">
        <v>-0.01</v>
      </c>
      <c r="AB114" s="36">
        <v>7</v>
      </c>
      <c r="AC114" s="36">
        <v>251</v>
      </c>
      <c r="AD114" s="36">
        <v>32</v>
      </c>
      <c r="AE114" s="36">
        <v>22</v>
      </c>
      <c r="AF114" s="36">
        <v>52</v>
      </c>
      <c r="AG114" s="36">
        <v>101</v>
      </c>
      <c r="AH114" s="36">
        <v>4</v>
      </c>
      <c r="AI114" s="36">
        <v>17</v>
      </c>
      <c r="AJ114" s="36">
        <v>3</v>
      </c>
      <c r="AK114" s="36">
        <v>22</v>
      </c>
      <c r="AL114" s="36">
        <v>368</v>
      </c>
      <c r="AM114" s="36">
        <v>8</v>
      </c>
      <c r="AN114" s="36">
        <v>2</v>
      </c>
      <c r="AO114" s="36">
        <v>225</v>
      </c>
      <c r="AP114" s="36">
        <v>20</v>
      </c>
      <c r="AQ114" s="36">
        <v>93</v>
      </c>
      <c r="AR114" s="36">
        <v>95</v>
      </c>
      <c r="AT114" s="39">
        <v>38.785878513683855</v>
      </c>
      <c r="AU114" s="39">
        <v>8.8417035197189122</v>
      </c>
      <c r="AV114" s="39">
        <v>4.4253952868480368</v>
      </c>
      <c r="AW114" s="39">
        <v>6.0185375901133309</v>
      </c>
      <c r="AY114" s="31">
        <v>2.2671999999999999</v>
      </c>
      <c r="AZ114" s="37">
        <v>0.77159999999999995</v>
      </c>
      <c r="BA114" s="45"/>
      <c r="BB114" s="37"/>
      <c r="BC114" s="32">
        <v>51.179862165028368</v>
      </c>
      <c r="BD114" s="32"/>
      <c r="BE114" s="32"/>
      <c r="BI114" s="40"/>
      <c r="BN114" s="40"/>
      <c r="BO114" s="40"/>
      <c r="BP114" s="33"/>
      <c r="BV114" s="37"/>
      <c r="BW114" s="37"/>
      <c r="BX114" s="31"/>
      <c r="BY114" s="41"/>
      <c r="BZ114" s="38"/>
      <c r="CA114" s="41"/>
      <c r="CC114" s="31"/>
      <c r="CD114" s="38"/>
      <c r="CG114" s="31"/>
      <c r="CH114" s="31"/>
      <c r="CI114" s="38"/>
      <c r="CJ114" s="41"/>
      <c r="CK114" s="38"/>
      <c r="CL114" s="41"/>
      <c r="CM114" s="41"/>
      <c r="CN114" s="41"/>
      <c r="CO114" s="31"/>
      <c r="CP114" s="41"/>
      <c r="CQ114" s="31"/>
      <c r="CR114" s="41"/>
      <c r="CS114" s="31"/>
      <c r="CT114" s="41"/>
      <c r="CU114" s="31"/>
    </row>
    <row r="115" spans="1:99" x14ac:dyDescent="0.2">
      <c r="A115" s="36" t="s">
        <v>147</v>
      </c>
      <c r="B115" s="36">
        <v>71</v>
      </c>
      <c r="C115" s="36">
        <v>224</v>
      </c>
      <c r="D115" s="36">
        <v>224</v>
      </c>
      <c r="E115" s="36">
        <v>6097.2</v>
      </c>
      <c r="F115" s="36">
        <v>6756.1</v>
      </c>
      <c r="G115" s="36">
        <v>6402.1</v>
      </c>
      <c r="H115" s="36">
        <v>6410.4</v>
      </c>
      <c r="I115" s="36">
        <v>3.3333333333282804E-2</v>
      </c>
      <c r="J115" s="36">
        <v>313.19999999999982</v>
      </c>
      <c r="K115" s="36">
        <v>345.70000000000073</v>
      </c>
      <c r="L115" s="36">
        <v>329.45000000000027</v>
      </c>
      <c r="M115" s="36">
        <v>224</v>
      </c>
      <c r="N115" s="36">
        <v>6395.9</v>
      </c>
      <c r="O115" s="36">
        <v>3.9999999999997725E-2</v>
      </c>
      <c r="P115" s="36">
        <v>48.08</v>
      </c>
      <c r="Q115" s="36">
        <v>0.84499999999999997</v>
      </c>
      <c r="R115" s="36">
        <v>16.63</v>
      </c>
      <c r="S115" s="36">
        <v>8.14</v>
      </c>
      <c r="T115" s="36">
        <v>0.13800000000000001</v>
      </c>
      <c r="U115" s="36">
        <v>3.91</v>
      </c>
      <c r="V115" s="36">
        <v>6.92</v>
      </c>
      <c r="W115" s="36">
        <v>2.31</v>
      </c>
      <c r="X115" s="36">
        <v>0.99</v>
      </c>
      <c r="Y115" s="36">
        <v>0.191</v>
      </c>
      <c r="Z115" s="36">
        <v>0.93100000000000005</v>
      </c>
      <c r="AA115" s="36">
        <v>0.02</v>
      </c>
      <c r="AB115" s="36">
        <v>6</v>
      </c>
      <c r="AC115" s="36">
        <v>246</v>
      </c>
      <c r="AD115" s="36">
        <v>9</v>
      </c>
      <c r="AE115" s="36">
        <v>20</v>
      </c>
      <c r="AF115" s="36">
        <v>55</v>
      </c>
      <c r="AG115" s="36">
        <v>94</v>
      </c>
      <c r="AH115" s="36">
        <v>3</v>
      </c>
      <c r="AI115" s="36">
        <v>15</v>
      </c>
      <c r="AJ115" s="36">
        <v>2</v>
      </c>
      <c r="AK115" s="36">
        <v>22</v>
      </c>
      <c r="AL115" s="36">
        <v>367</v>
      </c>
      <c r="AM115" s="36">
        <v>2</v>
      </c>
      <c r="AN115" s="36">
        <v>0</v>
      </c>
      <c r="AO115" s="36">
        <v>212</v>
      </c>
      <c r="AP115" s="36">
        <v>19</v>
      </c>
      <c r="AQ115" s="36">
        <v>81</v>
      </c>
      <c r="AR115" s="36">
        <v>102</v>
      </c>
      <c r="AT115" s="39">
        <v>26.513977161163638</v>
      </c>
      <c r="AU115" s="39">
        <v>5.5566298099741802</v>
      </c>
      <c r="AV115" s="39">
        <v>5.063547031834994</v>
      </c>
      <c r="AW115" s="39">
        <v>6.8864239632955924</v>
      </c>
      <c r="AY115" s="31">
        <v>1.8635999999999999</v>
      </c>
      <c r="AZ115" s="37">
        <v>0.66390000000000005</v>
      </c>
      <c r="BA115" s="45"/>
      <c r="BB115" s="37"/>
      <c r="BC115" s="32">
        <v>49.464634591335965</v>
      </c>
      <c r="BD115" s="32"/>
      <c r="BE115" s="32"/>
      <c r="BI115" s="40"/>
      <c r="BN115" s="40"/>
      <c r="BO115" s="40"/>
      <c r="BP115" s="33"/>
      <c r="BV115" s="37"/>
      <c r="BW115" s="37"/>
      <c r="BX115" s="31"/>
      <c r="BY115" s="41"/>
      <c r="BZ115" s="38"/>
      <c r="CA115" s="41"/>
      <c r="CC115" s="31"/>
      <c r="CD115" s="38"/>
      <c r="CG115" s="31"/>
      <c r="CH115" s="31"/>
      <c r="CI115" s="38"/>
      <c r="CJ115" s="41"/>
      <c r="CK115" s="38"/>
      <c r="CL115" s="41"/>
      <c r="CM115" s="41"/>
      <c r="CN115" s="41"/>
      <c r="CO115" s="31"/>
      <c r="CP115" s="41"/>
      <c r="CQ115" s="31"/>
      <c r="CR115" s="41"/>
      <c r="CS115" s="31"/>
      <c r="CT115" s="41"/>
      <c r="CU115" s="31"/>
    </row>
    <row r="116" spans="1:99" x14ac:dyDescent="0.2">
      <c r="A116" s="36" t="s">
        <v>147</v>
      </c>
      <c r="B116" s="36">
        <v>73</v>
      </c>
      <c r="C116" s="36">
        <v>226</v>
      </c>
      <c r="D116" s="36">
        <v>226</v>
      </c>
      <c r="E116" s="36">
        <v>6143.3</v>
      </c>
      <c r="F116" s="36">
        <v>6807.6</v>
      </c>
      <c r="G116" s="36">
        <v>6455.3</v>
      </c>
      <c r="H116" s="36">
        <v>6462.3</v>
      </c>
      <c r="I116" s="36">
        <v>3.3333333333282804E-2</v>
      </c>
      <c r="J116" s="36">
        <v>319</v>
      </c>
      <c r="K116" s="36">
        <v>345.30000000000018</v>
      </c>
      <c r="L116" s="36">
        <v>332.15000000000009</v>
      </c>
      <c r="M116" s="36">
        <v>226</v>
      </c>
      <c r="N116" s="36">
        <v>6448.1</v>
      </c>
      <c r="O116" s="36">
        <v>3.9999999999997725E-2</v>
      </c>
      <c r="P116" s="36">
        <v>48.07</v>
      </c>
      <c r="Q116" s="36">
        <v>0.88200000000000001</v>
      </c>
      <c r="R116" s="36">
        <v>17.079999999999998</v>
      </c>
      <c r="S116" s="36">
        <v>8.23</v>
      </c>
      <c r="T116" s="36">
        <v>0.13500000000000001</v>
      </c>
      <c r="U116" s="36">
        <v>3.89</v>
      </c>
      <c r="V116" s="36">
        <v>6.6</v>
      </c>
      <c r="W116" s="36">
        <v>2.35</v>
      </c>
      <c r="X116" s="36">
        <v>1.01</v>
      </c>
      <c r="Y116" s="36">
        <v>0.19800000000000001</v>
      </c>
      <c r="Z116" s="36">
        <v>1.048</v>
      </c>
      <c r="AA116" s="36">
        <v>0</v>
      </c>
      <c r="AB116" s="36">
        <v>7</v>
      </c>
      <c r="AC116" s="36">
        <v>250</v>
      </c>
      <c r="AD116" s="36">
        <v>25</v>
      </c>
      <c r="AE116" s="36">
        <v>21</v>
      </c>
      <c r="AF116" s="36">
        <v>46</v>
      </c>
      <c r="AG116" s="36">
        <v>97</v>
      </c>
      <c r="AH116" s="36">
        <v>1</v>
      </c>
      <c r="AI116" s="36">
        <v>16</v>
      </c>
      <c r="AJ116" s="36">
        <v>0</v>
      </c>
      <c r="AK116" s="36">
        <v>23</v>
      </c>
      <c r="AL116" s="36">
        <v>376</v>
      </c>
      <c r="AM116" s="36">
        <v>-1</v>
      </c>
      <c r="AN116" s="36">
        <v>0</v>
      </c>
      <c r="AO116" s="36">
        <v>221</v>
      </c>
      <c r="AP116" s="36">
        <v>19</v>
      </c>
      <c r="AQ116" s="36">
        <v>89</v>
      </c>
      <c r="AR116" s="36">
        <v>96</v>
      </c>
      <c r="AT116" s="39">
        <v>26.001932022047814</v>
      </c>
      <c r="AU116" s="39">
        <v>5.6419763921189441</v>
      </c>
      <c r="AV116" s="39">
        <v>4.8839352319101721</v>
      </c>
      <c r="AW116" s="39">
        <v>6.6421519153978341</v>
      </c>
      <c r="AY116" s="31">
        <v>1.8468</v>
      </c>
      <c r="AZ116" s="37">
        <v>0.79859999999999998</v>
      </c>
      <c r="BA116" s="45">
        <v>1.0448</v>
      </c>
      <c r="BB116" s="37">
        <v>0.80200000000000005</v>
      </c>
      <c r="BC116" s="31">
        <v>69.166590948062193</v>
      </c>
      <c r="BD116" s="31">
        <v>69.166590948062193</v>
      </c>
      <c r="BF116" s="33">
        <v>271</v>
      </c>
      <c r="BG116" s="36">
        <v>24</v>
      </c>
      <c r="BH116" s="36">
        <v>21</v>
      </c>
      <c r="BI116" s="40">
        <v>32</v>
      </c>
      <c r="BJ116" s="36">
        <v>97</v>
      </c>
      <c r="BK116" s="36">
        <v>2.4</v>
      </c>
      <c r="BL116" s="36">
        <v>16</v>
      </c>
      <c r="BM116" s="36">
        <v>5.5</v>
      </c>
      <c r="BN116" s="40">
        <v>11</v>
      </c>
      <c r="BO116" s="40">
        <v>415</v>
      </c>
      <c r="BP116" s="33">
        <v>2</v>
      </c>
      <c r="BQ116" s="36">
        <v>1.2</v>
      </c>
      <c r="BR116" s="36">
        <v>222</v>
      </c>
      <c r="BS116" s="36">
        <v>18</v>
      </c>
      <c r="BT116" s="36">
        <v>81</v>
      </c>
      <c r="BU116" s="36">
        <v>97</v>
      </c>
      <c r="BV116" s="37"/>
      <c r="BW116" s="37">
        <v>4.8143189170683019E-2</v>
      </c>
      <c r="BX116" s="31">
        <v>0.44949870207461967</v>
      </c>
      <c r="BY116" s="41">
        <v>1.02708</v>
      </c>
      <c r="BZ116" s="38">
        <v>20.65344</v>
      </c>
      <c r="CA116" s="41">
        <v>2.7997999999999998</v>
      </c>
      <c r="CC116" s="31">
        <v>0.19792000000000001</v>
      </c>
      <c r="CD116" s="38">
        <v>23.8202</v>
      </c>
      <c r="CE116" s="31">
        <v>0.82518000000000002</v>
      </c>
      <c r="CF116" s="31">
        <v>0.46315999999999996</v>
      </c>
      <c r="CG116" s="31">
        <v>0.24832352666479876</v>
      </c>
      <c r="CH116" s="31">
        <v>0.42030000000000001</v>
      </c>
      <c r="CI116" s="38">
        <v>11.11064</v>
      </c>
      <c r="CJ116" s="41">
        <v>3.6140000000000003</v>
      </c>
      <c r="CK116" s="38">
        <v>16.495200000000001</v>
      </c>
      <c r="CL116" s="41">
        <v>3.9622999999999999</v>
      </c>
      <c r="CM116" s="41">
        <v>1.2319393605298656</v>
      </c>
      <c r="CN116" s="41">
        <v>3.8757784132972266</v>
      </c>
      <c r="CO116" s="31">
        <v>0.59301999999999999</v>
      </c>
      <c r="CP116" s="41">
        <v>3.6020099999999999</v>
      </c>
      <c r="CQ116" s="31">
        <v>0.72189999999999999</v>
      </c>
      <c r="CR116" s="41">
        <v>2.0590000000000002</v>
      </c>
      <c r="CS116" s="31">
        <v>0.30237999999999998</v>
      </c>
      <c r="CT116" s="41">
        <v>1.98499</v>
      </c>
      <c r="CU116" s="31">
        <v>0.30076000000000003</v>
      </c>
    </row>
    <row r="117" spans="1:99" x14ac:dyDescent="0.2">
      <c r="A117" s="36" t="s">
        <v>147</v>
      </c>
      <c r="B117" s="36">
        <v>75</v>
      </c>
      <c r="C117" s="36">
        <v>228</v>
      </c>
      <c r="D117" s="36">
        <v>228</v>
      </c>
      <c r="E117" s="36">
        <v>6193.6</v>
      </c>
      <c r="F117" s="36">
        <v>6846.3</v>
      </c>
      <c r="G117" s="36">
        <v>6511.4</v>
      </c>
      <c r="H117" s="36">
        <v>6515</v>
      </c>
      <c r="I117" s="36">
        <v>0.05</v>
      </c>
      <c r="J117" s="36">
        <v>321.39999999999964</v>
      </c>
      <c r="K117" s="36">
        <v>331.30000000000018</v>
      </c>
      <c r="L117" s="36">
        <v>326.34999999999991</v>
      </c>
      <c r="M117" s="36">
        <v>228</v>
      </c>
      <c r="N117" s="36">
        <v>6501</v>
      </c>
      <c r="O117" s="36">
        <v>3.7037037037037424E-2</v>
      </c>
      <c r="P117" s="36">
        <v>48.9</v>
      </c>
      <c r="Q117" s="36">
        <v>0.83599999999999997</v>
      </c>
      <c r="R117" s="36">
        <v>17.399999999999999</v>
      </c>
      <c r="S117" s="36">
        <v>8.2899999999999991</v>
      </c>
      <c r="T117" s="36">
        <v>0.129</v>
      </c>
      <c r="U117" s="36">
        <v>3.9</v>
      </c>
      <c r="V117" s="36">
        <v>6.29</v>
      </c>
      <c r="W117" s="36">
        <v>2.3199999999999998</v>
      </c>
      <c r="X117" s="36">
        <v>0.98</v>
      </c>
      <c r="Y117" s="36">
        <v>0.17499999999999999</v>
      </c>
      <c r="Z117" s="36">
        <v>0.94</v>
      </c>
      <c r="AA117" s="36">
        <v>-0.02</v>
      </c>
      <c r="AB117" s="36">
        <v>6</v>
      </c>
      <c r="AC117" s="36">
        <v>253</v>
      </c>
      <c r="AD117" s="36">
        <v>20</v>
      </c>
      <c r="AE117" s="36">
        <v>21</v>
      </c>
      <c r="AF117" s="36">
        <v>42</v>
      </c>
      <c r="AG117" s="36">
        <v>100</v>
      </c>
      <c r="AH117" s="36">
        <v>2</v>
      </c>
      <c r="AI117" s="36">
        <v>17</v>
      </c>
      <c r="AJ117" s="36">
        <v>3</v>
      </c>
      <c r="AK117" s="36">
        <v>22</v>
      </c>
      <c r="AL117" s="36">
        <v>393</v>
      </c>
      <c r="AM117" s="36">
        <v>0</v>
      </c>
      <c r="AN117" s="36">
        <v>0</v>
      </c>
      <c r="AO117" s="36">
        <v>233</v>
      </c>
      <c r="AP117" s="36">
        <v>17</v>
      </c>
      <c r="AQ117" s="36">
        <v>76</v>
      </c>
      <c r="AR117" s="36">
        <v>87</v>
      </c>
      <c r="AT117" s="39">
        <v>20.922981264230184</v>
      </c>
      <c r="AU117" s="39">
        <v>4.7490200159572327</v>
      </c>
      <c r="AV117" s="39">
        <v>4.9687214532672277</v>
      </c>
      <c r="AW117" s="39">
        <v>6.7574611764434298</v>
      </c>
      <c r="AY117" s="31">
        <v>1.5536000000000001</v>
      </c>
      <c r="AZ117" s="37">
        <v>0.78449999999999998</v>
      </c>
      <c r="BA117" s="45"/>
      <c r="BB117" s="37"/>
      <c r="BC117" s="32">
        <v>52.269553002015513</v>
      </c>
      <c r="BD117" s="32"/>
      <c r="BE117" s="32"/>
      <c r="BI117" s="40"/>
      <c r="BN117" s="40"/>
      <c r="BO117" s="40"/>
      <c r="BP117" s="33"/>
      <c r="BV117" s="37"/>
      <c r="BW117" s="37"/>
      <c r="BX117" s="31"/>
      <c r="BZ117" s="38"/>
      <c r="CA117" s="41"/>
      <c r="CC117" s="31"/>
      <c r="CD117" s="38"/>
      <c r="CE117" s="31"/>
      <c r="CF117" s="31"/>
      <c r="CG117" s="31"/>
      <c r="CH117" s="31"/>
      <c r="CI117" s="38"/>
      <c r="CJ117" s="41"/>
      <c r="CK117" s="38"/>
      <c r="CL117" s="41"/>
      <c r="CM117" s="41"/>
      <c r="CN117" s="41"/>
      <c r="CO117" s="31"/>
      <c r="CP117" s="41"/>
      <c r="CQ117" s="31"/>
      <c r="CR117" s="41"/>
      <c r="CS117" s="31"/>
      <c r="CT117" s="41"/>
      <c r="CU117" s="31"/>
    </row>
    <row r="118" spans="1:99" x14ac:dyDescent="0.2">
      <c r="A118" s="36" t="s">
        <v>147</v>
      </c>
      <c r="B118" s="36">
        <v>77</v>
      </c>
      <c r="C118" s="36">
        <v>230</v>
      </c>
      <c r="D118" s="36">
        <v>230</v>
      </c>
      <c r="E118" s="36">
        <v>6229.2</v>
      </c>
      <c r="F118" s="36">
        <v>6911.2</v>
      </c>
      <c r="G118" s="36">
        <v>6564.9</v>
      </c>
      <c r="H118" s="36">
        <v>6567.8</v>
      </c>
      <c r="I118" s="36">
        <v>3.3333333333282804E-2</v>
      </c>
      <c r="J118" s="36">
        <v>338.60000000000036</v>
      </c>
      <c r="K118" s="36">
        <v>343.39999999999964</v>
      </c>
      <c r="L118" s="36">
        <v>341</v>
      </c>
      <c r="M118" s="36">
        <v>230</v>
      </c>
      <c r="N118" s="36">
        <v>6553.7</v>
      </c>
      <c r="O118" s="36">
        <v>3.9999999999997725E-2</v>
      </c>
      <c r="P118" s="36">
        <v>49.31</v>
      </c>
      <c r="Q118" s="36">
        <v>0.86599999999999999</v>
      </c>
      <c r="R118" s="36">
        <v>17.760000000000002</v>
      </c>
      <c r="S118" s="36">
        <v>8.35</v>
      </c>
      <c r="T118" s="36">
        <v>0.129</v>
      </c>
      <c r="U118" s="36">
        <v>3.89</v>
      </c>
      <c r="V118" s="36">
        <v>5.83</v>
      </c>
      <c r="W118" s="36">
        <v>2.4700000000000002</v>
      </c>
      <c r="X118" s="36">
        <v>1.0900000000000001</v>
      </c>
      <c r="Y118" s="36">
        <v>0.192</v>
      </c>
      <c r="Z118" s="36">
        <v>1.0509999999999999</v>
      </c>
      <c r="AA118" s="36">
        <v>-0.02</v>
      </c>
      <c r="AB118" s="36">
        <v>8</v>
      </c>
      <c r="AC118" s="36">
        <v>273</v>
      </c>
      <c r="AD118" s="36">
        <v>-2</v>
      </c>
      <c r="AE118" s="36">
        <v>20</v>
      </c>
      <c r="AF118" s="36">
        <v>44</v>
      </c>
      <c r="AG118" s="36">
        <v>108</v>
      </c>
      <c r="AH118" s="36">
        <v>3</v>
      </c>
      <c r="AI118" s="36">
        <v>14</v>
      </c>
      <c r="AJ118" s="36">
        <v>5</v>
      </c>
      <c r="AK118" s="36">
        <v>25</v>
      </c>
      <c r="AL118" s="36">
        <v>391</v>
      </c>
      <c r="AM118" s="36">
        <v>0</v>
      </c>
      <c r="AN118" s="36">
        <v>0</v>
      </c>
      <c r="AO118" s="36">
        <v>232</v>
      </c>
      <c r="AP118" s="36">
        <v>18</v>
      </c>
      <c r="AQ118" s="36">
        <v>82</v>
      </c>
      <c r="AR118" s="36">
        <v>96</v>
      </c>
      <c r="AT118" s="39">
        <v>25.632762428938737</v>
      </c>
      <c r="AU118" s="39">
        <v>5.1582432564027094</v>
      </c>
      <c r="AV118" s="39">
        <v>4.417177914110491</v>
      </c>
      <c r="AW118" s="39">
        <v>6.0073619631902684</v>
      </c>
      <c r="AY118" s="31">
        <v>1.5998000000000001</v>
      </c>
      <c r="AZ118" s="37">
        <v>0.91890000000000005</v>
      </c>
      <c r="BA118" s="45"/>
      <c r="BB118" s="37"/>
      <c r="BC118" s="32">
        <v>53.595269088987642</v>
      </c>
      <c r="BD118" s="32"/>
      <c r="BE118" s="32"/>
      <c r="BI118" s="40"/>
      <c r="BN118" s="40"/>
      <c r="BO118" s="40"/>
      <c r="BP118" s="33"/>
      <c r="BV118" s="37"/>
      <c r="BW118" s="37"/>
      <c r="BX118" s="31"/>
      <c r="BZ118" s="38"/>
      <c r="CA118" s="41"/>
      <c r="CC118" s="31"/>
      <c r="CD118" s="38"/>
      <c r="CE118" s="31"/>
      <c r="CF118" s="31"/>
      <c r="CH118" s="31"/>
      <c r="CI118" s="38"/>
      <c r="CJ118" s="41"/>
      <c r="CK118" s="38"/>
      <c r="CL118" s="41"/>
      <c r="CM118" s="41"/>
      <c r="CN118" s="41"/>
      <c r="CO118" s="31"/>
      <c r="CP118" s="41"/>
      <c r="CQ118" s="31"/>
      <c r="CR118" s="41"/>
      <c r="CS118" s="31"/>
      <c r="CT118" s="41"/>
      <c r="CU118" s="31"/>
    </row>
    <row r="119" spans="1:99" x14ac:dyDescent="0.2">
      <c r="A119" s="36" t="s">
        <v>147</v>
      </c>
      <c r="B119" s="36">
        <v>79</v>
      </c>
      <c r="C119" s="36">
        <v>232</v>
      </c>
      <c r="D119" s="36">
        <v>232</v>
      </c>
      <c r="E119" s="36">
        <v>6296.2</v>
      </c>
      <c r="F119" s="36">
        <v>6944.2</v>
      </c>
      <c r="G119" s="36">
        <v>6619.4</v>
      </c>
      <c r="H119" s="36">
        <v>6620.8</v>
      </c>
      <c r="I119" s="36">
        <v>3.3333333333282804E-2</v>
      </c>
      <c r="J119" s="36">
        <v>324.60000000000036</v>
      </c>
      <c r="K119" s="36">
        <v>323.39999999999964</v>
      </c>
      <c r="L119" s="36">
        <v>324</v>
      </c>
      <c r="M119" s="36">
        <v>232</v>
      </c>
      <c r="N119" s="36">
        <v>6603.5</v>
      </c>
      <c r="O119" s="36">
        <v>3.8461538461530893E-2</v>
      </c>
      <c r="P119" s="36">
        <v>48.84</v>
      </c>
      <c r="Q119" s="36">
        <v>0.86299999999999999</v>
      </c>
      <c r="R119" s="36">
        <v>17.579999999999998</v>
      </c>
      <c r="S119" s="36">
        <v>8.2799999999999994</v>
      </c>
      <c r="T119" s="36">
        <v>0.13100000000000001</v>
      </c>
      <c r="U119" s="36">
        <v>3.93</v>
      </c>
      <c r="V119" s="36">
        <v>6.05</v>
      </c>
      <c r="W119" s="36">
        <v>2.39</v>
      </c>
      <c r="X119" s="36">
        <v>1.04</v>
      </c>
      <c r="Y119" s="36">
        <v>0.186</v>
      </c>
      <c r="Z119" s="36">
        <v>1.03</v>
      </c>
      <c r="AA119" s="36">
        <v>-0.01</v>
      </c>
      <c r="AB119" s="36">
        <v>10</v>
      </c>
      <c r="AC119" s="36">
        <v>257</v>
      </c>
      <c r="AD119" s="36">
        <v>20</v>
      </c>
      <c r="AE119" s="36">
        <v>22</v>
      </c>
      <c r="AF119" s="36">
        <v>48</v>
      </c>
      <c r="AG119" s="36">
        <v>112</v>
      </c>
      <c r="AH119" s="36">
        <v>3</v>
      </c>
      <c r="AI119" s="36">
        <v>13</v>
      </c>
      <c r="AJ119" s="36">
        <v>2</v>
      </c>
      <c r="AK119" s="36">
        <v>25</v>
      </c>
      <c r="AL119" s="36">
        <v>383</v>
      </c>
      <c r="AM119" s="36">
        <v>4</v>
      </c>
      <c r="AN119" s="36">
        <v>2</v>
      </c>
      <c r="AO119" s="36">
        <v>228</v>
      </c>
      <c r="AP119" s="36">
        <v>18</v>
      </c>
      <c r="AQ119" s="36">
        <v>81</v>
      </c>
      <c r="AR119" s="36">
        <v>94</v>
      </c>
      <c r="AT119" s="39">
        <v>25.650986769459344</v>
      </c>
      <c r="AU119" s="39">
        <v>4.7525821913184219</v>
      </c>
      <c r="AV119" s="39">
        <v>4.4231418348748024</v>
      </c>
      <c r="AW119" s="39">
        <v>6.0154728954297321</v>
      </c>
      <c r="AY119" s="31">
        <v>1.5677000000000001</v>
      </c>
      <c r="AZ119" s="37">
        <v>0.8458</v>
      </c>
      <c r="BA119" s="45"/>
      <c r="BB119" s="37"/>
      <c r="BC119" s="32">
        <v>52.974048625588068</v>
      </c>
      <c r="BD119" s="32"/>
      <c r="BE119" s="32"/>
      <c r="BI119" s="40"/>
      <c r="BN119" s="40"/>
      <c r="BO119" s="40"/>
      <c r="BP119" s="33"/>
      <c r="BV119" s="37"/>
      <c r="BW119" s="37"/>
      <c r="BX119" s="31"/>
      <c r="BZ119" s="38"/>
      <c r="CA119" s="41"/>
      <c r="CC119" s="31"/>
      <c r="CD119" s="38"/>
      <c r="CE119" s="31"/>
      <c r="CF119" s="31"/>
      <c r="CH119" s="31"/>
      <c r="CI119" s="38"/>
      <c r="CJ119" s="41"/>
      <c r="CK119" s="38"/>
      <c r="CL119" s="41"/>
      <c r="CM119" s="41"/>
      <c r="CN119" s="41"/>
      <c r="CO119" s="31"/>
      <c r="CP119" s="41"/>
      <c r="CQ119" s="31"/>
      <c r="CR119" s="41"/>
      <c r="CS119" s="31"/>
      <c r="CT119" s="41"/>
      <c r="CU119" s="31"/>
    </row>
    <row r="120" spans="1:99" x14ac:dyDescent="0.2">
      <c r="A120" s="36" t="s">
        <v>147</v>
      </c>
      <c r="B120" s="36">
        <v>81</v>
      </c>
      <c r="C120" s="36">
        <v>234</v>
      </c>
      <c r="D120" s="36">
        <v>234</v>
      </c>
      <c r="E120" s="36">
        <v>6340.7</v>
      </c>
      <c r="F120" s="36">
        <v>6987.6</v>
      </c>
      <c r="G120" s="36">
        <v>6676.3</v>
      </c>
      <c r="H120" s="36">
        <v>6674.7</v>
      </c>
      <c r="I120" s="36">
        <v>3.3333333333282804E-2</v>
      </c>
      <c r="J120" s="36">
        <v>334</v>
      </c>
      <c r="K120" s="36">
        <v>312.90000000000055</v>
      </c>
      <c r="L120" s="36">
        <v>323.45000000000027</v>
      </c>
      <c r="M120" s="36">
        <v>234</v>
      </c>
      <c r="N120" s="36">
        <v>6654.3</v>
      </c>
      <c r="O120" s="36">
        <v>3.9999999999997725E-2</v>
      </c>
      <c r="P120" s="36">
        <v>49.17</v>
      </c>
      <c r="Q120" s="36">
        <v>0.84299999999999997</v>
      </c>
      <c r="R120" s="36">
        <v>18.39</v>
      </c>
      <c r="S120" s="36">
        <v>8.2899999999999991</v>
      </c>
      <c r="T120" s="36">
        <v>0.121</v>
      </c>
      <c r="U120" s="36">
        <v>3.96</v>
      </c>
      <c r="V120" s="36">
        <v>5.21</v>
      </c>
      <c r="W120" s="36">
        <v>2.39</v>
      </c>
      <c r="X120" s="36">
        <v>1.1100000000000001</v>
      </c>
      <c r="Y120" s="36">
        <v>0.184</v>
      </c>
      <c r="Z120" s="36">
        <v>1.0509999999999999</v>
      </c>
      <c r="AA120" s="36">
        <v>-0.02</v>
      </c>
      <c r="AB120" s="36">
        <v>9</v>
      </c>
      <c r="AC120" s="36">
        <v>273</v>
      </c>
      <c r="AD120" s="36">
        <v>24</v>
      </c>
      <c r="AE120" s="36">
        <v>22</v>
      </c>
      <c r="AF120" s="36">
        <v>43</v>
      </c>
      <c r="AG120" s="36">
        <v>121</v>
      </c>
      <c r="AH120" s="36">
        <v>8</v>
      </c>
      <c r="AI120" s="36">
        <v>15</v>
      </c>
      <c r="AJ120" s="36">
        <v>3</v>
      </c>
      <c r="AK120" s="36">
        <v>26</v>
      </c>
      <c r="AL120" s="36">
        <v>385</v>
      </c>
      <c r="AM120" s="36">
        <v>7</v>
      </c>
      <c r="AN120" s="36">
        <v>0</v>
      </c>
      <c r="AO120" s="36">
        <v>239</v>
      </c>
      <c r="AP120" s="36">
        <v>17</v>
      </c>
      <c r="AQ120" s="36">
        <v>83</v>
      </c>
      <c r="AR120" s="36">
        <v>89</v>
      </c>
      <c r="AT120" s="39">
        <v>23.515965920897703</v>
      </c>
      <c r="AU120" s="39">
        <v>5.129908027933797</v>
      </c>
      <c r="AV120" s="39">
        <v>4.2041498118295628</v>
      </c>
      <c r="AW120" s="39">
        <v>5.717643744088206</v>
      </c>
      <c r="AY120" s="31">
        <v>1.4024000000000001</v>
      </c>
      <c r="AZ120" s="37">
        <v>0.98770000000000002</v>
      </c>
      <c r="BA120" s="45">
        <v>0.76390000000000002</v>
      </c>
      <c r="BB120" s="37">
        <v>0.63850000000000007</v>
      </c>
      <c r="BC120" s="31">
        <v>70.545971396723559</v>
      </c>
      <c r="BD120" s="31">
        <v>70.545971396723559</v>
      </c>
      <c r="BI120" s="40"/>
      <c r="BN120" s="40"/>
      <c r="BO120" s="40"/>
      <c r="BP120" s="33"/>
      <c r="BV120" s="37"/>
      <c r="BW120" s="37"/>
      <c r="BX120" s="31"/>
      <c r="BZ120" s="38"/>
      <c r="CA120" s="41"/>
      <c r="CC120" s="31"/>
      <c r="CD120" s="38"/>
      <c r="CE120" s="31"/>
      <c r="CF120" s="31"/>
      <c r="CH120" s="31"/>
      <c r="CI120" s="38"/>
      <c r="CJ120" s="41"/>
      <c r="CK120" s="38"/>
      <c r="CL120" s="41"/>
      <c r="CM120" s="41"/>
      <c r="CN120" s="41"/>
      <c r="CO120" s="31"/>
      <c r="CP120" s="41"/>
      <c r="CQ120" s="31"/>
      <c r="CR120" s="41"/>
      <c r="CS120" s="31"/>
      <c r="CT120" s="41"/>
      <c r="CU120" s="31"/>
    </row>
    <row r="121" spans="1:99" x14ac:dyDescent="0.2">
      <c r="A121" s="36" t="s">
        <v>147</v>
      </c>
      <c r="B121" s="36">
        <v>85</v>
      </c>
      <c r="C121" s="36">
        <v>238</v>
      </c>
      <c r="D121" s="36">
        <v>238</v>
      </c>
      <c r="E121" s="36">
        <v>6453.9</v>
      </c>
      <c r="F121" s="36">
        <v>7067.9</v>
      </c>
      <c r="G121" s="36">
        <v>6783.9</v>
      </c>
      <c r="H121" s="36">
        <v>6780.3</v>
      </c>
      <c r="I121" s="36">
        <v>0.05</v>
      </c>
      <c r="J121" s="36">
        <v>326.40000000000055</v>
      </c>
      <c r="K121" s="36">
        <v>287.59999999999945</v>
      </c>
      <c r="L121" s="36">
        <v>307</v>
      </c>
      <c r="M121" s="36">
        <v>238</v>
      </c>
      <c r="N121" s="36">
        <v>6757.2</v>
      </c>
      <c r="O121" s="36">
        <v>3.7037037037037424E-2</v>
      </c>
      <c r="P121" s="36">
        <v>48.78</v>
      </c>
      <c r="Q121" s="36">
        <v>0.85799999999999998</v>
      </c>
      <c r="R121" s="36">
        <v>18.59</v>
      </c>
      <c r="S121" s="36">
        <v>8.58</v>
      </c>
      <c r="T121" s="36">
        <v>0.128</v>
      </c>
      <c r="U121" s="36">
        <v>3.95</v>
      </c>
      <c r="V121" s="36">
        <v>5.15</v>
      </c>
      <c r="W121" s="36">
        <v>2.4900000000000002</v>
      </c>
      <c r="X121" s="36">
        <v>1.1100000000000001</v>
      </c>
      <c r="Y121" s="36">
        <v>0.183</v>
      </c>
      <c r="Z121" s="36">
        <v>1.274</v>
      </c>
      <c r="AA121" s="36">
        <v>-0.02</v>
      </c>
      <c r="AB121" s="36">
        <v>9</v>
      </c>
      <c r="AC121" s="36">
        <v>273</v>
      </c>
      <c r="AD121" s="36">
        <v>14</v>
      </c>
      <c r="AE121" s="36">
        <v>23</v>
      </c>
      <c r="AF121" s="36">
        <v>43</v>
      </c>
      <c r="AG121" s="36">
        <v>142</v>
      </c>
      <c r="AH121" s="36">
        <v>22</v>
      </c>
      <c r="AI121" s="36">
        <v>18</v>
      </c>
      <c r="AJ121" s="36">
        <v>4</v>
      </c>
      <c r="AK121" s="36">
        <v>25</v>
      </c>
      <c r="AL121" s="36">
        <v>379</v>
      </c>
      <c r="AM121" s="36">
        <v>2</v>
      </c>
      <c r="AN121" s="36">
        <v>1</v>
      </c>
      <c r="AO121" s="36">
        <v>233</v>
      </c>
      <c r="AP121" s="36">
        <v>20</v>
      </c>
      <c r="AQ121" s="36">
        <v>98</v>
      </c>
      <c r="AR121" s="36">
        <v>96</v>
      </c>
      <c r="AT121" s="39">
        <v>32.63779444829688</v>
      </c>
      <c r="AU121" s="39">
        <v>5.7662912936332562</v>
      </c>
      <c r="AV121" s="39">
        <v>3.5639641887886375</v>
      </c>
      <c r="AW121" s="39">
        <v>4.846991296752547</v>
      </c>
      <c r="AY121" s="31">
        <v>1.3965000000000001</v>
      </c>
      <c r="AZ121" s="37">
        <v>1.3746</v>
      </c>
      <c r="BA121" s="45"/>
      <c r="BB121" s="37"/>
      <c r="BC121" s="32">
        <v>56.664219804841004</v>
      </c>
      <c r="BD121" s="32"/>
      <c r="BE121" s="32"/>
      <c r="BF121" s="33">
        <v>179</v>
      </c>
      <c r="BG121" s="36">
        <v>22</v>
      </c>
      <c r="BH121" s="36">
        <v>21</v>
      </c>
      <c r="BI121" s="40">
        <v>30</v>
      </c>
      <c r="BJ121" s="36">
        <v>136</v>
      </c>
      <c r="BK121" s="36">
        <v>22</v>
      </c>
      <c r="BL121" s="36">
        <v>16</v>
      </c>
      <c r="BM121" s="36">
        <v>4.5999999999999996</v>
      </c>
      <c r="BN121" s="40">
        <v>4.7</v>
      </c>
      <c r="BO121" s="40">
        <v>330</v>
      </c>
      <c r="BP121" s="33">
        <v>1.7</v>
      </c>
      <c r="BQ121" s="41">
        <v>2</v>
      </c>
      <c r="BR121" s="36">
        <v>230</v>
      </c>
      <c r="BS121" s="36">
        <v>17</v>
      </c>
      <c r="BT121" s="36">
        <v>96</v>
      </c>
      <c r="BU121" s="36">
        <v>96</v>
      </c>
      <c r="BV121" s="31">
        <v>0.38265600181097875</v>
      </c>
      <c r="BW121" s="37">
        <v>4.7341339753873897E-2</v>
      </c>
      <c r="BX121" s="31">
        <v>0.81301796957174577</v>
      </c>
      <c r="BY121" s="41">
        <v>1.29261</v>
      </c>
      <c r="BZ121" s="38">
        <v>17.676100000000002</v>
      </c>
      <c r="CA121" s="41">
        <v>2.7833144415974997</v>
      </c>
      <c r="CB121" s="36">
        <v>4.45E-3</v>
      </c>
      <c r="CC121" s="31">
        <v>0.27423000000000003</v>
      </c>
      <c r="CD121" s="38">
        <v>22.024250000000002</v>
      </c>
      <c r="CE121" s="31">
        <v>0.88601999999999992</v>
      </c>
      <c r="CF121" s="31">
        <v>0.56165999999999994</v>
      </c>
      <c r="CG121" s="31">
        <v>0.24223565357776625</v>
      </c>
      <c r="CH121" s="31">
        <v>0.1701</v>
      </c>
      <c r="CI121" s="38">
        <v>10.134449999999999</v>
      </c>
      <c r="CJ121" s="41">
        <v>3.3744100000000001</v>
      </c>
      <c r="CK121" s="38">
        <v>15.551600000000001</v>
      </c>
      <c r="CL121" s="41">
        <v>3.747395</v>
      </c>
      <c r="CM121" s="41">
        <v>1.2165340351398282</v>
      </c>
      <c r="CN121" s="41">
        <v>3.7478044512124349</v>
      </c>
      <c r="CO121" s="31">
        <v>0.57640999999999998</v>
      </c>
      <c r="CP121" s="41">
        <v>3.4966650000000001</v>
      </c>
      <c r="CQ121" s="31">
        <v>0.70685000000000009</v>
      </c>
      <c r="CR121" s="41">
        <v>2.0151950000000003</v>
      </c>
      <c r="CS121" s="31">
        <v>0.30313000000000001</v>
      </c>
      <c r="CT121" s="41">
        <v>1.9994499999999999</v>
      </c>
      <c r="CU121" s="31">
        <v>0.29698999999999998</v>
      </c>
    </row>
    <row r="122" spans="1:99" x14ac:dyDescent="0.2">
      <c r="A122" s="36" t="s">
        <v>145</v>
      </c>
      <c r="B122" s="36">
        <v>21</v>
      </c>
      <c r="C122" s="36">
        <v>239</v>
      </c>
      <c r="D122" s="36">
        <v>239</v>
      </c>
      <c r="E122" s="36">
        <v>6477.9</v>
      </c>
      <c r="F122" s="36">
        <v>7092.3</v>
      </c>
      <c r="G122" s="36">
        <v>6811.3</v>
      </c>
      <c r="H122" s="36">
        <v>6806.5</v>
      </c>
      <c r="I122" s="36">
        <v>0.05</v>
      </c>
      <c r="J122" s="36">
        <v>328.60000000000036</v>
      </c>
      <c r="K122" s="36">
        <v>285.80000000000018</v>
      </c>
      <c r="L122" s="36">
        <v>307.20000000000027</v>
      </c>
      <c r="M122" s="36">
        <v>239</v>
      </c>
      <c r="N122" s="36">
        <v>6783.1</v>
      </c>
      <c r="O122" s="36">
        <v>3.9999999999997725E-2</v>
      </c>
      <c r="P122" s="36">
        <v>44.12</v>
      </c>
      <c r="Q122" s="36">
        <v>0.92900000000000005</v>
      </c>
      <c r="R122" s="36">
        <v>15.64</v>
      </c>
      <c r="S122" s="36">
        <v>9.11</v>
      </c>
      <c r="T122" s="36">
        <v>0.17399999999999999</v>
      </c>
      <c r="U122" s="36">
        <v>4.13</v>
      </c>
      <c r="V122" s="36">
        <v>9.7200000000000006</v>
      </c>
      <c r="W122" s="36">
        <v>0.62</v>
      </c>
      <c r="X122" s="36">
        <v>1.01</v>
      </c>
      <c r="Y122" s="36">
        <v>0.221</v>
      </c>
      <c r="Z122" s="36">
        <v>9.1999999999999998E-2</v>
      </c>
      <c r="AA122" s="36">
        <v>0.03</v>
      </c>
      <c r="AB122" s="36">
        <v>30</v>
      </c>
      <c r="AC122" s="36">
        <v>245</v>
      </c>
      <c r="AD122" s="36">
        <v>16</v>
      </c>
      <c r="AE122" s="36">
        <v>17</v>
      </c>
      <c r="AF122" s="36">
        <v>23</v>
      </c>
      <c r="AG122" s="36">
        <v>98</v>
      </c>
      <c r="AH122" s="36">
        <v>2</v>
      </c>
      <c r="AI122" s="36">
        <v>5</v>
      </c>
      <c r="AJ122" s="36">
        <v>4</v>
      </c>
      <c r="AK122" s="36">
        <v>25</v>
      </c>
      <c r="AL122" s="36">
        <v>194</v>
      </c>
      <c r="AM122" s="36">
        <v>9</v>
      </c>
      <c r="AN122" s="36">
        <v>1</v>
      </c>
      <c r="AO122" s="36">
        <v>233</v>
      </c>
      <c r="AP122" s="36">
        <v>23</v>
      </c>
      <c r="AQ122" s="36">
        <v>87</v>
      </c>
      <c r="AR122" s="36">
        <v>111</v>
      </c>
      <c r="AT122" s="39">
        <v>30.226342604192745</v>
      </c>
      <c r="AU122" s="39">
        <v>4.9856356236532946</v>
      </c>
      <c r="AV122" s="39">
        <v>3.1257481446014346</v>
      </c>
      <c r="AW122" s="39">
        <v>4.2510174766579514</v>
      </c>
      <c r="AY122" s="31"/>
      <c r="AZ122" s="37"/>
      <c r="BA122" s="37"/>
      <c r="BB122" s="37"/>
      <c r="BC122" s="32">
        <v>44.827236899393263</v>
      </c>
      <c r="BD122" s="32"/>
      <c r="BE122" s="32"/>
      <c r="BI122" s="40"/>
      <c r="BN122" s="40"/>
      <c r="BO122" s="40"/>
      <c r="BP122" s="33"/>
      <c r="BV122" s="31"/>
      <c r="BW122" s="37"/>
      <c r="BX122" s="31"/>
      <c r="BY122" s="41"/>
      <c r="BZ122" s="38"/>
      <c r="CA122" s="41"/>
      <c r="CC122" s="31"/>
      <c r="CD122" s="38"/>
      <c r="CE122" s="31"/>
      <c r="CF122" s="31"/>
      <c r="CG122" s="31"/>
      <c r="CH122" s="31"/>
      <c r="CI122" s="38"/>
      <c r="CJ122" s="41"/>
      <c r="CK122" s="38"/>
      <c r="CL122" s="41"/>
      <c r="CM122" s="41"/>
      <c r="CN122" s="41"/>
      <c r="CO122" s="31"/>
      <c r="CP122" s="41"/>
      <c r="CQ122" s="31"/>
      <c r="CR122" s="41"/>
      <c r="CS122" s="31"/>
      <c r="CT122" s="41"/>
      <c r="CU122" s="31"/>
    </row>
    <row r="123" spans="1:99" x14ac:dyDescent="0.2">
      <c r="A123" s="36" t="s">
        <v>147</v>
      </c>
      <c r="B123" s="36">
        <v>89</v>
      </c>
      <c r="C123" s="36">
        <v>242</v>
      </c>
      <c r="D123" s="36">
        <v>242</v>
      </c>
      <c r="E123" s="36">
        <v>6580.4</v>
      </c>
      <c r="F123" s="36">
        <v>7149.2</v>
      </c>
      <c r="G123" s="36">
        <v>6888.7</v>
      </c>
      <c r="H123" s="36">
        <v>6883.5</v>
      </c>
      <c r="I123" s="36">
        <v>3.3333333333282804E-2</v>
      </c>
      <c r="J123" s="36">
        <v>303.10000000000036</v>
      </c>
      <c r="K123" s="36">
        <v>265.69999999999982</v>
      </c>
      <c r="L123" s="36">
        <v>284.40000000000009</v>
      </c>
      <c r="M123" s="36">
        <v>242</v>
      </c>
      <c r="N123" s="36">
        <v>6859.3</v>
      </c>
      <c r="O123" s="36">
        <v>3.9999999999997725E-2</v>
      </c>
      <c r="P123" s="36">
        <v>52.28</v>
      </c>
      <c r="Q123" s="36">
        <v>0.81399999999999995</v>
      </c>
      <c r="R123" s="36">
        <v>16.440000000000001</v>
      </c>
      <c r="S123" s="36">
        <v>7.85</v>
      </c>
      <c r="T123" s="36">
        <v>0.107</v>
      </c>
      <c r="U123" s="36">
        <v>3.58</v>
      </c>
      <c r="V123" s="36">
        <v>4.28</v>
      </c>
      <c r="W123" s="36">
        <v>2.2400000000000002</v>
      </c>
      <c r="X123" s="36">
        <v>1.06</v>
      </c>
      <c r="Y123" s="36">
        <v>0.186</v>
      </c>
      <c r="Z123" s="36">
        <v>1.8160000000000001</v>
      </c>
      <c r="AA123" s="36">
        <v>-0.03</v>
      </c>
      <c r="AB123" s="36">
        <v>7</v>
      </c>
      <c r="AC123" s="36">
        <v>273</v>
      </c>
      <c r="AD123" s="36">
        <v>29</v>
      </c>
      <c r="AE123" s="36">
        <v>20</v>
      </c>
      <c r="AF123" s="36">
        <v>44</v>
      </c>
      <c r="AG123" s="36">
        <v>113</v>
      </c>
      <c r="AH123" s="36">
        <v>43</v>
      </c>
      <c r="AI123" s="36">
        <v>15</v>
      </c>
      <c r="AJ123" s="36">
        <v>2</v>
      </c>
      <c r="AK123" s="36">
        <v>26</v>
      </c>
      <c r="AL123" s="36">
        <v>323</v>
      </c>
      <c r="AM123" s="36">
        <v>1</v>
      </c>
      <c r="AN123" s="36">
        <v>1</v>
      </c>
      <c r="AO123" s="36">
        <v>215</v>
      </c>
      <c r="AP123" s="36">
        <v>18</v>
      </c>
      <c r="AQ123" s="36">
        <v>103</v>
      </c>
      <c r="AR123" s="36">
        <v>101</v>
      </c>
      <c r="AT123" s="39">
        <v>41.698868409349174</v>
      </c>
      <c r="AU123" s="39">
        <v>5.4075128831028936</v>
      </c>
      <c r="AV123" s="39">
        <v>3.8428939517222802</v>
      </c>
      <c r="AW123" s="39">
        <v>5.2263357743423011</v>
      </c>
      <c r="AY123" s="31">
        <v>1.6303000000000001</v>
      </c>
      <c r="AZ123" s="37">
        <v>1.484</v>
      </c>
      <c r="BA123" s="37"/>
      <c r="BB123" s="37"/>
      <c r="BC123" s="32">
        <v>57.476720933049997</v>
      </c>
      <c r="BD123" s="32"/>
      <c r="BE123" s="32"/>
      <c r="BF123" s="33">
        <v>166</v>
      </c>
      <c r="BG123" s="36">
        <v>21</v>
      </c>
      <c r="BH123" s="36">
        <v>21</v>
      </c>
      <c r="BI123" s="40">
        <v>37</v>
      </c>
      <c r="BJ123" s="36">
        <v>115</v>
      </c>
      <c r="BK123" s="36">
        <v>44</v>
      </c>
      <c r="BL123" s="36">
        <v>16</v>
      </c>
      <c r="BM123" s="36">
        <v>4.5999999999999996</v>
      </c>
      <c r="BN123" s="40">
        <v>6.1</v>
      </c>
      <c r="BO123" s="40">
        <v>275</v>
      </c>
      <c r="BP123" s="33">
        <v>1.8</v>
      </c>
      <c r="BQ123" s="41">
        <v>3</v>
      </c>
      <c r="BR123" s="36">
        <v>218</v>
      </c>
      <c r="BS123" s="36">
        <v>16</v>
      </c>
      <c r="BT123" s="36">
        <v>101</v>
      </c>
      <c r="BU123" s="36">
        <v>99</v>
      </c>
      <c r="BV123" s="31">
        <v>0.32156134152373805</v>
      </c>
      <c r="BW123" s="37">
        <v>4.7086870510930516E-2</v>
      </c>
      <c r="BX123" s="41">
        <v>2.3703624742874156</v>
      </c>
      <c r="BY123" s="41">
        <v>1.5640800000000001</v>
      </c>
      <c r="BZ123" s="38">
        <v>17.71724</v>
      </c>
      <c r="CA123" s="41">
        <v>2.7572000000000001</v>
      </c>
      <c r="CC123" s="31">
        <v>0.20691999999999999</v>
      </c>
      <c r="CD123" s="38">
        <v>20.020499999999998</v>
      </c>
      <c r="CE123" s="31">
        <v>0.83208000000000004</v>
      </c>
      <c r="CF123" s="31">
        <v>0.42046</v>
      </c>
      <c r="CG123" s="31">
        <v>0.72909311665265719</v>
      </c>
      <c r="CH123" s="31">
        <v>0.1925</v>
      </c>
      <c r="CI123" s="41">
        <v>9.4469399999999997</v>
      </c>
      <c r="CJ123" s="41">
        <v>3.1797</v>
      </c>
      <c r="CK123" s="38">
        <v>14.3834</v>
      </c>
      <c r="CL123" s="41">
        <v>3.5999999999999996</v>
      </c>
      <c r="CM123" s="41">
        <v>1.1164250905853934</v>
      </c>
      <c r="CN123" s="41">
        <v>3.473274300677252</v>
      </c>
      <c r="CO123" s="31">
        <v>0.54742000000000002</v>
      </c>
      <c r="CP123" s="41">
        <v>3.3366100000000003</v>
      </c>
      <c r="CQ123" s="31">
        <v>0.67430000000000001</v>
      </c>
      <c r="CR123" s="41">
        <v>1.9412500000000001</v>
      </c>
      <c r="CS123" s="31">
        <v>0.28637999999999997</v>
      </c>
      <c r="CT123" s="41">
        <v>1.89699</v>
      </c>
      <c r="CU123" s="31">
        <v>0.28895999999999999</v>
      </c>
    </row>
    <row r="124" spans="1:99" x14ac:dyDescent="0.2">
      <c r="A124" s="36" t="s">
        <v>145</v>
      </c>
      <c r="B124" s="36">
        <v>25</v>
      </c>
      <c r="C124" s="36">
        <v>243</v>
      </c>
      <c r="D124" s="36">
        <v>243</v>
      </c>
      <c r="E124" s="36">
        <v>6608.9</v>
      </c>
      <c r="F124" s="36">
        <v>7166.9</v>
      </c>
      <c r="G124" s="36">
        <v>6915</v>
      </c>
      <c r="H124" s="36">
        <v>6909.4</v>
      </c>
      <c r="I124" s="36">
        <v>4.9999999999772629E-2</v>
      </c>
      <c r="J124" s="36">
        <v>300.5</v>
      </c>
      <c r="K124" s="36">
        <v>257.5</v>
      </c>
      <c r="L124" s="36">
        <v>279</v>
      </c>
      <c r="M124" s="36">
        <v>243</v>
      </c>
      <c r="N124" s="36">
        <v>6884.4</v>
      </c>
      <c r="O124" s="36">
        <v>3.9999999999997725E-2</v>
      </c>
      <c r="P124" s="36">
        <v>51.78</v>
      </c>
      <c r="Q124" s="36">
        <v>0.81799999999999995</v>
      </c>
      <c r="R124" s="36">
        <v>17.059999999999999</v>
      </c>
      <c r="S124" s="36">
        <v>7.99</v>
      </c>
      <c r="T124" s="36">
        <v>0.105</v>
      </c>
      <c r="U124" s="36">
        <v>3.53</v>
      </c>
      <c r="V124" s="36">
        <v>3.8</v>
      </c>
      <c r="W124" s="36">
        <v>2.2599999999999998</v>
      </c>
      <c r="X124" s="36">
        <v>1.18</v>
      </c>
      <c r="Y124" s="36">
        <v>0.183</v>
      </c>
      <c r="Z124" s="36">
        <v>2.1619999999999999</v>
      </c>
      <c r="AA124" s="36">
        <v>-0.02</v>
      </c>
      <c r="AB124" s="36">
        <v>7</v>
      </c>
      <c r="AC124" s="36">
        <v>283</v>
      </c>
      <c r="AD124" s="36">
        <v>17</v>
      </c>
      <c r="AE124" s="36">
        <v>20</v>
      </c>
      <c r="AF124" s="36">
        <v>41</v>
      </c>
      <c r="AG124" s="36">
        <v>124</v>
      </c>
      <c r="AH124" s="36">
        <v>39</v>
      </c>
      <c r="AI124" s="36">
        <v>17</v>
      </c>
      <c r="AJ124" s="36">
        <v>3</v>
      </c>
      <c r="AK124" s="36">
        <v>28</v>
      </c>
      <c r="AL124" s="36">
        <v>322</v>
      </c>
      <c r="AM124" s="36">
        <v>0</v>
      </c>
      <c r="AN124" s="36">
        <v>1</v>
      </c>
      <c r="AO124" s="36">
        <v>219</v>
      </c>
      <c r="AP124" s="36">
        <v>19</v>
      </c>
      <c r="AQ124" s="36">
        <v>162</v>
      </c>
      <c r="AR124" s="36">
        <v>103</v>
      </c>
      <c r="AT124" s="39">
        <v>58.550937335585552</v>
      </c>
      <c r="AU124" s="39">
        <v>5.9057353776261561</v>
      </c>
      <c r="AV124" s="39">
        <v>3.6710425226310814</v>
      </c>
      <c r="AW124" s="39">
        <v>4.9926178307782711</v>
      </c>
      <c r="AY124" s="31"/>
      <c r="AZ124" s="37"/>
      <c r="BA124" s="37"/>
      <c r="BB124" s="37"/>
      <c r="BC124" s="32">
        <v>59.817154292581947</v>
      </c>
      <c r="BD124" s="32"/>
      <c r="BE124" s="32"/>
      <c r="BI124" s="40"/>
      <c r="BN124" s="40"/>
      <c r="BO124" s="40"/>
      <c r="BP124" s="33"/>
      <c r="BV124" s="31"/>
      <c r="BW124" s="37"/>
      <c r="BX124" s="31"/>
      <c r="BY124" s="41"/>
      <c r="BZ124" s="38"/>
      <c r="CA124" s="41"/>
      <c r="CD124" s="38"/>
      <c r="CE124" s="31"/>
      <c r="CG124" s="31"/>
      <c r="CH124" s="31"/>
      <c r="CI124" s="38"/>
      <c r="CJ124" s="41"/>
      <c r="CK124" s="38"/>
      <c r="CL124" s="41"/>
      <c r="CM124" s="41"/>
      <c r="CN124" s="41"/>
      <c r="CO124" s="31"/>
      <c r="CP124" s="41"/>
      <c r="CQ124" s="31"/>
      <c r="CR124" s="41"/>
      <c r="CS124" s="31"/>
      <c r="CT124" s="41"/>
      <c r="CU124" s="31"/>
    </row>
    <row r="125" spans="1:99" x14ac:dyDescent="0.2">
      <c r="A125" s="36" t="s">
        <v>147</v>
      </c>
      <c r="B125" s="36">
        <v>91</v>
      </c>
      <c r="C125" s="36">
        <v>244</v>
      </c>
      <c r="D125" s="36">
        <v>244</v>
      </c>
      <c r="E125" s="36">
        <v>6631.9</v>
      </c>
      <c r="F125" s="36">
        <v>7191.3</v>
      </c>
      <c r="G125" s="36">
        <v>6941.5</v>
      </c>
      <c r="H125" s="36">
        <v>6935.5</v>
      </c>
      <c r="I125" s="36">
        <v>0.05</v>
      </c>
      <c r="J125" s="36">
        <v>303.60000000000036</v>
      </c>
      <c r="K125" s="36">
        <v>255.80000000000018</v>
      </c>
      <c r="L125" s="36">
        <v>279.70000000000027</v>
      </c>
      <c r="M125" s="36">
        <v>244</v>
      </c>
      <c r="N125" s="36">
        <v>6909.6</v>
      </c>
      <c r="O125" s="36">
        <v>3.8461538461544348E-2</v>
      </c>
      <c r="P125" s="36">
        <v>51.79</v>
      </c>
      <c r="Q125" s="36">
        <v>0.87</v>
      </c>
      <c r="R125" s="36">
        <v>17.309999999999999</v>
      </c>
      <c r="S125" s="36">
        <v>8.19</v>
      </c>
      <c r="T125" s="36">
        <v>0.106</v>
      </c>
      <c r="U125" s="36">
        <v>3.58</v>
      </c>
      <c r="V125" s="36">
        <v>3.78</v>
      </c>
      <c r="W125" s="36">
        <v>2.37</v>
      </c>
      <c r="X125" s="36">
        <v>1.17</v>
      </c>
      <c r="Y125" s="36">
        <v>0.186</v>
      </c>
      <c r="Z125" s="36">
        <v>2.11</v>
      </c>
      <c r="AA125" s="36">
        <v>-0.04</v>
      </c>
      <c r="AB125" s="36">
        <v>6</v>
      </c>
      <c r="AC125" s="36">
        <v>264</v>
      </c>
      <c r="AD125" s="36">
        <v>6</v>
      </c>
      <c r="AE125" s="36">
        <v>21</v>
      </c>
      <c r="AF125" s="36">
        <v>46</v>
      </c>
      <c r="AG125" s="36">
        <v>129</v>
      </c>
      <c r="AH125" s="36">
        <v>30</v>
      </c>
      <c r="AI125" s="36">
        <v>19</v>
      </c>
      <c r="AJ125" s="36">
        <v>14</v>
      </c>
      <c r="AK125" s="36">
        <v>27</v>
      </c>
      <c r="AL125" s="36">
        <v>313</v>
      </c>
      <c r="AM125" s="36">
        <v>1</v>
      </c>
      <c r="AN125" s="36">
        <v>1</v>
      </c>
      <c r="AO125" s="36">
        <v>220</v>
      </c>
      <c r="AP125" s="36">
        <v>22</v>
      </c>
      <c r="AQ125" s="36">
        <v>109</v>
      </c>
      <c r="AR125" s="36">
        <v>113</v>
      </c>
      <c r="AT125" s="39">
        <v>41.001829077877076</v>
      </c>
      <c r="AU125" s="39">
        <v>5.1241981625477235</v>
      </c>
      <c r="AV125" s="39">
        <v>3.7416980680286387</v>
      </c>
      <c r="AW125" s="39">
        <v>5.0887093725189487</v>
      </c>
      <c r="AY125" s="31"/>
      <c r="AZ125" s="37"/>
      <c r="BA125" s="37"/>
      <c r="BB125" s="37"/>
      <c r="BC125" s="32">
        <v>59.902943762005592</v>
      </c>
      <c r="BD125" s="32"/>
      <c r="BE125" s="32"/>
      <c r="BI125" s="40"/>
      <c r="BN125" s="40"/>
      <c r="BO125" s="40"/>
      <c r="BP125" s="33"/>
      <c r="BV125" s="37"/>
      <c r="BW125" s="37"/>
      <c r="BX125" s="31"/>
      <c r="BY125" s="41"/>
      <c r="BZ125" s="38"/>
      <c r="CA125" s="41"/>
      <c r="CD125" s="38"/>
      <c r="CE125" s="31"/>
      <c r="CG125" s="31"/>
      <c r="CH125" s="31"/>
      <c r="CI125" s="38"/>
      <c r="CJ125" s="41"/>
      <c r="CK125" s="38"/>
      <c r="CL125" s="41"/>
      <c r="CM125" s="41"/>
      <c r="CN125" s="41"/>
      <c r="CO125" s="31"/>
      <c r="CP125" s="41"/>
      <c r="CQ125" s="31"/>
      <c r="CR125" s="41"/>
      <c r="CS125" s="31"/>
      <c r="CT125" s="41"/>
      <c r="CU125" s="31"/>
    </row>
    <row r="126" spans="1:99" x14ac:dyDescent="0.2">
      <c r="A126" s="36" t="s">
        <v>145</v>
      </c>
      <c r="B126" s="36">
        <v>27</v>
      </c>
      <c r="C126" s="36">
        <v>245</v>
      </c>
      <c r="D126" s="36">
        <v>245</v>
      </c>
      <c r="E126" s="36">
        <v>6655.5</v>
      </c>
      <c r="F126" s="36">
        <v>7222.4</v>
      </c>
      <c r="G126" s="36">
        <v>6968.5</v>
      </c>
      <c r="H126" s="36">
        <v>6961.5</v>
      </c>
      <c r="I126" s="36">
        <v>0.05</v>
      </c>
      <c r="J126" s="36">
        <v>306</v>
      </c>
      <c r="K126" s="36">
        <v>260.89999999999964</v>
      </c>
      <c r="L126" s="36">
        <v>283.44999999999982</v>
      </c>
      <c r="M126" s="36">
        <v>245</v>
      </c>
      <c r="N126" s="36">
        <v>6934.8</v>
      </c>
      <c r="O126" s="36">
        <v>3.9999999999997725E-2</v>
      </c>
      <c r="P126" s="36">
        <v>51.1</v>
      </c>
      <c r="Q126" s="36">
        <v>0.96499999999999997</v>
      </c>
      <c r="R126" s="36">
        <v>18.239999999999998</v>
      </c>
      <c r="S126" s="36">
        <v>8.5500000000000007</v>
      </c>
      <c r="T126" s="36">
        <v>0.114</v>
      </c>
      <c r="U126" s="36">
        <v>3.67</v>
      </c>
      <c r="V126" s="36">
        <v>3.2</v>
      </c>
      <c r="W126" s="36">
        <v>2.56</v>
      </c>
      <c r="X126" s="36">
        <v>1.28</v>
      </c>
      <c r="Y126" s="36">
        <v>0.19500000000000001</v>
      </c>
      <c r="Z126" s="36">
        <v>1.9490000000000001</v>
      </c>
      <c r="AA126" s="36">
        <v>-0.02</v>
      </c>
      <c r="AB126" s="36">
        <v>7</v>
      </c>
      <c r="AC126" s="36">
        <v>280</v>
      </c>
      <c r="AD126" s="36">
        <v>9</v>
      </c>
      <c r="AE126" s="36">
        <v>23</v>
      </c>
      <c r="AF126" s="36">
        <v>42</v>
      </c>
      <c r="AG126" s="36">
        <v>136</v>
      </c>
      <c r="AH126" s="36">
        <v>26</v>
      </c>
      <c r="AI126" s="36">
        <v>12</v>
      </c>
      <c r="AJ126" s="36">
        <v>3</v>
      </c>
      <c r="AK126" s="36">
        <v>29</v>
      </c>
      <c r="AL126" s="36">
        <v>306</v>
      </c>
      <c r="AM126" s="36">
        <v>-1</v>
      </c>
      <c r="AN126" s="36">
        <v>0</v>
      </c>
      <c r="AO126" s="36">
        <v>240</v>
      </c>
      <c r="AP126" s="36">
        <v>25</v>
      </c>
      <c r="AQ126" s="36">
        <v>138</v>
      </c>
      <c r="AR126" s="36">
        <v>132</v>
      </c>
      <c r="AT126" s="39">
        <v>51.167469777665055</v>
      </c>
      <c r="AU126" s="39">
        <v>5.2852988020219884</v>
      </c>
      <c r="AV126" s="39">
        <v>3.5870092098885413</v>
      </c>
      <c r="AW126" s="39">
        <v>4.8783325254484167</v>
      </c>
      <c r="AY126" s="31">
        <v>0.90200000000000002</v>
      </c>
      <c r="AZ126" s="37">
        <v>1.782</v>
      </c>
      <c r="BA126" s="45">
        <v>0.10392999999999999</v>
      </c>
      <c r="BB126" s="37">
        <v>0.79807000000000006</v>
      </c>
      <c r="BC126" s="31">
        <v>64.451750779334233</v>
      </c>
      <c r="BD126" s="31">
        <v>64.451750779334233</v>
      </c>
      <c r="BI126" s="40"/>
      <c r="BN126" s="40"/>
      <c r="BO126" s="40"/>
      <c r="BP126" s="33"/>
      <c r="BV126" s="37"/>
      <c r="BW126" s="37"/>
      <c r="BX126" s="31"/>
      <c r="BY126" s="41"/>
      <c r="BZ126" s="38"/>
      <c r="CA126" s="41"/>
      <c r="CD126" s="38"/>
      <c r="CG126" s="31"/>
      <c r="CH126" s="31"/>
      <c r="CI126" s="38"/>
      <c r="CJ126" s="41"/>
      <c r="CK126" s="38"/>
      <c r="CL126" s="41"/>
      <c r="CM126" s="41"/>
      <c r="CN126" s="41"/>
      <c r="CO126" s="31"/>
      <c r="CP126" s="41"/>
      <c r="CQ126" s="31"/>
      <c r="CR126" s="41"/>
      <c r="CS126" s="31"/>
      <c r="CT126" s="41"/>
      <c r="CU126" s="31"/>
    </row>
    <row r="127" spans="1:99" x14ac:dyDescent="0.2">
      <c r="A127" s="36" t="s">
        <v>67</v>
      </c>
      <c r="B127" s="36">
        <v>29</v>
      </c>
      <c r="C127" s="36">
        <v>247</v>
      </c>
      <c r="D127" s="36">
        <v>247</v>
      </c>
      <c r="E127" s="36">
        <v>6753.4</v>
      </c>
      <c r="F127" s="36">
        <v>7246.7</v>
      </c>
      <c r="G127" s="36">
        <v>7015.9</v>
      </c>
      <c r="H127" s="36">
        <v>7013</v>
      </c>
      <c r="I127" s="36">
        <v>0.05</v>
      </c>
      <c r="J127" s="36">
        <v>259.60000000000036</v>
      </c>
      <c r="K127" s="36">
        <v>233.69999999999982</v>
      </c>
      <c r="L127" s="36">
        <v>246.65000000000009</v>
      </c>
      <c r="AT127" s="39"/>
      <c r="AU127" s="39"/>
      <c r="AV127" s="39"/>
      <c r="AW127" s="39"/>
      <c r="AY127" s="31">
        <v>1.3319000000000001</v>
      </c>
      <c r="AZ127" s="37">
        <v>1.7724</v>
      </c>
      <c r="BA127" s="45">
        <v>4.4296000000000002E-2</v>
      </c>
      <c r="BB127" s="37">
        <v>1.287604</v>
      </c>
      <c r="BC127" s="32">
        <v>0</v>
      </c>
      <c r="BI127" s="40"/>
      <c r="BN127" s="40"/>
      <c r="BO127" s="40"/>
      <c r="BP127" s="33"/>
      <c r="BV127" s="37"/>
      <c r="BW127" s="37"/>
      <c r="BX127" s="31"/>
      <c r="BY127" s="41"/>
      <c r="BZ127" s="38"/>
      <c r="CA127" s="41"/>
      <c r="CD127" s="38"/>
      <c r="CG127" s="31"/>
      <c r="CH127" s="31"/>
      <c r="CI127" s="38"/>
      <c r="CJ127" s="41"/>
      <c r="CK127" s="38"/>
      <c r="CL127" s="41"/>
      <c r="CM127" s="41"/>
      <c r="CN127" s="41"/>
      <c r="CO127" s="31"/>
      <c r="CP127" s="41"/>
      <c r="CQ127" s="31"/>
      <c r="CR127" s="41"/>
      <c r="CS127" s="31"/>
      <c r="CT127" s="41"/>
      <c r="CU127" s="31"/>
    </row>
    <row r="128" spans="1:99" x14ac:dyDescent="0.2">
      <c r="A128" s="36" t="s">
        <v>145</v>
      </c>
      <c r="B128" s="36">
        <v>31</v>
      </c>
      <c r="C128" s="36">
        <v>249</v>
      </c>
      <c r="D128" s="36">
        <v>249</v>
      </c>
      <c r="E128" s="36">
        <v>6821.3</v>
      </c>
      <c r="F128" s="36">
        <v>7278.4</v>
      </c>
      <c r="G128" s="36">
        <v>7067.4</v>
      </c>
      <c r="H128" s="36">
        <v>7065.3</v>
      </c>
      <c r="I128" s="36">
        <v>0.05</v>
      </c>
      <c r="J128" s="36">
        <v>244</v>
      </c>
      <c r="K128" s="36">
        <v>213.09999999999945</v>
      </c>
      <c r="L128" s="36">
        <v>228.54999999999973</v>
      </c>
      <c r="M128" s="36">
        <v>249</v>
      </c>
      <c r="N128" s="36">
        <v>7034.9</v>
      </c>
      <c r="O128" s="36">
        <v>4.1666666666654827E-2</v>
      </c>
      <c r="P128" s="36">
        <v>54.44</v>
      </c>
      <c r="Q128" s="36">
        <v>1.635</v>
      </c>
      <c r="R128" s="36">
        <v>15.75</v>
      </c>
      <c r="S128" s="36">
        <v>9.18</v>
      </c>
      <c r="T128" s="36">
        <v>0.184</v>
      </c>
      <c r="U128" s="36">
        <v>3.67</v>
      </c>
      <c r="V128" s="36">
        <v>5.55</v>
      </c>
      <c r="W128" s="36">
        <v>4.37</v>
      </c>
      <c r="X128" s="36">
        <v>1.1000000000000001</v>
      </c>
      <c r="Y128" s="36">
        <v>0.26200000000000001</v>
      </c>
      <c r="Z128" s="36">
        <v>0.57399999999999995</v>
      </c>
      <c r="AA128" s="36">
        <v>0.06</v>
      </c>
      <c r="AB128" s="36">
        <v>10</v>
      </c>
      <c r="AC128" s="36">
        <v>170</v>
      </c>
      <c r="AD128" s="36">
        <v>30</v>
      </c>
      <c r="AE128" s="36">
        <v>23</v>
      </c>
      <c r="AF128" s="36">
        <v>34</v>
      </c>
      <c r="AG128" s="36">
        <v>49</v>
      </c>
      <c r="AH128" s="36">
        <v>4</v>
      </c>
      <c r="AI128" s="36">
        <v>12</v>
      </c>
      <c r="AJ128" s="36">
        <v>2</v>
      </c>
      <c r="AK128" s="36">
        <v>17</v>
      </c>
      <c r="AL128" s="36">
        <v>301</v>
      </c>
      <c r="AM128" s="36">
        <v>0</v>
      </c>
      <c r="AN128" s="36">
        <v>-1</v>
      </c>
      <c r="AO128" s="36">
        <v>201</v>
      </c>
      <c r="AP128" s="36">
        <v>43</v>
      </c>
      <c r="AQ128" s="36">
        <v>105</v>
      </c>
      <c r="AR128" s="36">
        <v>280</v>
      </c>
      <c r="AT128" s="39">
        <v>25.86362999450294</v>
      </c>
      <c r="AU128" s="39">
        <v>2.0296155216155629</v>
      </c>
      <c r="AV128" s="39">
        <v>1.3949972012822922</v>
      </c>
      <c r="AW128" s="39">
        <v>1.8971961937439175</v>
      </c>
      <c r="AY128" s="31">
        <v>0.1191</v>
      </c>
      <c r="AZ128" s="37">
        <v>0.60409999999999997</v>
      </c>
      <c r="BA128" s="45"/>
      <c r="BB128" s="37"/>
      <c r="BC128" s="32">
        <v>46.896066368250992</v>
      </c>
      <c r="BD128" s="32"/>
      <c r="BE128" s="32"/>
      <c r="BF128" s="33">
        <v>159</v>
      </c>
      <c r="BG128" s="36">
        <v>37</v>
      </c>
      <c r="BH128" s="36">
        <v>24</v>
      </c>
      <c r="BI128" s="40">
        <v>20</v>
      </c>
      <c r="BJ128" s="36">
        <v>45</v>
      </c>
      <c r="BK128" s="36">
        <v>2</v>
      </c>
      <c r="BL128" s="36">
        <v>13</v>
      </c>
      <c r="BM128" s="36">
        <v>5.5</v>
      </c>
      <c r="BN128" s="40">
        <v>7.5</v>
      </c>
      <c r="BO128" s="40">
        <v>331</v>
      </c>
      <c r="BP128" s="33">
        <v>1.9</v>
      </c>
      <c r="BQ128" s="36">
        <v>1.2</v>
      </c>
      <c r="BR128" s="36">
        <v>222</v>
      </c>
      <c r="BS128" s="36">
        <v>39</v>
      </c>
      <c r="BT128" s="36">
        <v>108</v>
      </c>
      <c r="BU128" s="36">
        <v>290</v>
      </c>
      <c r="BV128" s="37">
        <v>9.216626888355163E-2</v>
      </c>
      <c r="BW128" s="37">
        <v>4.0851983620828612E-2</v>
      </c>
      <c r="BX128" s="31">
        <v>0.26232120634371547</v>
      </c>
      <c r="BY128" s="41">
        <v>1.29508</v>
      </c>
      <c r="BZ128" s="38">
        <v>20.123239999999999</v>
      </c>
      <c r="CA128" s="41">
        <v>9.1931999999999992</v>
      </c>
      <c r="CC128" s="31">
        <v>0.25422</v>
      </c>
      <c r="CD128" s="38">
        <v>22.564299999999999</v>
      </c>
      <c r="CE128" s="41">
        <v>2.0301800000000001</v>
      </c>
      <c r="CF128" s="41">
        <v>0.99536000000000013</v>
      </c>
      <c r="CG128" s="31">
        <v>0.13908657887363407</v>
      </c>
      <c r="CH128" s="31">
        <v>0.30969999999999998</v>
      </c>
      <c r="CI128" s="38">
        <v>14.489839999999999</v>
      </c>
      <c r="CJ128" s="41">
        <v>5.1419999999999995</v>
      </c>
      <c r="CK128" s="38">
        <v>23.292899999999999</v>
      </c>
      <c r="CL128" s="41">
        <v>6.1055999999999999</v>
      </c>
      <c r="CM128" s="41">
        <v>1.8390024742851203</v>
      </c>
      <c r="CN128" s="41">
        <v>6.691342768652877</v>
      </c>
      <c r="CO128" s="41">
        <v>1.1614199999999999</v>
      </c>
      <c r="CP128" s="41">
        <v>7.5964600000000004</v>
      </c>
      <c r="CQ128" s="41">
        <v>1.5817000000000001</v>
      </c>
      <c r="CR128" s="41">
        <v>4.6611500000000001</v>
      </c>
      <c r="CS128" s="31">
        <v>0.68877999999999995</v>
      </c>
      <c r="CT128" s="41">
        <v>4.5601400000000005</v>
      </c>
      <c r="CU128" s="31">
        <v>0.68096000000000001</v>
      </c>
    </row>
    <row r="129" spans="1:99" x14ac:dyDescent="0.2">
      <c r="A129" s="36" t="s">
        <v>147</v>
      </c>
      <c r="B129" s="36">
        <v>97</v>
      </c>
      <c r="C129" s="36">
        <v>250</v>
      </c>
      <c r="D129" s="36">
        <v>250</v>
      </c>
      <c r="E129" s="36">
        <v>6846</v>
      </c>
      <c r="F129" s="36">
        <v>7305.3</v>
      </c>
      <c r="G129" s="36">
        <v>7094.5</v>
      </c>
      <c r="H129" s="36">
        <v>7091.3</v>
      </c>
      <c r="I129" s="36">
        <v>0.10000000000045475</v>
      </c>
      <c r="J129" s="36">
        <v>245.30000000000018</v>
      </c>
      <c r="K129" s="36">
        <v>214</v>
      </c>
      <c r="L129" s="36">
        <v>229.65000000000009</v>
      </c>
      <c r="M129" s="36">
        <v>250</v>
      </c>
      <c r="N129" s="36">
        <v>7059.7</v>
      </c>
      <c r="O129" s="36">
        <v>7.6923076923061787E-2</v>
      </c>
      <c r="P129" s="36">
        <v>54.15</v>
      </c>
      <c r="Q129" s="36">
        <v>1.5489999999999999</v>
      </c>
      <c r="R129" s="36">
        <v>15.97</v>
      </c>
      <c r="S129" s="36">
        <v>9.06</v>
      </c>
      <c r="T129" s="36">
        <v>0.16700000000000001</v>
      </c>
      <c r="U129" s="36">
        <v>3.61</v>
      </c>
      <c r="V129" s="36">
        <v>5.22</v>
      </c>
      <c r="W129" s="36">
        <v>4.16</v>
      </c>
      <c r="X129" s="36">
        <v>1.1000000000000001</v>
      </c>
      <c r="Y129" s="36">
        <v>0.24199999999999999</v>
      </c>
      <c r="Z129" s="36">
        <v>0.94699999999999995</v>
      </c>
      <c r="AA129" s="36">
        <v>0.04</v>
      </c>
      <c r="AB129" s="36">
        <v>16</v>
      </c>
      <c r="AC129" s="36">
        <v>190</v>
      </c>
      <c r="AD129" s="36">
        <v>35</v>
      </c>
      <c r="AE129" s="36">
        <v>24</v>
      </c>
      <c r="AF129" s="36">
        <v>30</v>
      </c>
      <c r="AG129" s="36">
        <v>58</v>
      </c>
      <c r="AH129" s="36">
        <v>4</v>
      </c>
      <c r="AI129" s="36">
        <v>11</v>
      </c>
      <c r="AJ129" s="36">
        <v>2</v>
      </c>
      <c r="AK129" s="36">
        <v>16</v>
      </c>
      <c r="AL129" s="36">
        <v>300</v>
      </c>
      <c r="AM129" s="36">
        <v>-1</v>
      </c>
      <c r="AN129" s="36">
        <v>0</v>
      </c>
      <c r="AO129" s="36">
        <v>206</v>
      </c>
      <c r="AP129" s="36">
        <v>38</v>
      </c>
      <c r="AQ129" s="36">
        <v>89</v>
      </c>
      <c r="AR129" s="36">
        <v>255</v>
      </c>
      <c r="AT129" s="39">
        <v>33.971006167614036</v>
      </c>
      <c r="AU129" s="39">
        <v>3.6470197689991526</v>
      </c>
      <c r="AV129" s="39">
        <v>1.8681532526699807</v>
      </c>
      <c r="AW129" s="39">
        <v>2.540688423631174</v>
      </c>
      <c r="AY129" s="31">
        <v>0.62809999999999999</v>
      </c>
      <c r="AZ129" s="37">
        <v>0.80820000000000003</v>
      </c>
      <c r="BA129" s="45"/>
      <c r="BB129" s="37"/>
      <c r="BC129" s="32">
        <v>48.52930691018782</v>
      </c>
      <c r="BD129" s="32"/>
      <c r="BE129" s="32"/>
      <c r="BI129" s="40"/>
      <c r="BN129" s="40"/>
      <c r="BO129" s="40"/>
      <c r="BP129" s="33"/>
      <c r="BV129" s="37"/>
      <c r="BW129" s="37"/>
      <c r="BX129" s="31"/>
      <c r="BY129" s="41"/>
      <c r="BZ129" s="38"/>
      <c r="CA129" s="41"/>
      <c r="CC129" s="31"/>
      <c r="CD129" s="38"/>
      <c r="CG129" s="31"/>
      <c r="CH129" s="31"/>
      <c r="CI129" s="38"/>
      <c r="CJ129" s="41"/>
      <c r="CK129" s="38"/>
      <c r="CL129" s="41"/>
      <c r="CM129" s="41"/>
      <c r="CN129" s="41"/>
      <c r="CO129" s="31"/>
      <c r="CP129" s="41"/>
      <c r="CQ129" s="31"/>
      <c r="CR129" s="41"/>
      <c r="CS129" s="31"/>
      <c r="CT129" s="41"/>
      <c r="CU129" s="31"/>
    </row>
    <row r="130" spans="1:99" x14ac:dyDescent="0.2">
      <c r="A130" s="36" t="s">
        <v>145</v>
      </c>
      <c r="B130" s="36">
        <v>33</v>
      </c>
      <c r="C130" s="36">
        <v>251</v>
      </c>
      <c r="D130" s="36">
        <v>251</v>
      </c>
      <c r="E130" s="36">
        <v>6867.1</v>
      </c>
      <c r="F130" s="36">
        <v>7316</v>
      </c>
      <c r="G130" s="36">
        <v>7103.9</v>
      </c>
      <c r="H130" s="36">
        <v>7102.4</v>
      </c>
      <c r="I130" s="36">
        <v>4.9999999999772629E-2</v>
      </c>
      <c r="J130" s="36">
        <v>235.29999999999927</v>
      </c>
      <c r="K130" s="36">
        <v>213.60000000000036</v>
      </c>
      <c r="L130" s="36">
        <v>224.44999999999982</v>
      </c>
      <c r="M130" s="36">
        <v>251</v>
      </c>
      <c r="N130" s="36">
        <v>7073.2</v>
      </c>
      <c r="O130" s="36">
        <v>7.1428571428539533E-2</v>
      </c>
      <c r="P130" s="36">
        <v>53.98</v>
      </c>
      <c r="Q130" s="36">
        <v>1.661</v>
      </c>
      <c r="R130" s="36">
        <v>15.4</v>
      </c>
      <c r="S130" s="36">
        <v>9.4600000000000009</v>
      </c>
      <c r="T130" s="36">
        <v>0.188</v>
      </c>
      <c r="U130" s="36">
        <v>3.78</v>
      </c>
      <c r="V130" s="36">
        <v>5.71</v>
      </c>
      <c r="W130" s="36">
        <v>4.3</v>
      </c>
      <c r="X130" s="36">
        <v>1.08</v>
      </c>
      <c r="Y130" s="36">
        <v>0.27800000000000002</v>
      </c>
      <c r="Z130" s="36">
        <v>0.65300000000000002</v>
      </c>
      <c r="AA130" s="36">
        <v>0.03</v>
      </c>
      <c r="AB130" s="36">
        <v>9</v>
      </c>
      <c r="AC130" s="36">
        <v>177</v>
      </c>
      <c r="AD130" s="36">
        <v>34</v>
      </c>
      <c r="AE130" s="36">
        <v>21</v>
      </c>
      <c r="AF130" s="36">
        <v>33</v>
      </c>
      <c r="AG130" s="36">
        <v>42</v>
      </c>
      <c r="AH130" s="36">
        <v>2</v>
      </c>
      <c r="AI130" s="36">
        <v>13</v>
      </c>
      <c r="AJ130" s="36">
        <v>4</v>
      </c>
      <c r="AK130" s="36">
        <v>15</v>
      </c>
      <c r="AL130" s="36">
        <v>299</v>
      </c>
      <c r="AM130" s="36">
        <v>4</v>
      </c>
      <c r="AN130" s="36">
        <v>1</v>
      </c>
      <c r="AO130" s="36">
        <v>201</v>
      </c>
      <c r="AP130" s="36">
        <v>43</v>
      </c>
      <c r="AQ130" s="36">
        <v>114</v>
      </c>
      <c r="AR130" s="36">
        <v>283</v>
      </c>
      <c r="AT130" s="39">
        <v>23.722534193909173</v>
      </c>
      <c r="AU130" s="39">
        <v>1.8519367057673426</v>
      </c>
      <c r="AV130" s="39">
        <v>1.2478616813294423</v>
      </c>
      <c r="AW130" s="39">
        <v>1.6970918866080416</v>
      </c>
      <c r="AY130" s="31">
        <v>8.7900000000000006E-2</v>
      </c>
      <c r="AZ130" s="37">
        <v>0.64939999999999998</v>
      </c>
      <c r="BA130" s="45"/>
      <c r="BB130" s="37"/>
      <c r="BC130" s="32">
        <v>46.176608637860866</v>
      </c>
      <c r="BD130" s="32"/>
      <c r="BE130" s="32"/>
      <c r="BI130" s="40"/>
      <c r="BN130" s="40"/>
      <c r="BO130" s="40"/>
      <c r="BP130" s="33"/>
      <c r="BV130" s="37"/>
      <c r="BW130" s="37"/>
      <c r="BX130" s="31"/>
      <c r="BY130" s="41"/>
      <c r="BZ130" s="38"/>
      <c r="CA130" s="41"/>
      <c r="CC130" s="31"/>
      <c r="CD130" s="38"/>
      <c r="CG130" s="31"/>
      <c r="CH130" s="31"/>
      <c r="CI130" s="38"/>
      <c r="CJ130" s="41"/>
      <c r="CK130" s="38"/>
      <c r="CL130" s="41"/>
      <c r="CM130" s="41"/>
      <c r="CN130" s="41"/>
      <c r="CO130" s="31"/>
      <c r="CP130" s="41"/>
      <c r="CQ130" s="31"/>
      <c r="CR130" s="41"/>
      <c r="CS130" s="31"/>
      <c r="CT130" s="41"/>
      <c r="CU130" s="31"/>
    </row>
    <row r="131" spans="1:99" x14ac:dyDescent="0.2">
      <c r="A131" s="36" t="s">
        <v>147</v>
      </c>
      <c r="B131" s="36">
        <v>99</v>
      </c>
      <c r="C131" s="36">
        <v>252</v>
      </c>
      <c r="D131" s="36">
        <v>252</v>
      </c>
      <c r="E131" s="36">
        <v>6881.9</v>
      </c>
      <c r="F131" s="36">
        <v>7327.8</v>
      </c>
      <c r="G131" s="36">
        <v>7113.6</v>
      </c>
      <c r="H131" s="36">
        <v>7113.4</v>
      </c>
      <c r="I131" s="36">
        <v>9.9999999999545258E-2</v>
      </c>
      <c r="J131" s="36">
        <v>231.5</v>
      </c>
      <c r="K131" s="36">
        <v>214.40000000000055</v>
      </c>
      <c r="L131" s="36">
        <v>222.95000000000027</v>
      </c>
      <c r="M131" s="36">
        <v>252</v>
      </c>
      <c r="N131" s="36">
        <v>7086.9</v>
      </c>
      <c r="O131" s="36">
        <v>7.6923076923061787E-2</v>
      </c>
      <c r="P131" s="36">
        <v>54.09</v>
      </c>
      <c r="Q131" s="36">
        <v>1.6160000000000001</v>
      </c>
      <c r="R131" s="36">
        <v>15.67</v>
      </c>
      <c r="S131" s="36">
        <v>9.36</v>
      </c>
      <c r="T131" s="36">
        <v>0.182</v>
      </c>
      <c r="U131" s="36">
        <v>3.73</v>
      </c>
      <c r="V131" s="36">
        <v>5.98</v>
      </c>
      <c r="W131" s="36">
        <v>4.3</v>
      </c>
      <c r="X131" s="36">
        <v>1.04</v>
      </c>
      <c r="Y131" s="36">
        <v>0.27</v>
      </c>
      <c r="Z131" s="36">
        <v>0.77900000000000003</v>
      </c>
      <c r="AA131" s="36">
        <v>0.06</v>
      </c>
      <c r="AB131" s="36">
        <v>7</v>
      </c>
      <c r="AC131" s="36">
        <v>178</v>
      </c>
      <c r="AD131" s="36">
        <v>19</v>
      </c>
      <c r="AE131" s="36">
        <v>22</v>
      </c>
      <c r="AF131" s="36">
        <v>35</v>
      </c>
      <c r="AG131" s="36">
        <v>43</v>
      </c>
      <c r="AH131" s="36">
        <v>3</v>
      </c>
      <c r="AI131" s="36">
        <v>12</v>
      </c>
      <c r="AJ131" s="36">
        <v>10</v>
      </c>
      <c r="AK131" s="36">
        <v>14</v>
      </c>
      <c r="AL131" s="36">
        <v>310</v>
      </c>
      <c r="AM131" s="36">
        <v>2</v>
      </c>
      <c r="AN131" s="36">
        <v>0</v>
      </c>
      <c r="AO131" s="36">
        <v>194</v>
      </c>
      <c r="AP131" s="36">
        <v>42</v>
      </c>
      <c r="AQ131" s="36">
        <v>96</v>
      </c>
      <c r="AR131" s="36">
        <v>267</v>
      </c>
      <c r="AT131" s="39">
        <v>22.045095082208427</v>
      </c>
      <c r="AU131" s="39">
        <v>2.1978333081684873</v>
      </c>
      <c r="AV131" s="39">
        <v>1.2815189491167085</v>
      </c>
      <c r="AW131" s="39">
        <v>1.7428657707987236</v>
      </c>
      <c r="AY131" s="31">
        <v>0.43169999999999997</v>
      </c>
      <c r="AZ131" s="37">
        <v>0.62790000000000001</v>
      </c>
      <c r="BA131" s="45">
        <v>8.4873000000000004E-2</v>
      </c>
      <c r="BB131" s="37">
        <v>0.346827</v>
      </c>
      <c r="BC131" s="31">
        <v>46.962429004547083</v>
      </c>
      <c r="BD131" s="31">
        <v>46.962429004547083</v>
      </c>
      <c r="BI131" s="40"/>
      <c r="BN131" s="40"/>
      <c r="BO131" s="40"/>
      <c r="BP131" s="33"/>
      <c r="BV131" s="37"/>
      <c r="BW131" s="37"/>
      <c r="BX131" s="31"/>
      <c r="BY131" s="41"/>
      <c r="BZ131" s="38"/>
      <c r="CA131" s="41"/>
      <c r="CC131" s="31"/>
      <c r="CD131" s="38"/>
      <c r="CG131" s="31"/>
      <c r="CH131" s="31"/>
      <c r="CI131" s="38"/>
      <c r="CJ131" s="41"/>
      <c r="CK131" s="38"/>
      <c r="CL131" s="41"/>
      <c r="CM131" s="41"/>
      <c r="CN131" s="41"/>
      <c r="CO131" s="31"/>
      <c r="CP131" s="41"/>
      <c r="CQ131" s="31"/>
      <c r="CR131" s="41"/>
      <c r="CS131" s="31"/>
      <c r="CT131" s="41"/>
      <c r="CU131" s="31"/>
    </row>
    <row r="132" spans="1:99" x14ac:dyDescent="0.2">
      <c r="A132" s="36" t="s">
        <v>145</v>
      </c>
      <c r="B132" s="36">
        <v>35</v>
      </c>
      <c r="C132" s="36">
        <v>253</v>
      </c>
      <c r="D132" s="36">
        <v>253</v>
      </c>
      <c r="E132" s="36">
        <v>6896.1</v>
      </c>
      <c r="F132" s="36">
        <v>7341.6</v>
      </c>
      <c r="G132" s="36">
        <v>7122.1</v>
      </c>
      <c r="H132" s="36">
        <v>7124.1</v>
      </c>
      <c r="I132" s="36">
        <v>0.10000000000045475</v>
      </c>
      <c r="J132" s="36">
        <v>228</v>
      </c>
      <c r="K132" s="36">
        <v>217.5</v>
      </c>
      <c r="L132" s="36">
        <v>222.75</v>
      </c>
      <c r="M132" s="36">
        <v>253</v>
      </c>
      <c r="N132" s="36">
        <v>7100.1</v>
      </c>
      <c r="O132" s="36">
        <v>6.6666666666662877E-2</v>
      </c>
      <c r="P132" s="36">
        <v>54.37</v>
      </c>
      <c r="Q132" s="36">
        <v>1.66</v>
      </c>
      <c r="R132" s="36">
        <v>15.42</v>
      </c>
      <c r="S132" s="36">
        <v>9.5299999999999994</v>
      </c>
      <c r="T132" s="36">
        <v>0.192</v>
      </c>
      <c r="U132" s="36">
        <v>3.69</v>
      </c>
      <c r="V132" s="36">
        <v>5.89</v>
      </c>
      <c r="W132" s="36">
        <v>4.4400000000000004</v>
      </c>
      <c r="X132" s="36">
        <v>1.08</v>
      </c>
      <c r="Y132" s="36">
        <v>0.27700000000000002</v>
      </c>
      <c r="Z132" s="36">
        <v>0.748</v>
      </c>
      <c r="AA132" s="36">
        <v>0.06</v>
      </c>
      <c r="AB132" s="36">
        <v>7</v>
      </c>
      <c r="AC132" s="36">
        <v>157</v>
      </c>
      <c r="AD132" s="36">
        <v>46</v>
      </c>
      <c r="AE132" s="36">
        <v>21</v>
      </c>
      <c r="AF132" s="36">
        <v>32</v>
      </c>
      <c r="AG132" s="36">
        <v>41</v>
      </c>
      <c r="AH132" s="36">
        <v>3</v>
      </c>
      <c r="AI132" s="36">
        <v>13</v>
      </c>
      <c r="AJ132" s="36">
        <v>5</v>
      </c>
      <c r="AK132" s="36">
        <v>14</v>
      </c>
      <c r="AL132" s="36">
        <v>297</v>
      </c>
      <c r="AM132" s="36">
        <v>1</v>
      </c>
      <c r="AN132" s="36">
        <v>0</v>
      </c>
      <c r="AO132" s="36">
        <v>199</v>
      </c>
      <c r="AP132" s="36">
        <v>43</v>
      </c>
      <c r="AQ132" s="36">
        <v>95</v>
      </c>
      <c r="AR132" s="36">
        <v>284</v>
      </c>
      <c r="AT132" s="39">
        <v>24.848720188978451</v>
      </c>
      <c r="AU132" s="39">
        <v>1.833448157078887</v>
      </c>
      <c r="AV132" s="39">
        <v>1.1910093007233715</v>
      </c>
      <c r="AW132" s="39">
        <v>1.6197726489837854</v>
      </c>
      <c r="AY132" s="31">
        <v>0.1042</v>
      </c>
      <c r="AZ132" s="37">
        <v>0.66839999999999999</v>
      </c>
      <c r="BA132" s="45"/>
      <c r="BB132" s="37"/>
      <c r="BC132" s="32">
        <v>45.446225611319477</v>
      </c>
      <c r="BD132" s="32"/>
      <c r="BE132" s="32"/>
      <c r="BI132" s="40"/>
      <c r="BN132" s="40"/>
      <c r="BO132" s="40"/>
      <c r="BP132" s="33"/>
      <c r="BV132" s="37"/>
      <c r="BW132" s="37"/>
      <c r="BX132" s="31"/>
      <c r="BY132" s="41"/>
      <c r="BZ132" s="38"/>
      <c r="CA132" s="41"/>
      <c r="CC132" s="31"/>
      <c r="CD132" s="38"/>
      <c r="CG132" s="31"/>
      <c r="CH132" s="31"/>
      <c r="CI132" s="38"/>
      <c r="CJ132" s="41"/>
      <c r="CK132" s="38"/>
      <c r="CL132" s="41"/>
      <c r="CM132" s="41"/>
      <c r="CN132" s="41"/>
      <c r="CO132" s="31"/>
      <c r="CP132" s="41"/>
      <c r="CQ132" s="31"/>
      <c r="CR132" s="41"/>
      <c r="CS132" s="31"/>
      <c r="CT132" s="41"/>
      <c r="CU132" s="31"/>
    </row>
    <row r="133" spans="1:99" x14ac:dyDescent="0.2">
      <c r="A133" s="36" t="s">
        <v>145</v>
      </c>
      <c r="B133" s="36">
        <v>37</v>
      </c>
      <c r="C133" s="36">
        <v>255</v>
      </c>
      <c r="D133" s="36">
        <v>255</v>
      </c>
      <c r="E133" s="36">
        <v>6919.8</v>
      </c>
      <c r="F133" s="36">
        <v>7371.7</v>
      </c>
      <c r="G133" s="36">
        <v>7140.1</v>
      </c>
      <c r="H133" s="36">
        <v>7145.5</v>
      </c>
      <c r="I133" s="36">
        <v>9.9999999999545258E-2</v>
      </c>
      <c r="J133" s="36">
        <v>225.69999999999982</v>
      </c>
      <c r="K133" s="36">
        <v>226.19999999999982</v>
      </c>
      <c r="L133" s="36">
        <v>225.94999999999982</v>
      </c>
      <c r="M133" s="36">
        <v>255</v>
      </c>
      <c r="N133" s="36">
        <v>7127.1</v>
      </c>
      <c r="O133" s="36">
        <v>7.1428571428585927E-2</v>
      </c>
      <c r="P133" s="36">
        <v>52.91</v>
      </c>
      <c r="Q133" s="36">
        <v>1.6950000000000001</v>
      </c>
      <c r="R133" s="36">
        <v>15.87</v>
      </c>
      <c r="S133" s="36">
        <v>9.6999999999999993</v>
      </c>
      <c r="T133" s="36">
        <v>0.187</v>
      </c>
      <c r="U133" s="36">
        <v>3.84</v>
      </c>
      <c r="V133" s="36">
        <v>6.77</v>
      </c>
      <c r="W133" s="36">
        <v>4.3</v>
      </c>
      <c r="X133" s="36">
        <v>0.89</v>
      </c>
      <c r="Y133" s="36">
        <v>0.27600000000000002</v>
      </c>
      <c r="Z133" s="36">
        <v>0.60899999999999999</v>
      </c>
      <c r="AA133" s="36">
        <v>0.05</v>
      </c>
      <c r="AB133" s="36">
        <v>5</v>
      </c>
      <c r="AC133" s="36">
        <v>158</v>
      </c>
      <c r="AD133" s="36">
        <v>30</v>
      </c>
      <c r="AE133" s="36">
        <v>23</v>
      </c>
      <c r="AF133" s="36">
        <v>37</v>
      </c>
      <c r="AG133" s="36">
        <v>40</v>
      </c>
      <c r="AH133" s="36">
        <v>4</v>
      </c>
      <c r="AI133" s="36">
        <v>10</v>
      </c>
      <c r="AJ133" s="36">
        <v>3</v>
      </c>
      <c r="AK133" s="36">
        <v>10</v>
      </c>
      <c r="AL133" s="36">
        <v>330</v>
      </c>
      <c r="AM133" s="36">
        <v>-5</v>
      </c>
      <c r="AN133" s="36">
        <v>-3</v>
      </c>
      <c r="AO133" s="36">
        <v>211</v>
      </c>
      <c r="AP133" s="36">
        <v>39</v>
      </c>
      <c r="AQ133" s="36">
        <v>569</v>
      </c>
      <c r="AR133" s="36">
        <v>230</v>
      </c>
      <c r="AT133" s="39">
        <v>24.554881037668306</v>
      </c>
      <c r="AU133" s="39">
        <v>1.1744832273799461</v>
      </c>
      <c r="AV133" s="39">
        <v>0.71768421894369483</v>
      </c>
      <c r="AW133" s="39">
        <v>0.97605053776342499</v>
      </c>
      <c r="AY133" s="31">
        <v>0.25040000000000001</v>
      </c>
      <c r="AZ133" s="37">
        <v>0.61309999999999998</v>
      </c>
      <c r="BA133" s="45">
        <v>0.15809999999999999</v>
      </c>
      <c r="BB133" s="37">
        <v>9.2300000000000021E-2</v>
      </c>
      <c r="BC133" s="31">
        <v>46.396438762266442</v>
      </c>
      <c r="BD133" s="31">
        <v>46.396438762266442</v>
      </c>
      <c r="BI133" s="40"/>
      <c r="BN133" s="40"/>
      <c r="BO133" s="40"/>
      <c r="BP133" s="33"/>
      <c r="BV133" s="37"/>
      <c r="BW133" s="37"/>
      <c r="BX133" s="31"/>
      <c r="BY133" s="41"/>
      <c r="BZ133" s="38"/>
      <c r="CA133" s="41"/>
      <c r="CC133" s="31"/>
      <c r="CD133" s="38"/>
      <c r="CG133" s="31"/>
      <c r="CH133" s="31"/>
      <c r="CI133" s="38"/>
      <c r="CJ133" s="41"/>
      <c r="CK133" s="38"/>
      <c r="CL133" s="41"/>
      <c r="CM133" s="41"/>
      <c r="CN133" s="41"/>
      <c r="CO133" s="31"/>
      <c r="CP133" s="41"/>
      <c r="CQ133" s="31"/>
      <c r="CR133" s="41"/>
      <c r="CS133" s="31"/>
      <c r="CT133" s="41"/>
      <c r="CU133" s="31"/>
    </row>
    <row r="134" spans="1:99" x14ac:dyDescent="0.2">
      <c r="A134" s="36" t="s">
        <v>145</v>
      </c>
      <c r="B134" s="36">
        <v>39</v>
      </c>
      <c r="C134" s="36">
        <v>257</v>
      </c>
      <c r="D134" s="36">
        <v>257</v>
      </c>
      <c r="E134" s="36">
        <v>6956.3</v>
      </c>
      <c r="F134" s="36">
        <v>7393</v>
      </c>
      <c r="G134" s="36">
        <v>7156.5</v>
      </c>
      <c r="H134" s="36">
        <v>7165.4</v>
      </c>
      <c r="I134" s="36">
        <v>4.9999999999772629E-2</v>
      </c>
      <c r="J134" s="36">
        <v>209.09999999999945</v>
      </c>
      <c r="K134" s="36">
        <v>227.60000000000036</v>
      </c>
      <c r="L134" s="36">
        <v>218.34999999999991</v>
      </c>
      <c r="M134" s="36">
        <v>257</v>
      </c>
      <c r="N134" s="36">
        <v>7152.9</v>
      </c>
      <c r="O134" s="36">
        <v>7.6923076923083644E-2</v>
      </c>
      <c r="P134" s="36">
        <v>54.12</v>
      </c>
      <c r="Q134" s="36">
        <v>1.679</v>
      </c>
      <c r="R134" s="36">
        <v>15.41</v>
      </c>
      <c r="S134" s="36">
        <v>9.35</v>
      </c>
      <c r="T134" s="36">
        <v>0.188</v>
      </c>
      <c r="U134" s="36">
        <v>3.64</v>
      </c>
      <c r="V134" s="36">
        <v>6.29</v>
      </c>
      <c r="W134" s="36">
        <v>4.46</v>
      </c>
      <c r="X134" s="36">
        <v>1.03</v>
      </c>
      <c r="Y134" s="36">
        <v>0.28000000000000003</v>
      </c>
      <c r="Z134" s="36">
        <v>0.54900000000000004</v>
      </c>
      <c r="AA134" s="36">
        <v>0.08</v>
      </c>
      <c r="AB134" s="36">
        <v>8</v>
      </c>
      <c r="AC134" s="36">
        <v>156</v>
      </c>
      <c r="AD134" s="36">
        <v>25</v>
      </c>
      <c r="AE134" s="36">
        <v>21</v>
      </c>
      <c r="AF134" s="36">
        <v>29</v>
      </c>
      <c r="AG134" s="36">
        <v>38</v>
      </c>
      <c r="AH134" s="36">
        <v>3</v>
      </c>
      <c r="AI134" s="36">
        <v>11</v>
      </c>
      <c r="AJ134" s="36">
        <v>2</v>
      </c>
      <c r="AK134" s="36">
        <v>13</v>
      </c>
      <c r="AL134" s="36">
        <v>308</v>
      </c>
      <c r="AM134" s="36">
        <v>3</v>
      </c>
      <c r="AN134" s="36">
        <v>0</v>
      </c>
      <c r="AO134" s="36">
        <v>195</v>
      </c>
      <c r="AP134" s="36">
        <v>42</v>
      </c>
      <c r="AQ134" s="36">
        <v>120</v>
      </c>
      <c r="AR134" s="36">
        <v>279</v>
      </c>
      <c r="AT134" s="39">
        <v>11.283568869026041</v>
      </c>
      <c r="AU134" s="39">
        <v>1.5127792023115283</v>
      </c>
      <c r="AV134" s="39">
        <v>1.0430612599937956</v>
      </c>
      <c r="AW134" s="39">
        <v>1.4185633135915621</v>
      </c>
      <c r="AY134" s="31">
        <v>0.14499999999999999</v>
      </c>
      <c r="AZ134" s="37">
        <v>0.46710000000000002</v>
      </c>
      <c r="BA134" s="42"/>
      <c r="BB134" s="37"/>
      <c r="BC134" s="32">
        <v>44.513171043882657</v>
      </c>
      <c r="BD134" s="32"/>
      <c r="BE134" s="32"/>
      <c r="BI134" s="40"/>
      <c r="BN134" s="40"/>
      <c r="BO134" s="40"/>
      <c r="BP134" s="33"/>
      <c r="BV134" s="37"/>
      <c r="BW134" s="37"/>
      <c r="BX134" s="31"/>
      <c r="BY134" s="41"/>
      <c r="BZ134" s="38"/>
      <c r="CA134" s="41"/>
      <c r="CC134" s="31"/>
      <c r="CD134" s="38"/>
      <c r="CG134" s="31"/>
      <c r="CH134" s="31"/>
      <c r="CI134" s="38"/>
      <c r="CJ134" s="41"/>
      <c r="CK134" s="38"/>
      <c r="CL134" s="41"/>
      <c r="CM134" s="41"/>
      <c r="CN134" s="41"/>
      <c r="CO134" s="31"/>
      <c r="CP134" s="41"/>
      <c r="CQ134" s="31"/>
      <c r="CR134" s="41"/>
      <c r="CS134" s="31"/>
      <c r="CT134" s="41"/>
      <c r="CU134" s="31"/>
    </row>
    <row r="135" spans="1:99" x14ac:dyDescent="0.2">
      <c r="A135" s="36" t="s">
        <v>145</v>
      </c>
      <c r="B135" s="36">
        <v>41</v>
      </c>
      <c r="C135" s="36">
        <v>259</v>
      </c>
      <c r="D135" s="36">
        <v>259</v>
      </c>
      <c r="E135" s="36">
        <v>6986.1</v>
      </c>
      <c r="F135" s="36">
        <v>7421.3</v>
      </c>
      <c r="G135" s="36">
        <v>7174.6</v>
      </c>
      <c r="H135" s="36">
        <v>7186.1</v>
      </c>
      <c r="I135" s="36">
        <v>0.10000000000045475</v>
      </c>
      <c r="J135" s="36">
        <v>200</v>
      </c>
      <c r="K135" s="36">
        <v>235.19999999999982</v>
      </c>
      <c r="L135" s="36">
        <v>217.59999999999991</v>
      </c>
      <c r="M135" s="36">
        <v>259</v>
      </c>
      <c r="N135" s="36">
        <v>7178.5</v>
      </c>
      <c r="O135" s="36">
        <v>7.6923076923083644E-2</v>
      </c>
      <c r="P135" s="36">
        <v>55.45</v>
      </c>
      <c r="Q135" s="36">
        <v>1.62</v>
      </c>
      <c r="R135" s="36">
        <v>15.86</v>
      </c>
      <c r="S135" s="36">
        <v>9.52</v>
      </c>
      <c r="T135" s="36">
        <v>0.191</v>
      </c>
      <c r="U135" s="36">
        <v>4.01</v>
      </c>
      <c r="V135" s="36">
        <v>5.6</v>
      </c>
      <c r="W135" s="36">
        <v>4.7300000000000004</v>
      </c>
      <c r="X135" s="36">
        <v>1.1299999999999999</v>
      </c>
      <c r="Y135" s="36">
        <v>0.27400000000000002</v>
      </c>
      <c r="Z135" s="36">
        <v>0.73799999999999999</v>
      </c>
      <c r="AA135" s="36">
        <v>0.05</v>
      </c>
      <c r="AB135" s="36">
        <v>13</v>
      </c>
      <c r="AC135" s="36">
        <v>203</v>
      </c>
      <c r="AD135" s="36">
        <v>36</v>
      </c>
      <c r="AE135" s="36">
        <v>23</v>
      </c>
      <c r="AF135" s="36">
        <v>29</v>
      </c>
      <c r="AG135" s="36">
        <v>50</v>
      </c>
      <c r="AH135" s="36">
        <v>2</v>
      </c>
      <c r="AI135" s="36">
        <v>12</v>
      </c>
      <c r="AJ135" s="36">
        <v>1</v>
      </c>
      <c r="AK135" s="36">
        <v>16</v>
      </c>
      <c r="AL135" s="36">
        <v>296</v>
      </c>
      <c r="AM135" s="36">
        <v>2</v>
      </c>
      <c r="AN135" s="36">
        <v>0</v>
      </c>
      <c r="AO135" s="36">
        <v>240</v>
      </c>
      <c r="AP135" s="36">
        <v>47</v>
      </c>
      <c r="AQ135" s="36">
        <v>155</v>
      </c>
      <c r="AR135" s="36">
        <v>307</v>
      </c>
      <c r="AT135" s="39">
        <v>33.409707261437092</v>
      </c>
      <c r="AU135" s="39">
        <v>1.6320813604737667</v>
      </c>
      <c r="AV135" s="39">
        <v>1.3587990804317989</v>
      </c>
      <c r="AW135" s="39">
        <v>1.8479667493872467</v>
      </c>
      <c r="AY135" s="31">
        <v>0.2959</v>
      </c>
      <c r="AZ135" s="37">
        <v>0.54490000000000005</v>
      </c>
      <c r="BA135" s="42"/>
      <c r="BB135" s="37"/>
      <c r="BC135" s="32">
        <v>46.129578169849346</v>
      </c>
      <c r="BD135" s="32"/>
      <c r="BE135" s="32"/>
      <c r="BI135" s="40"/>
      <c r="BN135" s="40"/>
      <c r="BO135" s="40"/>
      <c r="BP135" s="33"/>
      <c r="BV135" s="37"/>
      <c r="BW135" s="37"/>
      <c r="BX135" s="31"/>
      <c r="BY135" s="41"/>
      <c r="BZ135" s="38"/>
      <c r="CA135" s="41"/>
      <c r="CC135" s="31"/>
      <c r="CD135" s="38"/>
      <c r="CG135" s="31"/>
      <c r="CH135" s="31"/>
      <c r="CI135" s="38"/>
      <c r="CJ135" s="41"/>
      <c r="CK135" s="38"/>
      <c r="CL135" s="41"/>
      <c r="CM135" s="41"/>
      <c r="CN135" s="41"/>
      <c r="CO135" s="31"/>
      <c r="CP135" s="41"/>
      <c r="CQ135" s="31"/>
      <c r="CR135" s="41"/>
      <c r="CS135" s="31"/>
      <c r="CT135" s="41"/>
      <c r="CU135" s="31"/>
    </row>
    <row r="136" spans="1:99" x14ac:dyDescent="0.2">
      <c r="A136" s="36" t="s">
        <v>145</v>
      </c>
      <c r="B136" s="36">
        <v>43</v>
      </c>
      <c r="C136" s="36">
        <v>261</v>
      </c>
      <c r="D136" s="36">
        <v>261</v>
      </c>
      <c r="E136" s="36">
        <v>7020.7</v>
      </c>
      <c r="F136" s="36">
        <v>7449.4</v>
      </c>
      <c r="G136" s="36">
        <v>7194.8</v>
      </c>
      <c r="H136" s="36">
        <v>7209.3</v>
      </c>
      <c r="I136" s="36">
        <v>0.10000000000045475</v>
      </c>
      <c r="J136" s="36">
        <v>188.60000000000036</v>
      </c>
      <c r="K136" s="36">
        <v>240.09999999999945</v>
      </c>
      <c r="L136" s="36">
        <v>214.34999999999991</v>
      </c>
      <c r="M136" s="36">
        <v>261</v>
      </c>
      <c r="N136" s="36">
        <v>7207.1</v>
      </c>
      <c r="O136" s="36">
        <v>6.2500000000035527E-2</v>
      </c>
      <c r="P136" s="36">
        <v>53.56</v>
      </c>
      <c r="Q136" s="36">
        <v>0.91400000000000003</v>
      </c>
      <c r="R136" s="36">
        <v>19.41</v>
      </c>
      <c r="S136" s="36">
        <v>8.6</v>
      </c>
      <c r="T136" s="36">
        <v>8.6999999999999994E-2</v>
      </c>
      <c r="U136" s="36">
        <v>4.13</v>
      </c>
      <c r="V136" s="36">
        <v>2.61</v>
      </c>
      <c r="W136" s="36">
        <v>2.7</v>
      </c>
      <c r="X136" s="36">
        <v>1.19</v>
      </c>
      <c r="Y136" s="36">
        <v>0.17</v>
      </c>
      <c r="Z136" s="36">
        <v>0.34799999999999998</v>
      </c>
      <c r="AA136" s="36">
        <v>-0.02</v>
      </c>
      <c r="AB136" s="36">
        <v>6</v>
      </c>
      <c r="AC136" s="36">
        <v>300</v>
      </c>
      <c r="AD136" s="36">
        <v>31</v>
      </c>
      <c r="AE136" s="36">
        <v>25</v>
      </c>
      <c r="AF136" s="36">
        <v>47</v>
      </c>
      <c r="AG136" s="36">
        <v>143</v>
      </c>
      <c r="AH136" s="36">
        <v>3</v>
      </c>
      <c r="AI136" s="36">
        <v>12</v>
      </c>
      <c r="AJ136" s="36">
        <v>3</v>
      </c>
      <c r="AK136" s="36">
        <v>30</v>
      </c>
      <c r="AL136" s="36">
        <v>383</v>
      </c>
      <c r="AM136" s="36">
        <v>4</v>
      </c>
      <c r="AN136" s="36">
        <v>0</v>
      </c>
      <c r="AO136" s="36">
        <v>255</v>
      </c>
      <c r="AP136" s="36">
        <v>19</v>
      </c>
      <c r="AQ136" s="36">
        <v>94</v>
      </c>
      <c r="AR136" s="36">
        <v>103</v>
      </c>
      <c r="AT136" s="39">
        <v>24.041079631930927</v>
      </c>
      <c r="AU136" s="39">
        <v>3.8327558157704305</v>
      </c>
      <c r="AV136" s="39">
        <v>1.9816358606236788</v>
      </c>
      <c r="AW136" s="39">
        <v>2.6950247704482035</v>
      </c>
      <c r="AY136" s="31">
        <v>0.56179999999999997</v>
      </c>
      <c r="AZ136" s="37">
        <v>0.20219999999999999</v>
      </c>
      <c r="BA136" s="42"/>
      <c r="BB136" s="37"/>
      <c r="BC136" s="32">
        <v>65.857231974924389</v>
      </c>
      <c r="BD136" s="32"/>
      <c r="BE136" s="32"/>
      <c r="BI136" s="40"/>
      <c r="BN136" s="40"/>
      <c r="BO136" s="40"/>
      <c r="BP136" s="33"/>
      <c r="BV136" s="37"/>
      <c r="BW136" s="37"/>
      <c r="BX136" s="31"/>
      <c r="BY136" s="41"/>
      <c r="BZ136" s="38"/>
      <c r="CA136" s="41"/>
      <c r="CC136" s="31"/>
      <c r="CD136" s="38"/>
      <c r="CG136" s="31"/>
      <c r="CH136" s="31"/>
      <c r="CI136" s="38"/>
      <c r="CJ136" s="41"/>
      <c r="CK136" s="38"/>
      <c r="CL136" s="41"/>
      <c r="CM136" s="41"/>
      <c r="CN136" s="41"/>
      <c r="CO136" s="31"/>
      <c r="CP136" s="41"/>
      <c r="CQ136" s="31"/>
      <c r="CR136" s="41"/>
      <c r="CS136" s="31"/>
      <c r="CT136" s="41"/>
      <c r="CU136" s="31"/>
    </row>
    <row r="137" spans="1:99" x14ac:dyDescent="0.2">
      <c r="A137" s="36" t="s">
        <v>145</v>
      </c>
      <c r="B137" s="36">
        <v>45</v>
      </c>
      <c r="C137" s="36">
        <v>263</v>
      </c>
      <c r="D137" s="36">
        <v>263</v>
      </c>
      <c r="E137" s="36">
        <v>7054.9</v>
      </c>
      <c r="F137" s="36">
        <v>7480.8</v>
      </c>
      <c r="G137" s="36">
        <v>7217.5</v>
      </c>
      <c r="H137" s="36">
        <v>7235.9</v>
      </c>
      <c r="I137" s="36">
        <v>9.9999999999545258E-2</v>
      </c>
      <c r="J137" s="36">
        <v>181</v>
      </c>
      <c r="K137" s="36">
        <v>244.90000000000055</v>
      </c>
      <c r="L137" s="36">
        <v>212.95000000000027</v>
      </c>
      <c r="M137" s="36">
        <v>263</v>
      </c>
      <c r="N137" s="36">
        <v>7238.4</v>
      </c>
      <c r="O137" s="36">
        <v>6.666666666668182E-2</v>
      </c>
      <c r="P137" s="36">
        <v>53.49</v>
      </c>
      <c r="Q137" s="36">
        <v>0.876</v>
      </c>
      <c r="R137" s="36">
        <v>19.46</v>
      </c>
      <c r="S137" s="36">
        <v>8.85</v>
      </c>
      <c r="T137" s="36">
        <v>9.0999999999999998E-2</v>
      </c>
      <c r="U137" s="36">
        <v>3.93</v>
      </c>
      <c r="V137" s="36">
        <v>2.88</v>
      </c>
      <c r="W137" s="36">
        <v>2.5499999999999998</v>
      </c>
      <c r="X137" s="36">
        <v>1.21</v>
      </c>
      <c r="Y137" s="36">
        <v>0.16900000000000001</v>
      </c>
      <c r="Z137" s="36">
        <v>0.35899999999999999</v>
      </c>
      <c r="AA137" s="36">
        <v>-0.03</v>
      </c>
      <c r="AB137" s="36">
        <v>5</v>
      </c>
      <c r="AC137" s="36">
        <v>298</v>
      </c>
      <c r="AD137" s="36">
        <v>23</v>
      </c>
      <c r="AE137" s="36">
        <v>20</v>
      </c>
      <c r="AF137" s="36">
        <v>47</v>
      </c>
      <c r="AG137" s="36">
        <v>77</v>
      </c>
      <c r="AH137" s="36">
        <v>0</v>
      </c>
      <c r="AI137" s="36">
        <v>14</v>
      </c>
      <c r="AJ137" s="36">
        <v>3</v>
      </c>
      <c r="AK137" s="36">
        <v>27</v>
      </c>
      <c r="AL137" s="36">
        <v>394</v>
      </c>
      <c r="AM137" s="36">
        <v>1</v>
      </c>
      <c r="AN137" s="36">
        <v>0</v>
      </c>
      <c r="AO137" s="36">
        <v>245</v>
      </c>
      <c r="AP137" s="36">
        <v>19</v>
      </c>
      <c r="AQ137" s="36">
        <v>84</v>
      </c>
      <c r="AR137" s="36">
        <v>92</v>
      </c>
      <c r="AT137" s="39">
        <v>26.838218754619259</v>
      </c>
      <c r="AU137" s="39">
        <v>3.9511942304482268</v>
      </c>
      <c r="AV137" s="39">
        <v>2.1688525022180727</v>
      </c>
      <c r="AW137" s="39">
        <v>2.9496394030165791</v>
      </c>
      <c r="AY137" s="31">
        <v>0.48370000000000002</v>
      </c>
      <c r="AZ137" s="37">
        <v>0.3105</v>
      </c>
      <c r="BA137" s="42"/>
      <c r="BB137" s="37"/>
      <c r="BC137" s="32">
        <v>65.321628831198666</v>
      </c>
      <c r="BD137" s="32"/>
      <c r="BE137" s="32"/>
      <c r="BI137" s="40"/>
      <c r="BN137" s="40"/>
      <c r="BO137" s="40"/>
      <c r="BP137" s="33"/>
      <c r="BV137" s="37"/>
      <c r="BW137" s="37"/>
      <c r="BX137" s="31"/>
      <c r="BY137" s="41"/>
      <c r="BZ137" s="38"/>
      <c r="CA137" s="41"/>
      <c r="CC137" s="31"/>
      <c r="CD137" s="38"/>
      <c r="CG137" s="31"/>
      <c r="CH137" s="31"/>
      <c r="CI137" s="38"/>
      <c r="CJ137" s="41"/>
      <c r="CK137" s="38"/>
      <c r="CL137" s="41"/>
      <c r="CM137" s="41"/>
      <c r="CN137" s="41"/>
      <c r="CO137" s="31"/>
      <c r="CP137" s="41"/>
      <c r="CQ137" s="31"/>
      <c r="CR137" s="41"/>
      <c r="CS137" s="31"/>
      <c r="CT137" s="41"/>
      <c r="CU137" s="31"/>
    </row>
    <row r="138" spans="1:99" x14ac:dyDescent="0.2">
      <c r="A138" s="36" t="s">
        <v>145</v>
      </c>
      <c r="B138" s="36">
        <v>47</v>
      </c>
      <c r="C138" s="36">
        <v>265</v>
      </c>
      <c r="D138" s="36">
        <v>265</v>
      </c>
      <c r="E138" s="36">
        <v>7078.9</v>
      </c>
      <c r="F138" s="36">
        <v>7521</v>
      </c>
      <c r="G138" s="36">
        <v>7243.8</v>
      </c>
      <c r="H138" s="36">
        <v>7262.8</v>
      </c>
      <c r="I138" s="36">
        <v>3.3333333333282804E-2</v>
      </c>
      <c r="J138" s="36">
        <v>183.90000000000055</v>
      </c>
      <c r="K138" s="36">
        <v>258.19999999999982</v>
      </c>
      <c r="L138" s="36">
        <v>221.05000000000018</v>
      </c>
      <c r="M138" s="36">
        <v>265</v>
      </c>
      <c r="N138" s="36">
        <v>7269.6</v>
      </c>
      <c r="O138" s="36">
        <v>3.333333333334091E-2</v>
      </c>
      <c r="P138" s="36">
        <v>52.3</v>
      </c>
      <c r="Q138" s="36">
        <v>0.88600000000000001</v>
      </c>
      <c r="R138" s="36">
        <v>19.829999999999998</v>
      </c>
      <c r="S138" s="36">
        <v>8.9499999999999993</v>
      </c>
      <c r="T138" s="36">
        <v>9.0999999999999998E-2</v>
      </c>
      <c r="U138" s="36">
        <v>4.04</v>
      </c>
      <c r="V138" s="36">
        <v>2.61</v>
      </c>
      <c r="W138" s="36">
        <v>2.4300000000000002</v>
      </c>
      <c r="X138" s="36">
        <v>1.26</v>
      </c>
      <c r="Y138" s="36">
        <v>0.17399999999999999</v>
      </c>
      <c r="Z138" s="36">
        <v>0.52300000000000002</v>
      </c>
      <c r="AA138" s="36">
        <v>-0.03</v>
      </c>
      <c r="AB138" s="36">
        <v>6</v>
      </c>
      <c r="AC138" s="36">
        <v>289</v>
      </c>
      <c r="AD138" s="36">
        <v>3</v>
      </c>
      <c r="AE138" s="36">
        <v>24</v>
      </c>
      <c r="AF138" s="36">
        <v>43</v>
      </c>
      <c r="AG138" s="36">
        <v>121</v>
      </c>
      <c r="AH138" s="36">
        <v>1</v>
      </c>
      <c r="AI138" s="36">
        <v>14</v>
      </c>
      <c r="AJ138" s="36">
        <v>3</v>
      </c>
      <c r="AK138" s="36">
        <v>29</v>
      </c>
      <c r="AL138" s="36">
        <v>357</v>
      </c>
      <c r="AM138" s="36">
        <v>4</v>
      </c>
      <c r="AN138" s="36">
        <v>1</v>
      </c>
      <c r="AO138" s="36">
        <v>249</v>
      </c>
      <c r="AP138" s="36">
        <v>17</v>
      </c>
      <c r="AQ138" s="36">
        <v>111</v>
      </c>
      <c r="AR138" s="36">
        <v>94</v>
      </c>
      <c r="AT138" s="39">
        <v>29.324000202894158</v>
      </c>
      <c r="AU138" s="39">
        <v>3.9831855231454885</v>
      </c>
      <c r="AV138" s="39">
        <v>2.3171169323832888</v>
      </c>
      <c r="AW138" s="39">
        <v>3.151279028041273</v>
      </c>
      <c r="AY138" s="31">
        <v>0.50600000000000001</v>
      </c>
      <c r="AZ138" s="37">
        <v>0.62960000000000005</v>
      </c>
      <c r="BA138" s="42" t="s">
        <v>60</v>
      </c>
      <c r="BB138" s="37"/>
      <c r="BC138" s="31">
        <v>67.186739715062004</v>
      </c>
      <c r="BD138" s="31">
        <v>67.186739715062004</v>
      </c>
      <c r="BI138" s="40"/>
      <c r="BN138" s="40"/>
      <c r="BO138" s="40"/>
      <c r="BP138" s="33"/>
      <c r="BV138" s="37"/>
      <c r="BW138" s="37"/>
      <c r="BX138" s="31"/>
      <c r="BY138" s="41"/>
      <c r="BZ138" s="38"/>
      <c r="CC138" s="31"/>
      <c r="CD138" s="38"/>
      <c r="CG138" s="31"/>
      <c r="CH138" s="31"/>
      <c r="CI138" s="38"/>
      <c r="CJ138" s="41"/>
      <c r="CK138" s="38"/>
      <c r="CL138" s="41"/>
      <c r="CM138" s="41"/>
      <c r="CN138" s="41"/>
      <c r="CO138" s="31"/>
      <c r="CP138" s="41"/>
      <c r="CQ138" s="31"/>
      <c r="CR138" s="41"/>
      <c r="CS138" s="31"/>
      <c r="CT138" s="41"/>
      <c r="CU138" s="31"/>
    </row>
    <row r="139" spans="1:99" x14ac:dyDescent="0.2">
      <c r="A139" s="36" t="s">
        <v>145</v>
      </c>
      <c r="B139" s="36">
        <v>49</v>
      </c>
      <c r="C139" s="36">
        <v>267</v>
      </c>
      <c r="D139" s="36">
        <v>267</v>
      </c>
      <c r="E139" s="36">
        <v>7127.9</v>
      </c>
      <c r="F139" s="36">
        <v>7577.9</v>
      </c>
      <c r="G139" s="36">
        <v>7306.3</v>
      </c>
      <c r="H139" s="36">
        <v>7322.7</v>
      </c>
      <c r="I139" s="36">
        <v>3.3333333333282804E-2</v>
      </c>
      <c r="J139" s="36">
        <v>194.80000000000018</v>
      </c>
      <c r="K139" s="36">
        <v>255.19999999999982</v>
      </c>
      <c r="L139" s="36">
        <v>225</v>
      </c>
      <c r="M139" s="36">
        <v>267</v>
      </c>
      <c r="N139" s="36">
        <v>7329.6</v>
      </c>
      <c r="O139" s="36">
        <v>3.333333333334091E-2</v>
      </c>
      <c r="P139" s="36">
        <v>51.91</v>
      </c>
      <c r="Q139" s="36">
        <v>0.82899999999999996</v>
      </c>
      <c r="R139" s="36">
        <v>20.46</v>
      </c>
      <c r="S139" s="36">
        <v>8.43</v>
      </c>
      <c r="T139" s="36">
        <v>8.5000000000000006E-2</v>
      </c>
      <c r="U139" s="36">
        <v>3.77</v>
      </c>
      <c r="V139" s="36">
        <v>2.3199999999999998</v>
      </c>
      <c r="W139" s="36">
        <v>2.2000000000000002</v>
      </c>
      <c r="X139" s="36">
        <v>1.28</v>
      </c>
      <c r="Y139" s="36">
        <v>0.151</v>
      </c>
      <c r="Z139" s="36">
        <v>1.1599999999999999</v>
      </c>
      <c r="AA139" s="36">
        <v>-0.05</v>
      </c>
      <c r="AB139" s="36">
        <v>24</v>
      </c>
      <c r="AC139" s="36">
        <v>293</v>
      </c>
      <c r="AD139" s="36">
        <v>16</v>
      </c>
      <c r="AE139" s="36">
        <v>24</v>
      </c>
      <c r="AF139" s="36">
        <v>39</v>
      </c>
      <c r="AG139" s="36">
        <v>127</v>
      </c>
      <c r="AH139" s="36">
        <v>5</v>
      </c>
      <c r="AI139" s="36">
        <v>17</v>
      </c>
      <c r="AJ139" s="36">
        <v>2</v>
      </c>
      <c r="AK139" s="36">
        <v>28</v>
      </c>
      <c r="AL139" s="36">
        <v>310</v>
      </c>
      <c r="AM139" s="36">
        <v>4</v>
      </c>
      <c r="AN139" s="36">
        <v>0</v>
      </c>
      <c r="AO139" s="36">
        <v>255</v>
      </c>
      <c r="AP139" s="36">
        <v>16</v>
      </c>
      <c r="AQ139" s="36">
        <v>85</v>
      </c>
      <c r="AR139" s="36">
        <v>80</v>
      </c>
      <c r="AT139" s="39">
        <v>30.302586770488787</v>
      </c>
      <c r="AU139" s="39">
        <v>4.5388363106904883</v>
      </c>
      <c r="AV139" s="39">
        <v>2.9190233521868705</v>
      </c>
      <c r="AW139" s="39">
        <v>3.9698717589741443</v>
      </c>
      <c r="AY139" s="31">
        <v>0.64159999999999995</v>
      </c>
      <c r="AZ139" s="37">
        <v>1.2343999999999999</v>
      </c>
      <c r="BA139" s="42" t="s">
        <v>60</v>
      </c>
      <c r="BB139" s="37">
        <v>0.64159999999999995</v>
      </c>
      <c r="BC139" s="31">
        <v>69.789955565698634</v>
      </c>
      <c r="BD139" s="31">
        <v>69.789955565698634</v>
      </c>
      <c r="BF139" s="33">
        <v>362</v>
      </c>
      <c r="BG139" s="36">
        <v>20</v>
      </c>
      <c r="BH139" s="36">
        <v>25</v>
      </c>
      <c r="BI139" s="40">
        <v>29</v>
      </c>
      <c r="BJ139" s="36">
        <v>125</v>
      </c>
      <c r="BK139" s="36">
        <v>2.6</v>
      </c>
      <c r="BL139" s="36">
        <v>17</v>
      </c>
      <c r="BM139" s="36">
        <v>6.1</v>
      </c>
      <c r="BN139" s="40">
        <v>28</v>
      </c>
      <c r="BO139" s="40">
        <v>396</v>
      </c>
      <c r="BP139" s="33">
        <v>1.9</v>
      </c>
      <c r="BQ139" s="36">
        <v>2.5</v>
      </c>
      <c r="BR139" s="36">
        <v>255</v>
      </c>
      <c r="BS139" s="36">
        <v>16</v>
      </c>
      <c r="BT139" s="36">
        <v>92</v>
      </c>
      <c r="BU139" s="36">
        <v>84</v>
      </c>
      <c r="BV139" s="31">
        <v>0.13469869999211176</v>
      </c>
      <c r="BW139" s="37">
        <v>5.5905053589986216E-2</v>
      </c>
      <c r="BX139" s="31">
        <v>0.72140974412590664</v>
      </c>
      <c r="BY139" s="41">
        <v>2.0005099999999998</v>
      </c>
      <c r="BZ139" s="38">
        <v>19.5152</v>
      </c>
      <c r="CA139" s="31">
        <v>0.34459249781410106</v>
      </c>
      <c r="CB139" s="36">
        <v>3.395E-3</v>
      </c>
      <c r="CC139" s="31">
        <v>0.15533</v>
      </c>
      <c r="CD139" s="38">
        <v>29.264250000000001</v>
      </c>
      <c r="CE139" s="31">
        <v>0.54131999999999991</v>
      </c>
      <c r="CF139" s="31">
        <v>0.46145999999999998</v>
      </c>
      <c r="CG139" s="31">
        <v>0.33858917397163413</v>
      </c>
      <c r="CH139" s="31"/>
      <c r="CI139" s="41">
        <v>9.0086499999999994</v>
      </c>
      <c r="CJ139" s="41">
        <v>2.9165100000000002</v>
      </c>
      <c r="CK139" s="38">
        <v>13.613099999999999</v>
      </c>
      <c r="CL139" s="41">
        <v>3.4128949999999998</v>
      </c>
      <c r="CM139" s="41">
        <v>1.1233605979254251</v>
      </c>
      <c r="CN139" s="41">
        <v>3.4965248419419277</v>
      </c>
      <c r="CO139" s="31">
        <v>0.51841000000000004</v>
      </c>
      <c r="CP139" s="41">
        <v>3.125715</v>
      </c>
      <c r="CQ139" s="31">
        <v>0.64855000000000007</v>
      </c>
      <c r="CR139" s="41">
        <v>1.865545</v>
      </c>
      <c r="CS139" s="31">
        <v>0.27232999999999996</v>
      </c>
      <c r="CT139" s="41">
        <v>1.80115</v>
      </c>
      <c r="CU139" s="31">
        <v>0.26849000000000001</v>
      </c>
    </row>
    <row r="140" spans="1:99" x14ac:dyDescent="0.2">
      <c r="A140" s="36" t="s">
        <v>145</v>
      </c>
      <c r="B140" s="36">
        <v>51</v>
      </c>
      <c r="C140" s="36">
        <v>269</v>
      </c>
      <c r="D140" s="36">
        <v>269</v>
      </c>
      <c r="E140" s="36">
        <v>7155.2</v>
      </c>
      <c r="F140" s="36">
        <v>7678.1</v>
      </c>
      <c r="G140" s="36">
        <v>7363.2</v>
      </c>
      <c r="H140" s="36">
        <v>7382.1</v>
      </c>
      <c r="I140" s="36">
        <v>3.3333333333383862E-2</v>
      </c>
      <c r="J140" s="36">
        <v>226.90000000000055</v>
      </c>
      <c r="K140" s="36">
        <v>296</v>
      </c>
      <c r="L140" s="36">
        <v>261.45000000000027</v>
      </c>
      <c r="M140" s="36">
        <v>269</v>
      </c>
      <c r="N140" s="36">
        <v>7389.1</v>
      </c>
      <c r="O140" s="36">
        <v>3.4482758620701819E-2</v>
      </c>
      <c r="P140" s="36">
        <v>51.71</v>
      </c>
      <c r="Q140" s="36">
        <v>0.85</v>
      </c>
      <c r="R140" s="36">
        <v>20.18</v>
      </c>
      <c r="S140" s="36">
        <v>8.5500000000000007</v>
      </c>
      <c r="T140" s="36">
        <v>8.6999999999999994E-2</v>
      </c>
      <c r="U140" s="36">
        <v>3.78</v>
      </c>
      <c r="V140" s="36">
        <v>2.31</v>
      </c>
      <c r="W140" s="36">
        <v>2.2200000000000002</v>
      </c>
      <c r="X140" s="36">
        <v>1.27</v>
      </c>
      <c r="Y140" s="36">
        <v>0.158</v>
      </c>
      <c r="Z140" s="36">
        <v>1.369</v>
      </c>
      <c r="AA140" s="36">
        <v>-0.04</v>
      </c>
      <c r="AB140" s="36">
        <v>20</v>
      </c>
      <c r="AC140" s="36">
        <v>284</v>
      </c>
      <c r="AD140" s="36">
        <v>26</v>
      </c>
      <c r="AE140" s="36">
        <v>22</v>
      </c>
      <c r="AF140" s="36">
        <v>40</v>
      </c>
      <c r="AG140" s="36">
        <v>128</v>
      </c>
      <c r="AH140" s="36">
        <v>4</v>
      </c>
      <c r="AI140" s="36">
        <v>17</v>
      </c>
      <c r="AJ140" s="36">
        <v>4</v>
      </c>
      <c r="AK140" s="36">
        <v>29</v>
      </c>
      <c r="AL140" s="36">
        <v>301</v>
      </c>
      <c r="AM140" s="36">
        <v>3</v>
      </c>
      <c r="AN140" s="36">
        <v>2</v>
      </c>
      <c r="AO140" s="36">
        <v>244</v>
      </c>
      <c r="AP140" s="36">
        <v>15</v>
      </c>
      <c r="AQ140" s="36">
        <v>124</v>
      </c>
      <c r="AR140" s="36">
        <v>87</v>
      </c>
      <c r="AT140" s="39">
        <v>28.112791838699568</v>
      </c>
      <c r="AU140" s="39">
        <v>3.304401576222709</v>
      </c>
      <c r="AV140" s="39">
        <v>4.1079661060601831</v>
      </c>
      <c r="AW140" s="39">
        <v>5.5868339042418498</v>
      </c>
      <c r="AY140" s="31">
        <v>0.66579999999999995</v>
      </c>
      <c r="AZ140" s="37">
        <v>1.2344999999999999</v>
      </c>
      <c r="BA140" s="42"/>
      <c r="BB140" s="37"/>
      <c r="BC140" s="32">
        <v>69.529942844206403</v>
      </c>
      <c r="BD140" s="32"/>
      <c r="BE140" s="32"/>
      <c r="BI140" s="40"/>
      <c r="BN140" s="40"/>
      <c r="BO140" s="40"/>
      <c r="BP140" s="33"/>
      <c r="BV140" s="37"/>
      <c r="BW140" s="37"/>
      <c r="BX140" s="31"/>
      <c r="BZ140" s="38"/>
      <c r="CD140" s="38"/>
      <c r="CE140" s="31"/>
      <c r="CF140" s="31"/>
      <c r="CG140" s="31"/>
      <c r="CH140" s="31"/>
      <c r="CI140" s="38"/>
      <c r="CJ140" s="41"/>
      <c r="CK140" s="38"/>
      <c r="CL140" s="41"/>
      <c r="CM140" s="41"/>
      <c r="CN140" s="41"/>
      <c r="CO140" s="31"/>
      <c r="CP140" s="41"/>
      <c r="CQ140" s="31"/>
      <c r="CR140" s="41"/>
      <c r="CS140" s="31"/>
      <c r="CT140" s="41"/>
      <c r="CU140" s="31"/>
    </row>
    <row r="141" spans="1:99" x14ac:dyDescent="0.2">
      <c r="A141" s="36" t="s">
        <v>145</v>
      </c>
      <c r="B141" s="36">
        <v>53</v>
      </c>
      <c r="C141" s="36">
        <v>271</v>
      </c>
      <c r="D141" s="36">
        <v>271</v>
      </c>
      <c r="E141" s="36">
        <v>7195</v>
      </c>
      <c r="F141" s="36">
        <v>7770.8</v>
      </c>
      <c r="G141" s="36">
        <v>7420.2</v>
      </c>
      <c r="H141" s="36">
        <v>7440.6</v>
      </c>
      <c r="I141" s="36">
        <v>3.3333333333383862E-2</v>
      </c>
      <c r="J141" s="36">
        <v>245.60000000000036</v>
      </c>
      <c r="K141" s="36">
        <v>330.19999999999982</v>
      </c>
      <c r="L141" s="36">
        <v>287.90000000000009</v>
      </c>
      <c r="M141" s="36">
        <v>271</v>
      </c>
      <c r="N141" s="36">
        <v>7447.8</v>
      </c>
      <c r="O141" s="36">
        <v>3.333333333334091E-2</v>
      </c>
      <c r="P141" s="36">
        <v>50.81</v>
      </c>
      <c r="Q141" s="36">
        <v>0.86299999999999999</v>
      </c>
      <c r="R141" s="36">
        <v>19.57</v>
      </c>
      <c r="S141" s="36">
        <v>8.75</v>
      </c>
      <c r="T141" s="36">
        <v>0.09</v>
      </c>
      <c r="U141" s="36">
        <v>4.0199999999999996</v>
      </c>
      <c r="V141" s="36">
        <v>2.37</v>
      </c>
      <c r="W141" s="36">
        <v>2.15</v>
      </c>
      <c r="X141" s="36">
        <v>1.28</v>
      </c>
      <c r="Y141" s="36">
        <v>0.16200000000000001</v>
      </c>
      <c r="Z141" s="36">
        <v>1.6339999999999999</v>
      </c>
      <c r="AA141" s="36">
        <v>-0.04</v>
      </c>
      <c r="AB141" s="36">
        <v>24</v>
      </c>
      <c r="AC141" s="36">
        <v>272</v>
      </c>
      <c r="AD141" s="36">
        <v>24</v>
      </c>
      <c r="AE141" s="36">
        <v>24</v>
      </c>
      <c r="AF141" s="36">
        <v>39</v>
      </c>
      <c r="AG141" s="36">
        <v>132</v>
      </c>
      <c r="AH141" s="36">
        <v>4</v>
      </c>
      <c r="AI141" s="36">
        <v>15</v>
      </c>
      <c r="AJ141" s="36">
        <v>3</v>
      </c>
      <c r="AK141" s="36">
        <v>30</v>
      </c>
      <c r="AL141" s="36">
        <v>293</v>
      </c>
      <c r="AM141" s="36">
        <v>3</v>
      </c>
      <c r="AN141" s="36">
        <v>1</v>
      </c>
      <c r="AO141" s="36">
        <v>240</v>
      </c>
      <c r="AP141" s="36">
        <v>17</v>
      </c>
      <c r="AQ141" s="36">
        <v>116</v>
      </c>
      <c r="AR141" s="36">
        <v>90</v>
      </c>
      <c r="AT141" s="39">
        <v>29.326443936768758</v>
      </c>
      <c r="AU141" s="39">
        <v>3.3344903892046398</v>
      </c>
      <c r="AV141" s="39">
        <v>3.4950318913525726</v>
      </c>
      <c r="AW141" s="39">
        <v>4.7532433722394991</v>
      </c>
      <c r="AY141" s="31"/>
      <c r="AZ141" s="37"/>
      <c r="BB141" s="37"/>
      <c r="BC141" s="32">
        <v>68.887764685309179</v>
      </c>
      <c r="BD141" s="32"/>
      <c r="BE141" s="32"/>
      <c r="BI141" s="40"/>
      <c r="BN141" s="40"/>
      <c r="BO141" s="40"/>
      <c r="BP141" s="33"/>
      <c r="BV141" s="37"/>
      <c r="BW141" s="37"/>
      <c r="BX141" s="31"/>
      <c r="BZ141" s="38"/>
      <c r="CD141" s="38"/>
      <c r="CE141" s="31"/>
      <c r="CF141" s="31"/>
      <c r="CG141" s="31"/>
      <c r="CH141" s="31"/>
      <c r="CI141" s="38"/>
      <c r="CJ141" s="41"/>
      <c r="CK141" s="38"/>
      <c r="CL141" s="41"/>
      <c r="CM141" s="41"/>
      <c r="CN141" s="41"/>
      <c r="CO141" s="31"/>
      <c r="CP141" s="41"/>
      <c r="CQ141" s="31"/>
      <c r="CR141" s="41"/>
      <c r="CS141" s="31"/>
      <c r="CT141" s="41"/>
      <c r="CU141" s="31"/>
    </row>
    <row r="142" spans="1:99" x14ac:dyDescent="0.2">
      <c r="A142" s="36" t="s">
        <v>145</v>
      </c>
      <c r="B142" s="36">
        <v>55</v>
      </c>
      <c r="C142" s="36">
        <v>273</v>
      </c>
      <c r="D142" s="36">
        <v>273</v>
      </c>
      <c r="E142" s="36">
        <v>7235.8</v>
      </c>
      <c r="F142" s="36">
        <v>7830.8</v>
      </c>
      <c r="G142" s="36">
        <v>7487.7</v>
      </c>
      <c r="H142" s="36">
        <v>7501.6</v>
      </c>
      <c r="I142" s="36">
        <v>3.3333333333383862E-2</v>
      </c>
      <c r="J142" s="36">
        <v>265.80000000000018</v>
      </c>
      <c r="K142" s="36">
        <v>329.19999999999982</v>
      </c>
      <c r="L142" s="36">
        <v>297.5</v>
      </c>
      <c r="M142" s="36">
        <v>273</v>
      </c>
      <c r="N142" s="36">
        <v>7507.1</v>
      </c>
      <c r="O142" s="36">
        <v>3.4482758620701819E-2</v>
      </c>
      <c r="P142" s="36">
        <v>50.1</v>
      </c>
      <c r="Q142" s="36">
        <v>0.85899999999999999</v>
      </c>
      <c r="R142" s="36">
        <v>19.579999999999998</v>
      </c>
      <c r="S142" s="36">
        <v>8.64</v>
      </c>
      <c r="T142" s="36">
        <v>9.6000000000000002E-2</v>
      </c>
      <c r="U142" s="36">
        <v>4.13</v>
      </c>
      <c r="V142" s="36">
        <v>2.48</v>
      </c>
      <c r="W142" s="36">
        <v>2.17</v>
      </c>
      <c r="X142" s="36">
        <v>1.31</v>
      </c>
      <c r="Y142" s="36">
        <v>0.16200000000000001</v>
      </c>
      <c r="Z142" s="36">
        <v>0.94299999999999995</v>
      </c>
      <c r="AA142" s="36">
        <v>-0.05</v>
      </c>
      <c r="AB142" s="36">
        <v>25</v>
      </c>
      <c r="AC142" s="36">
        <v>266</v>
      </c>
      <c r="AD142" s="36">
        <v>26</v>
      </c>
      <c r="AE142" s="36">
        <v>23</v>
      </c>
      <c r="AF142" s="36">
        <v>39</v>
      </c>
      <c r="AG142" s="36">
        <v>124</v>
      </c>
      <c r="AH142" s="36">
        <v>5</v>
      </c>
      <c r="AI142" s="36">
        <v>13</v>
      </c>
      <c r="AJ142" s="36">
        <v>2</v>
      </c>
      <c r="AK142" s="36">
        <v>31</v>
      </c>
      <c r="AL142" s="36">
        <v>288</v>
      </c>
      <c r="AM142" s="36">
        <v>-2</v>
      </c>
      <c r="AN142" s="36">
        <v>1</v>
      </c>
      <c r="AO142" s="36">
        <v>242</v>
      </c>
      <c r="AP142" s="36">
        <v>17</v>
      </c>
      <c r="AQ142" s="36">
        <v>189</v>
      </c>
      <c r="AR142" s="36">
        <v>97</v>
      </c>
      <c r="AT142" s="39">
        <v>33.063113085322897</v>
      </c>
      <c r="AU142" s="39">
        <v>3.9180445722502011</v>
      </c>
      <c r="AV142" s="39">
        <v>3.5641209976221728</v>
      </c>
      <c r="AW142" s="39">
        <v>4.8472045567661555</v>
      </c>
      <c r="AY142" s="31"/>
      <c r="AZ142" s="37"/>
      <c r="BB142" s="37"/>
      <c r="BC142" s="32">
        <v>68.261305478628174</v>
      </c>
      <c r="BD142" s="32"/>
      <c r="BE142" s="32"/>
      <c r="BI142" s="40"/>
      <c r="BN142" s="40"/>
      <c r="BO142" s="40"/>
      <c r="BP142" s="33"/>
      <c r="BV142" s="37"/>
      <c r="BW142" s="37"/>
      <c r="BX142" s="31"/>
      <c r="BZ142" s="38"/>
      <c r="CD142" s="38"/>
      <c r="CE142" s="31"/>
      <c r="CF142" s="31"/>
      <c r="CG142" s="31"/>
      <c r="CH142" s="31"/>
      <c r="CI142" s="38"/>
      <c r="CJ142" s="41"/>
      <c r="CK142" s="38"/>
      <c r="CL142" s="41"/>
      <c r="CM142" s="41"/>
      <c r="CN142" s="41"/>
      <c r="CO142" s="31"/>
      <c r="CP142" s="41"/>
      <c r="CQ142" s="31"/>
      <c r="CR142" s="41"/>
      <c r="CS142" s="31"/>
      <c r="CT142" s="41"/>
      <c r="CU142" s="31"/>
    </row>
    <row r="143" spans="1:99" x14ac:dyDescent="0.2">
      <c r="A143" s="36" t="s">
        <v>145</v>
      </c>
      <c r="B143" s="36">
        <v>57</v>
      </c>
      <c r="C143" s="36">
        <v>275</v>
      </c>
      <c r="D143" s="36">
        <v>275</v>
      </c>
      <c r="E143" s="36">
        <v>7258.7</v>
      </c>
      <c r="F143" s="36">
        <v>7930.2</v>
      </c>
      <c r="G143" s="36">
        <v>7545.7</v>
      </c>
      <c r="H143" s="36">
        <v>7562</v>
      </c>
      <c r="I143" s="36">
        <v>3.3333333333282804E-2</v>
      </c>
      <c r="J143" s="36">
        <v>303.30000000000018</v>
      </c>
      <c r="K143" s="36">
        <v>368.19999999999982</v>
      </c>
      <c r="L143" s="36">
        <v>335.75</v>
      </c>
      <c r="M143" s="36">
        <v>275</v>
      </c>
      <c r="N143" s="36">
        <v>7566.4</v>
      </c>
      <c r="O143" s="36">
        <v>3.125E-2</v>
      </c>
      <c r="P143" s="36">
        <v>50.64</v>
      </c>
      <c r="Q143" s="36">
        <v>0.88400000000000001</v>
      </c>
      <c r="R143" s="36">
        <v>18.18</v>
      </c>
      <c r="S143" s="36">
        <v>8.6999999999999993</v>
      </c>
      <c r="T143" s="36">
        <v>0.13600000000000001</v>
      </c>
      <c r="U143" s="36">
        <v>4.08</v>
      </c>
      <c r="V143" s="36">
        <v>4.88</v>
      </c>
      <c r="W143" s="36">
        <v>2.65</v>
      </c>
      <c r="X143" s="36">
        <v>1.25</v>
      </c>
      <c r="Y143" s="36">
        <v>0.191</v>
      </c>
      <c r="Z143" s="36">
        <v>0.28000000000000003</v>
      </c>
      <c r="AA143" s="36">
        <v>-0.02</v>
      </c>
      <c r="AB143" s="36">
        <v>13</v>
      </c>
      <c r="AC143" s="36">
        <v>407</v>
      </c>
      <c r="AD143" s="36">
        <v>30</v>
      </c>
      <c r="AE143" s="36">
        <v>22</v>
      </c>
      <c r="AF143" s="36">
        <v>42</v>
      </c>
      <c r="AG143" s="36">
        <v>114</v>
      </c>
      <c r="AH143" s="36">
        <v>1</v>
      </c>
      <c r="AI143" s="36">
        <v>16</v>
      </c>
      <c r="AJ143" s="36">
        <v>2</v>
      </c>
      <c r="AK143" s="36">
        <v>26</v>
      </c>
      <c r="AL143" s="36">
        <v>482</v>
      </c>
      <c r="AM143" s="36">
        <v>0</v>
      </c>
      <c r="AN143" s="36">
        <v>0</v>
      </c>
      <c r="AO143" s="36">
        <v>242</v>
      </c>
      <c r="AP143" s="36">
        <v>21</v>
      </c>
      <c r="AQ143" s="36">
        <v>185</v>
      </c>
      <c r="AR143" s="36">
        <v>100</v>
      </c>
      <c r="AT143" s="39">
        <v>18.909697224001238</v>
      </c>
      <c r="AU143" s="39">
        <v>3.1224042376459047</v>
      </c>
      <c r="AV143" s="39">
        <v>5.01518308209757</v>
      </c>
      <c r="AW143" s="39">
        <v>6.8206489916526953</v>
      </c>
      <c r="AY143" s="31">
        <v>0.75800000000000001</v>
      </c>
      <c r="AZ143" s="37">
        <v>0.19439999999999999</v>
      </c>
      <c r="BA143" s="45">
        <v>0.43690000000000001</v>
      </c>
      <c r="BB143" s="37">
        <v>0.3211</v>
      </c>
      <c r="BC143" s="31">
        <v>63.577872532390266</v>
      </c>
      <c r="BD143" s="31">
        <v>63.577872532390266</v>
      </c>
      <c r="BI143" s="40"/>
      <c r="BN143" s="40"/>
      <c r="BO143" s="40"/>
      <c r="BP143" s="33"/>
      <c r="BV143" s="37"/>
      <c r="BW143" s="37"/>
      <c r="BX143" s="31"/>
      <c r="BZ143" s="38"/>
      <c r="CD143" s="38"/>
      <c r="CE143" s="31"/>
      <c r="CF143" s="31"/>
      <c r="CG143" s="31"/>
      <c r="CH143" s="31"/>
      <c r="CI143" s="38"/>
      <c r="CJ143" s="41"/>
      <c r="CK143" s="38"/>
      <c r="CL143" s="41"/>
      <c r="CM143" s="41"/>
      <c r="CN143" s="41"/>
      <c r="CO143" s="31"/>
      <c r="CP143" s="41"/>
      <c r="CQ143" s="31"/>
      <c r="CR143" s="41"/>
      <c r="CS143" s="31"/>
      <c r="CT143" s="41"/>
      <c r="CU143" s="31"/>
    </row>
    <row r="144" spans="1:99" x14ac:dyDescent="0.2">
      <c r="A144" s="36" t="s">
        <v>145</v>
      </c>
      <c r="B144" s="36">
        <v>59</v>
      </c>
      <c r="C144" s="36">
        <v>277</v>
      </c>
      <c r="D144" s="36">
        <v>277</v>
      </c>
      <c r="E144" s="36">
        <v>7319.3</v>
      </c>
      <c r="F144" s="36">
        <v>7976.8</v>
      </c>
      <c r="G144" s="36">
        <v>7609.6</v>
      </c>
      <c r="H144" s="36">
        <v>7622.6</v>
      </c>
      <c r="I144" s="36">
        <v>3.3333333333383862E-2</v>
      </c>
      <c r="J144" s="36">
        <v>303.30000000000018</v>
      </c>
      <c r="K144" s="36">
        <v>354.19999999999982</v>
      </c>
      <c r="L144" s="36">
        <v>328.75</v>
      </c>
      <c r="M144" s="36">
        <v>277</v>
      </c>
      <c r="N144" s="36">
        <v>7628.9</v>
      </c>
      <c r="O144" s="36">
        <v>3.2258064516132584E-2</v>
      </c>
      <c r="P144" s="36">
        <v>51.35</v>
      </c>
      <c r="Q144" s="36">
        <v>0.91800000000000004</v>
      </c>
      <c r="R144" s="36">
        <v>17.64</v>
      </c>
      <c r="S144" s="36">
        <v>9.0299999999999994</v>
      </c>
      <c r="T144" s="36">
        <v>0.14000000000000001</v>
      </c>
      <c r="U144" s="36">
        <v>4.09</v>
      </c>
      <c r="V144" s="36">
        <v>5.05</v>
      </c>
      <c r="W144" s="36">
        <v>2.61</v>
      </c>
      <c r="X144" s="36">
        <v>1.25</v>
      </c>
      <c r="Y144" s="36">
        <v>0.186</v>
      </c>
      <c r="Z144" s="36">
        <v>0.20599999999999999</v>
      </c>
      <c r="AA144" s="36">
        <v>-0.01</v>
      </c>
      <c r="AB144" s="36">
        <v>15</v>
      </c>
      <c r="AC144" s="36">
        <v>419</v>
      </c>
      <c r="AD144" s="36">
        <v>26</v>
      </c>
      <c r="AE144" s="36">
        <v>24</v>
      </c>
      <c r="AF144" s="36">
        <v>37</v>
      </c>
      <c r="AG144" s="36">
        <v>103</v>
      </c>
      <c r="AH144" s="36">
        <v>1</v>
      </c>
      <c r="AI144" s="36">
        <v>13</v>
      </c>
      <c r="AJ144" s="36">
        <v>1</v>
      </c>
      <c r="AK144" s="36">
        <v>27</v>
      </c>
      <c r="AL144" s="36">
        <v>471</v>
      </c>
      <c r="AM144" s="36">
        <v>3</v>
      </c>
      <c r="AN144" s="36">
        <v>1</v>
      </c>
      <c r="AO144" s="36">
        <v>246</v>
      </c>
      <c r="AP144" s="36">
        <v>18</v>
      </c>
      <c r="AQ144" s="36">
        <v>193</v>
      </c>
      <c r="AR144" s="36">
        <v>102</v>
      </c>
      <c r="AT144" s="39">
        <v>16.822668781949584</v>
      </c>
      <c r="AU144" s="39">
        <v>3.2774204486452021</v>
      </c>
      <c r="AV144" s="39">
        <v>3.6143812319202042</v>
      </c>
      <c r="AW144" s="39">
        <v>4.9155584754114781</v>
      </c>
      <c r="AY144" s="31">
        <v>0.89780000000000004</v>
      </c>
      <c r="AZ144" s="37">
        <v>0.19259999999999999</v>
      </c>
      <c r="BA144" s="37"/>
      <c r="BB144" s="37"/>
      <c r="BC144" s="32">
        <v>55.095466231898968</v>
      </c>
      <c r="BD144" s="32"/>
      <c r="BE144" s="32"/>
      <c r="BF144" s="33">
        <v>312</v>
      </c>
      <c r="BG144" s="36">
        <v>22</v>
      </c>
      <c r="BH144" s="36">
        <v>24</v>
      </c>
      <c r="BI144" s="40">
        <v>27</v>
      </c>
      <c r="BJ144" s="36">
        <v>92</v>
      </c>
      <c r="BK144" s="36">
        <v>0.78</v>
      </c>
      <c r="BL144" s="36">
        <v>15</v>
      </c>
      <c r="BM144" s="36">
        <v>4.8</v>
      </c>
      <c r="BN144" s="40"/>
      <c r="BO144" s="40">
        <v>447</v>
      </c>
      <c r="BP144" s="33">
        <v>2.1</v>
      </c>
      <c r="BQ144" s="36">
        <v>0.68</v>
      </c>
      <c r="BR144" s="36">
        <v>237</v>
      </c>
      <c r="BS144" s="36">
        <v>18</v>
      </c>
      <c r="BT144" s="36">
        <v>197</v>
      </c>
      <c r="BU144" s="36">
        <v>103</v>
      </c>
      <c r="BV144" s="37">
        <v>3.500480510797821E-2</v>
      </c>
      <c r="BW144" s="37">
        <v>7.8187754825102457E-2</v>
      </c>
      <c r="BX144" s="31">
        <v>0.12148155499590163</v>
      </c>
      <c r="BY144" s="41">
        <v>1.5665100000000001</v>
      </c>
      <c r="BZ144" s="38">
        <v>14.4543</v>
      </c>
      <c r="CA144" s="41">
        <v>2.7651972254506805</v>
      </c>
      <c r="CB144" s="36">
        <v>0</v>
      </c>
      <c r="CC144" s="31">
        <v>0.22613</v>
      </c>
      <c r="CD144" s="38">
        <v>23.047350000000002</v>
      </c>
      <c r="CE144" s="31">
        <v>0.70321999999999996</v>
      </c>
      <c r="CF144" s="31">
        <v>0.55486000000000002</v>
      </c>
      <c r="CG144" s="31">
        <v>0.1976880278589441</v>
      </c>
      <c r="CH144" s="31">
        <v>0.15620000000000001</v>
      </c>
      <c r="CI144" s="41">
        <v>9.8316499999999998</v>
      </c>
      <c r="CJ144" s="41">
        <v>3.4693100000000001</v>
      </c>
      <c r="CK144" s="38">
        <v>15.8072</v>
      </c>
      <c r="CL144" s="41">
        <v>3.943495</v>
      </c>
      <c r="CM144" s="41">
        <v>1.2407167742414549</v>
      </c>
      <c r="CN144" s="41">
        <v>4.0201337129510675</v>
      </c>
      <c r="CO144" s="31">
        <v>0.59831000000000001</v>
      </c>
      <c r="CP144" s="41">
        <v>3.689165</v>
      </c>
      <c r="CQ144" s="31">
        <v>0.74285000000000001</v>
      </c>
      <c r="CR144" s="41">
        <v>2.1136949999999999</v>
      </c>
      <c r="CS144" s="31">
        <v>0.32402999999999998</v>
      </c>
      <c r="CT144" s="41">
        <v>2.1468499999999997</v>
      </c>
      <c r="CU144" s="31">
        <v>0.32218999999999998</v>
      </c>
    </row>
    <row r="145" spans="1:99" x14ac:dyDescent="0.2">
      <c r="A145" s="36" t="s">
        <v>145</v>
      </c>
      <c r="B145" s="36">
        <v>61</v>
      </c>
      <c r="C145" s="36">
        <v>279</v>
      </c>
      <c r="D145" s="36">
        <v>279</v>
      </c>
      <c r="E145" s="36">
        <v>7355.2</v>
      </c>
      <c r="F145" s="36">
        <v>8047.6</v>
      </c>
      <c r="G145" s="36">
        <v>7675.4</v>
      </c>
      <c r="H145" s="36">
        <v>7683.6</v>
      </c>
      <c r="I145" s="36">
        <v>3.3333333333383862E-2</v>
      </c>
      <c r="J145" s="36">
        <v>328.40000000000055</v>
      </c>
      <c r="K145" s="36">
        <v>364</v>
      </c>
      <c r="L145" s="36">
        <v>346.20000000000027</v>
      </c>
      <c r="M145" s="36">
        <v>279</v>
      </c>
      <c r="N145" s="36">
        <v>7691.6</v>
      </c>
      <c r="O145" s="36">
        <v>3.1250000000008882E-2</v>
      </c>
      <c r="P145" s="36">
        <v>50.1</v>
      </c>
      <c r="Q145" s="36">
        <v>0.90300000000000002</v>
      </c>
      <c r="R145" s="36">
        <v>16.239999999999998</v>
      </c>
      <c r="S145" s="36">
        <v>8.44</v>
      </c>
      <c r="T145" s="36">
        <v>0.151</v>
      </c>
      <c r="U145" s="36">
        <v>3.32</v>
      </c>
      <c r="V145" s="36">
        <v>7.16</v>
      </c>
      <c r="W145" s="36">
        <v>1.55</v>
      </c>
      <c r="X145" s="36">
        <v>1.08</v>
      </c>
      <c r="Y145" s="36">
        <v>0.24</v>
      </c>
      <c r="Z145" s="36">
        <v>0.19900000000000001</v>
      </c>
      <c r="AA145" s="36">
        <v>0.01</v>
      </c>
      <c r="AB145" s="36">
        <v>13</v>
      </c>
      <c r="AC145" s="36">
        <v>239</v>
      </c>
      <c r="AD145" s="36">
        <v>39</v>
      </c>
      <c r="AE145" s="36">
        <v>18</v>
      </c>
      <c r="AF145" s="36">
        <v>37</v>
      </c>
      <c r="AG145" s="36">
        <v>93</v>
      </c>
      <c r="AH145" s="36">
        <v>1</v>
      </c>
      <c r="AI145" s="36">
        <v>11</v>
      </c>
      <c r="AJ145" s="36">
        <v>3</v>
      </c>
      <c r="AK145" s="36">
        <v>26</v>
      </c>
      <c r="AL145" s="36">
        <v>265</v>
      </c>
      <c r="AM145" s="36">
        <v>3</v>
      </c>
      <c r="AN145" s="36">
        <v>0</v>
      </c>
      <c r="AO145" s="36">
        <v>224</v>
      </c>
      <c r="AP145" s="36">
        <v>20</v>
      </c>
      <c r="AQ145" s="36">
        <v>146</v>
      </c>
      <c r="AR145" s="36">
        <v>108</v>
      </c>
      <c r="AT145" s="39">
        <v>16.030297995740785</v>
      </c>
      <c r="AU145" s="39">
        <v>3.446322094414108</v>
      </c>
      <c r="AV145" s="39">
        <v>6.4141881986851095</v>
      </c>
      <c r="AW145" s="39">
        <v>8.7232959502117495</v>
      </c>
      <c r="AY145" s="31">
        <v>1.5053000000000001</v>
      </c>
      <c r="AZ145" s="37">
        <v>0.1021</v>
      </c>
      <c r="BA145" s="45"/>
      <c r="BB145" s="37"/>
      <c r="BC145" s="32">
        <v>50.131618131961218</v>
      </c>
      <c r="BD145" s="32"/>
      <c r="BE145" s="32"/>
      <c r="BI145" s="40"/>
      <c r="BN145" s="40"/>
      <c r="BO145" s="40"/>
      <c r="BP145" s="33"/>
      <c r="BV145" s="37"/>
      <c r="BW145" s="37"/>
      <c r="BX145" s="31"/>
      <c r="BY145" s="41"/>
      <c r="BZ145" s="38"/>
      <c r="CA145" s="41"/>
      <c r="CC145" s="31"/>
      <c r="CD145" s="38"/>
      <c r="CE145" s="31"/>
      <c r="CG145" s="31"/>
      <c r="CH145" s="31"/>
      <c r="CI145" s="38"/>
      <c r="CJ145" s="41"/>
      <c r="CK145" s="38"/>
      <c r="CL145" s="41"/>
      <c r="CM145" s="41"/>
      <c r="CN145" s="41"/>
      <c r="CO145" s="31"/>
      <c r="CP145" s="41"/>
      <c r="CQ145" s="31"/>
      <c r="CR145" s="41"/>
      <c r="CS145" s="31"/>
      <c r="CT145" s="41"/>
      <c r="CU145" s="31"/>
    </row>
    <row r="146" spans="1:99" x14ac:dyDescent="0.2">
      <c r="A146" s="36" t="s">
        <v>145</v>
      </c>
      <c r="B146" s="36">
        <v>63</v>
      </c>
      <c r="C146" s="36">
        <v>281</v>
      </c>
      <c r="D146" s="36">
        <v>281</v>
      </c>
      <c r="E146" s="36">
        <v>7404.5</v>
      </c>
      <c r="F146" s="36">
        <v>8115.1</v>
      </c>
      <c r="G146" s="36">
        <v>7734.8</v>
      </c>
      <c r="H146" s="36">
        <v>7743.6</v>
      </c>
      <c r="I146" s="36">
        <v>0.05</v>
      </c>
      <c r="J146" s="36">
        <v>339.10000000000036</v>
      </c>
      <c r="K146" s="36">
        <v>371.5</v>
      </c>
      <c r="L146" s="36">
        <v>355.30000000000018</v>
      </c>
      <c r="M146" s="36">
        <v>281</v>
      </c>
      <c r="N146" s="36">
        <v>7753.5</v>
      </c>
      <c r="O146" s="36">
        <v>3.1250000000008882E-2</v>
      </c>
      <c r="P146" s="36">
        <v>46.51</v>
      </c>
      <c r="Q146" s="36">
        <v>0.88100000000000001</v>
      </c>
      <c r="R146" s="36">
        <v>16.989999999999998</v>
      </c>
      <c r="S146" s="36">
        <v>8.99</v>
      </c>
      <c r="T146" s="36">
        <v>0.17499999999999999</v>
      </c>
      <c r="U146" s="36">
        <v>3.39</v>
      </c>
      <c r="V146" s="36">
        <v>8.08</v>
      </c>
      <c r="W146" s="36">
        <v>0.87</v>
      </c>
      <c r="X146" s="36">
        <v>1.34</v>
      </c>
      <c r="Y146" s="36">
        <v>0.27500000000000002</v>
      </c>
      <c r="Z146" s="36">
        <v>0.17699999999999999</v>
      </c>
      <c r="AA146" s="36">
        <v>0.02</v>
      </c>
      <c r="AB146" s="36">
        <v>5</v>
      </c>
      <c r="AC146" s="36">
        <v>224</v>
      </c>
      <c r="AD146" s="36">
        <v>38</v>
      </c>
      <c r="AE146" s="36">
        <v>21</v>
      </c>
      <c r="AF146" s="36">
        <v>33</v>
      </c>
      <c r="AG146" s="36">
        <v>114</v>
      </c>
      <c r="AH146" s="36">
        <v>0</v>
      </c>
      <c r="AI146" s="36">
        <v>13</v>
      </c>
      <c r="AJ146" s="36">
        <v>2</v>
      </c>
      <c r="AK146" s="36">
        <v>28</v>
      </c>
      <c r="AL146" s="36">
        <v>237</v>
      </c>
      <c r="AM146" s="36">
        <v>-2</v>
      </c>
      <c r="AN146" s="36">
        <v>-2</v>
      </c>
      <c r="AO146" s="36">
        <v>219</v>
      </c>
      <c r="AP146" s="36">
        <v>22</v>
      </c>
      <c r="AQ146" s="36">
        <v>85</v>
      </c>
      <c r="AR146" s="36">
        <v>104</v>
      </c>
      <c r="AT146" s="39">
        <v>11.588472175052145</v>
      </c>
      <c r="AU146" s="39">
        <v>3.4010152284263908</v>
      </c>
      <c r="AV146" s="39">
        <v>8.9189189189189442</v>
      </c>
      <c r="AW146" s="39">
        <v>12.129729729729766</v>
      </c>
      <c r="AY146" s="31"/>
      <c r="AZ146" s="37"/>
      <c r="BA146" s="37"/>
      <c r="BB146" s="37"/>
      <c r="BC146" s="32">
        <v>50.124890253737718</v>
      </c>
      <c r="BD146" s="32"/>
      <c r="BE146" s="32"/>
      <c r="BI146" s="40"/>
      <c r="BN146" s="40"/>
      <c r="BO146" s="40"/>
      <c r="BP146" s="33"/>
      <c r="BV146" s="37"/>
      <c r="BW146" s="37"/>
      <c r="BX146" s="31"/>
      <c r="BY146" s="41"/>
      <c r="BZ146" s="38"/>
      <c r="CA146" s="41"/>
      <c r="CC146" s="31"/>
      <c r="CD146" s="38"/>
      <c r="CE146" s="31"/>
      <c r="CG146" s="31"/>
      <c r="CH146" s="31"/>
      <c r="CI146" s="38"/>
      <c r="CJ146" s="41"/>
      <c r="CK146" s="38"/>
      <c r="CL146" s="41"/>
      <c r="CM146" s="41"/>
      <c r="CN146" s="41"/>
      <c r="CO146" s="31"/>
      <c r="CP146" s="41"/>
      <c r="CQ146" s="31"/>
      <c r="CR146" s="41"/>
      <c r="CS146" s="31"/>
      <c r="CT146" s="41"/>
      <c r="CU146" s="31"/>
    </row>
    <row r="147" spans="1:99" x14ac:dyDescent="0.2">
      <c r="A147" s="36" t="s">
        <v>145</v>
      </c>
      <c r="B147" s="36">
        <v>65</v>
      </c>
      <c r="C147" s="36">
        <v>283</v>
      </c>
      <c r="D147" s="36">
        <v>283</v>
      </c>
      <c r="E147" s="36">
        <v>7455.7</v>
      </c>
      <c r="F147" s="36">
        <v>8168.3</v>
      </c>
      <c r="G147" s="36">
        <v>7800.6</v>
      </c>
      <c r="H147" s="36">
        <v>7804.2</v>
      </c>
      <c r="I147" s="36">
        <v>3.3333333333282804E-2</v>
      </c>
      <c r="J147" s="36">
        <v>348.5</v>
      </c>
      <c r="K147" s="36">
        <v>364.10000000000036</v>
      </c>
      <c r="L147" s="36">
        <v>356.30000000000018</v>
      </c>
      <c r="M147" s="36">
        <v>283</v>
      </c>
      <c r="N147" s="36">
        <v>7815.8</v>
      </c>
      <c r="O147" s="36">
        <v>3.333333333334091E-2</v>
      </c>
      <c r="P147" s="36">
        <v>48.25</v>
      </c>
      <c r="Q147" s="36">
        <v>0.878</v>
      </c>
      <c r="R147" s="36">
        <v>16.34</v>
      </c>
      <c r="S147" s="36">
        <v>8.4600000000000009</v>
      </c>
      <c r="T147" s="36">
        <v>0.17499999999999999</v>
      </c>
      <c r="U147" s="36">
        <v>3.29</v>
      </c>
      <c r="V147" s="36">
        <v>8.35</v>
      </c>
      <c r="W147" s="36">
        <v>0.79</v>
      </c>
      <c r="X147" s="36">
        <v>1.33</v>
      </c>
      <c r="Y147" s="36">
        <v>0.221</v>
      </c>
      <c r="Z147" s="36">
        <v>0.16800000000000001</v>
      </c>
      <c r="AA147" s="36">
        <v>0.02</v>
      </c>
      <c r="AB147" s="36">
        <v>5</v>
      </c>
      <c r="AC147" s="36">
        <v>253</v>
      </c>
      <c r="AD147" s="36">
        <v>2</v>
      </c>
      <c r="AE147" s="36">
        <v>18</v>
      </c>
      <c r="AF147" s="36">
        <v>37</v>
      </c>
      <c r="AG147" s="36">
        <v>113</v>
      </c>
      <c r="AH147" s="36">
        <v>0</v>
      </c>
      <c r="AI147" s="36">
        <v>11</v>
      </c>
      <c r="AJ147" s="36">
        <v>3</v>
      </c>
      <c r="AK147" s="36">
        <v>27</v>
      </c>
      <c r="AL147" s="36">
        <v>230</v>
      </c>
      <c r="AM147" s="36">
        <v>3</v>
      </c>
      <c r="AN147" s="36">
        <v>-2</v>
      </c>
      <c r="AO147" s="36">
        <v>224</v>
      </c>
      <c r="AP147" s="36">
        <v>23</v>
      </c>
      <c r="AQ147" s="36">
        <v>139</v>
      </c>
      <c r="AR147" s="36">
        <v>111</v>
      </c>
      <c r="AT147" s="39">
        <v>14.823182960574774</v>
      </c>
      <c r="AU147" s="39">
        <v>3.2255901287553685</v>
      </c>
      <c r="AV147" s="39">
        <v>7.1061337625178638</v>
      </c>
      <c r="AW147" s="39">
        <v>9.664341917024295</v>
      </c>
      <c r="AY147" s="31">
        <v>1.9599</v>
      </c>
      <c r="AZ147" s="37">
        <v>8.8300000000000003E-2</v>
      </c>
      <c r="BA147" s="45"/>
      <c r="BB147" s="37"/>
      <c r="BC147" s="32">
        <v>48.451133399178701</v>
      </c>
      <c r="BD147" s="32"/>
      <c r="BE147" s="32"/>
      <c r="BI147" s="40"/>
      <c r="BN147" s="40"/>
      <c r="BO147" s="40"/>
      <c r="BP147" s="33"/>
      <c r="BV147" s="37"/>
      <c r="BW147" s="37"/>
      <c r="BX147" s="31"/>
      <c r="BY147" s="41"/>
      <c r="BZ147" s="38"/>
      <c r="CA147" s="41"/>
      <c r="CC147" s="31"/>
      <c r="CD147" s="38"/>
      <c r="CE147" s="31"/>
      <c r="CG147" s="31"/>
      <c r="CH147" s="31"/>
      <c r="CI147" s="38"/>
      <c r="CJ147" s="41"/>
      <c r="CK147" s="38"/>
      <c r="CL147" s="41"/>
      <c r="CM147" s="41"/>
      <c r="CN147" s="41"/>
      <c r="CO147" s="31"/>
      <c r="CP147" s="41"/>
      <c r="CQ147" s="31"/>
      <c r="CR147" s="41"/>
      <c r="CS147" s="31"/>
      <c r="CT147" s="41"/>
      <c r="CU147" s="31"/>
    </row>
    <row r="148" spans="1:99" x14ac:dyDescent="0.2">
      <c r="A148" s="36" t="s">
        <v>145</v>
      </c>
      <c r="B148" s="36">
        <v>67</v>
      </c>
      <c r="C148" s="36">
        <v>285</v>
      </c>
      <c r="D148" s="36">
        <v>285</v>
      </c>
      <c r="E148" s="36">
        <v>7494.2</v>
      </c>
      <c r="F148" s="36">
        <v>8241.6</v>
      </c>
      <c r="G148" s="36">
        <v>7863.2</v>
      </c>
      <c r="H148" s="36">
        <v>7865.4</v>
      </c>
      <c r="I148" s="36">
        <v>3.3333333333282804E-2</v>
      </c>
      <c r="J148" s="36">
        <v>371.19999999999982</v>
      </c>
      <c r="K148" s="36">
        <v>376.20000000000073</v>
      </c>
      <c r="L148" s="36">
        <v>373.70000000000027</v>
      </c>
      <c r="M148" s="36">
        <v>285</v>
      </c>
      <c r="N148" s="36">
        <v>7876.8</v>
      </c>
      <c r="O148" s="36">
        <v>3.333333333334091E-2</v>
      </c>
      <c r="P148" s="36">
        <v>49.77</v>
      </c>
      <c r="Q148" s="36">
        <v>0.90900000000000003</v>
      </c>
      <c r="R148" s="36">
        <v>15.51</v>
      </c>
      <c r="S148" s="36">
        <v>8.32</v>
      </c>
      <c r="T148" s="36">
        <v>0.16700000000000001</v>
      </c>
      <c r="U148" s="36">
        <v>3.19</v>
      </c>
      <c r="V148" s="36">
        <v>8.1300000000000008</v>
      </c>
      <c r="W148" s="36">
        <v>0.7</v>
      </c>
      <c r="X148" s="36">
        <v>1.27</v>
      </c>
      <c r="Y148" s="36">
        <v>0.222</v>
      </c>
      <c r="Z148" s="36">
        <v>0.152</v>
      </c>
      <c r="AA148" s="36">
        <v>0.01</v>
      </c>
      <c r="AB148" s="36">
        <v>7</v>
      </c>
      <c r="AC148" s="36">
        <v>243</v>
      </c>
      <c r="AD148" s="36">
        <v>32</v>
      </c>
      <c r="AE148" s="36">
        <v>17</v>
      </c>
      <c r="AF148" s="36">
        <v>23</v>
      </c>
      <c r="AG148" s="36">
        <v>106</v>
      </c>
      <c r="AH148" s="36">
        <v>3</v>
      </c>
      <c r="AI148" s="36">
        <v>10</v>
      </c>
      <c r="AJ148" s="36">
        <v>5</v>
      </c>
      <c r="AK148" s="36">
        <v>30</v>
      </c>
      <c r="AL148" s="36">
        <v>209</v>
      </c>
      <c r="AM148" s="36">
        <v>6</v>
      </c>
      <c r="AN148" s="36">
        <v>0</v>
      </c>
      <c r="AO148" s="36">
        <v>213</v>
      </c>
      <c r="AP148" s="36">
        <v>18</v>
      </c>
      <c r="AQ148" s="36">
        <v>103</v>
      </c>
      <c r="AR148" s="36">
        <v>114</v>
      </c>
      <c r="AT148" s="39">
        <v>15.283272488429267</v>
      </c>
      <c r="AU148" s="39">
        <v>3.1571450465638562</v>
      </c>
      <c r="AV148" s="39">
        <v>8.9873155251841084</v>
      </c>
      <c r="AW148" s="39">
        <v>12.222749114250389</v>
      </c>
      <c r="AY148" s="31">
        <v>1.8543000000000001</v>
      </c>
      <c r="AZ148" s="37">
        <v>7.5899999999999995E-2</v>
      </c>
      <c r="BA148" s="45">
        <v>1.6459999999999999</v>
      </c>
      <c r="BB148" s="37">
        <v>0.20830000000000015</v>
      </c>
      <c r="BC148" s="31">
        <v>84.690594081289902</v>
      </c>
      <c r="BD148" s="31">
        <v>84.690594081289902</v>
      </c>
      <c r="BI148" s="40"/>
      <c r="BN148" s="40"/>
      <c r="BO148" s="40"/>
      <c r="BP148" s="33"/>
      <c r="BV148" s="37"/>
      <c r="BW148" s="37"/>
      <c r="BX148" s="31"/>
      <c r="BY148" s="41"/>
      <c r="BZ148" s="38"/>
      <c r="CA148" s="41"/>
      <c r="CC148" s="31"/>
      <c r="CD148" s="38"/>
      <c r="CE148" s="31"/>
      <c r="CG148" s="31"/>
      <c r="CH148" s="31"/>
      <c r="CI148" s="38"/>
      <c r="CJ148" s="41"/>
      <c r="CK148" s="38"/>
      <c r="CL148" s="41"/>
      <c r="CM148" s="41"/>
      <c r="CN148" s="41"/>
      <c r="CO148" s="31"/>
      <c r="CP148" s="41"/>
      <c r="CQ148" s="31"/>
      <c r="CR148" s="41"/>
      <c r="CS148" s="31"/>
      <c r="CT148" s="41"/>
      <c r="CU148" s="31"/>
    </row>
    <row r="149" spans="1:99" x14ac:dyDescent="0.2">
      <c r="A149" s="36" t="s">
        <v>145</v>
      </c>
      <c r="B149" s="36">
        <v>69</v>
      </c>
      <c r="C149" s="36">
        <v>287</v>
      </c>
      <c r="D149" s="36">
        <v>287</v>
      </c>
      <c r="E149" s="36">
        <v>7571.9</v>
      </c>
      <c r="F149" s="36">
        <v>8275.6</v>
      </c>
      <c r="G149" s="36">
        <v>7921.7</v>
      </c>
      <c r="H149" s="36">
        <v>7925.6</v>
      </c>
      <c r="I149" s="36">
        <v>3.3333333333383862E-2</v>
      </c>
      <c r="J149" s="36">
        <v>353.70000000000073</v>
      </c>
      <c r="K149" s="36">
        <v>350</v>
      </c>
      <c r="L149" s="36">
        <v>351.85000000000036</v>
      </c>
      <c r="M149" s="36">
        <v>287</v>
      </c>
      <c r="N149" s="36">
        <v>7934.8</v>
      </c>
      <c r="O149" s="36">
        <v>3.5714285714291513E-2</v>
      </c>
      <c r="P149" s="36">
        <v>49.93</v>
      </c>
      <c r="Q149" s="36">
        <v>0.87</v>
      </c>
      <c r="R149" s="36">
        <v>15</v>
      </c>
      <c r="S149" s="36">
        <v>7.9</v>
      </c>
      <c r="T149" s="36">
        <v>0.191</v>
      </c>
      <c r="U149" s="36">
        <v>3.19</v>
      </c>
      <c r="V149" s="36">
        <v>8.73</v>
      </c>
      <c r="W149" s="36">
        <v>0.37</v>
      </c>
      <c r="X149" s="36">
        <v>1.49</v>
      </c>
      <c r="Y149" s="36">
        <v>0.20200000000000001</v>
      </c>
      <c r="Z149" s="36">
        <v>0.112</v>
      </c>
      <c r="AA149" s="36">
        <v>0.01</v>
      </c>
      <c r="AB149" s="36">
        <v>3</v>
      </c>
      <c r="AC149" s="36">
        <v>302</v>
      </c>
      <c r="AD149" s="36">
        <v>24</v>
      </c>
      <c r="AE149" s="36">
        <v>16</v>
      </c>
      <c r="AF149" s="36">
        <v>26</v>
      </c>
      <c r="AG149" s="36">
        <v>119</v>
      </c>
      <c r="AH149" s="36">
        <v>1</v>
      </c>
      <c r="AI149" s="36">
        <v>6</v>
      </c>
      <c r="AJ149" s="36">
        <v>5</v>
      </c>
      <c r="AK149" s="36">
        <v>35</v>
      </c>
      <c r="AL149" s="36">
        <v>193</v>
      </c>
      <c r="AM149" s="36">
        <v>2</v>
      </c>
      <c r="AN149" s="36">
        <v>0</v>
      </c>
      <c r="AO149" s="36">
        <v>207</v>
      </c>
      <c r="AP149" s="36">
        <v>21</v>
      </c>
      <c r="AQ149" s="36">
        <v>76</v>
      </c>
      <c r="AR149" s="36">
        <v>118</v>
      </c>
      <c r="AT149" s="39">
        <v>14.842533902842995</v>
      </c>
      <c r="AU149" s="39">
        <v>2.9392840430509901</v>
      </c>
      <c r="AV149" s="39">
        <v>10.106165184838574</v>
      </c>
      <c r="AW149" s="39">
        <v>13.744384651380461</v>
      </c>
      <c r="AY149" s="31">
        <v>2.0760000000000001</v>
      </c>
      <c r="AZ149" s="37">
        <v>2.5000000000000001E-3</v>
      </c>
      <c r="BA149" s="45"/>
      <c r="BB149" s="37"/>
      <c r="BC149" s="32">
        <v>46.006759928277894</v>
      </c>
      <c r="BD149" s="32"/>
      <c r="BE149" s="32"/>
      <c r="BF149" s="33">
        <v>349</v>
      </c>
      <c r="BG149" s="36">
        <v>29</v>
      </c>
      <c r="BH149" s="36">
        <v>17</v>
      </c>
      <c r="BI149" s="40">
        <v>17</v>
      </c>
      <c r="BJ149" s="36">
        <v>115</v>
      </c>
      <c r="BK149" s="36">
        <v>0.65</v>
      </c>
      <c r="BL149" s="36">
        <v>8.1</v>
      </c>
      <c r="BM149" s="36">
        <v>7.1</v>
      </c>
      <c r="BN149" s="40">
        <v>34</v>
      </c>
      <c r="BO149" s="40">
        <v>231</v>
      </c>
      <c r="BP149" s="33">
        <v>2.6</v>
      </c>
      <c r="BQ149" s="36">
        <v>0.96</v>
      </c>
      <c r="BR149" s="36">
        <v>205</v>
      </c>
      <c r="BS149" s="36">
        <v>20</v>
      </c>
      <c r="BT149" s="36">
        <v>84</v>
      </c>
      <c r="BU149" s="36">
        <v>119</v>
      </c>
      <c r="BV149" s="37">
        <v>6.3064325251149356E-2</v>
      </c>
      <c r="BW149" s="37">
        <v>5.9738569705337981E-2</v>
      </c>
      <c r="BX149" s="31">
        <v>0.11925977824410512</v>
      </c>
      <c r="BY149" s="41">
        <v>1.94011</v>
      </c>
      <c r="BZ149" s="38">
        <v>10.6426</v>
      </c>
      <c r="CA149" s="41">
        <v>3.5409120536437948</v>
      </c>
      <c r="CB149" s="36">
        <v>4.4499999999999997E-4</v>
      </c>
      <c r="CC149" s="31">
        <v>0.22062999999999999</v>
      </c>
      <c r="CD149" s="38">
        <v>24.274850000000001</v>
      </c>
      <c r="CE149" s="31">
        <v>0.94001999999999997</v>
      </c>
      <c r="CF149" s="31">
        <v>0.60495999999999994</v>
      </c>
      <c r="CG149" s="31">
        <v>0.260018412520514</v>
      </c>
      <c r="CH149" s="31">
        <v>0.2233</v>
      </c>
      <c r="CI149" s="38">
        <v>12.660749999999998</v>
      </c>
      <c r="CJ149" s="41">
        <v>4.16181</v>
      </c>
      <c r="CK149" s="38">
        <v>18.5259</v>
      </c>
      <c r="CL149" s="41">
        <v>4.3646950000000002</v>
      </c>
      <c r="CM149" s="41">
        <v>1.2860641690276</v>
      </c>
      <c r="CN149" s="41">
        <v>4.3353577812682698</v>
      </c>
      <c r="CO149" s="31">
        <v>0.63351000000000002</v>
      </c>
      <c r="CP149" s="41">
        <v>3.7757149999999999</v>
      </c>
      <c r="CQ149" s="31">
        <v>0.76805000000000001</v>
      </c>
      <c r="CR149" s="41">
        <v>2.2073450000000001</v>
      </c>
      <c r="CS149" s="31">
        <v>0.32783000000000001</v>
      </c>
      <c r="CT149" s="41">
        <v>2.1250499999999999</v>
      </c>
      <c r="CU149" s="31">
        <v>0.31798999999999999</v>
      </c>
    </row>
    <row r="150" spans="1:99" x14ac:dyDescent="0.2">
      <c r="A150" s="36" t="s">
        <v>145</v>
      </c>
      <c r="B150" s="36">
        <v>71</v>
      </c>
      <c r="C150" s="36">
        <v>289</v>
      </c>
      <c r="D150" s="36">
        <v>289</v>
      </c>
      <c r="E150" s="36">
        <v>7620.8</v>
      </c>
      <c r="F150" s="36">
        <v>8333.5</v>
      </c>
      <c r="G150" s="36">
        <v>7983.4</v>
      </c>
      <c r="H150" s="36">
        <v>7985.9</v>
      </c>
      <c r="I150" s="36">
        <v>3.3333333333282804E-2</v>
      </c>
      <c r="J150" s="36">
        <v>365.09999999999945</v>
      </c>
      <c r="K150" s="36">
        <v>347.60000000000036</v>
      </c>
      <c r="L150" s="36">
        <v>356.34999999999991</v>
      </c>
      <c r="M150" s="36">
        <v>289</v>
      </c>
      <c r="N150" s="36">
        <v>7993</v>
      </c>
      <c r="O150" s="36">
        <v>3.5714285714291513E-2</v>
      </c>
      <c r="P150" s="36">
        <v>50.41</v>
      </c>
      <c r="Q150" s="36">
        <v>0.86799999999999999</v>
      </c>
      <c r="R150" s="36">
        <v>16.07</v>
      </c>
      <c r="S150" s="36">
        <v>8.17</v>
      </c>
      <c r="T150" s="36">
        <v>0.155</v>
      </c>
      <c r="U150" s="36">
        <v>3.66</v>
      </c>
      <c r="V150" s="36">
        <v>7.7</v>
      </c>
      <c r="W150" s="36">
        <v>0.61</v>
      </c>
      <c r="X150" s="36">
        <v>1.48</v>
      </c>
      <c r="Y150" s="36">
        <v>0.20200000000000001</v>
      </c>
      <c r="Z150" s="36">
        <v>0.126</v>
      </c>
      <c r="AA150" s="36">
        <v>0.05</v>
      </c>
      <c r="AB150" s="36">
        <v>4</v>
      </c>
      <c r="AC150" s="36">
        <v>321</v>
      </c>
      <c r="AD150" s="36">
        <v>44</v>
      </c>
      <c r="AE150" s="36">
        <v>19</v>
      </c>
      <c r="AF150" s="36">
        <v>42</v>
      </c>
      <c r="AG150" s="36">
        <v>119</v>
      </c>
      <c r="AH150" s="36">
        <v>0</v>
      </c>
      <c r="AI150" s="36">
        <v>10</v>
      </c>
      <c r="AJ150" s="36">
        <v>4</v>
      </c>
      <c r="AK150" s="36">
        <v>36</v>
      </c>
      <c r="AL150" s="36">
        <v>199</v>
      </c>
      <c r="AM150" s="36">
        <v>2</v>
      </c>
      <c r="AN150" s="36">
        <v>-1</v>
      </c>
      <c r="AO150" s="36">
        <v>230</v>
      </c>
      <c r="AP150" s="36">
        <v>19</v>
      </c>
      <c r="AQ150" s="36">
        <v>105</v>
      </c>
      <c r="AR150" s="36">
        <v>126</v>
      </c>
      <c r="AT150" s="39">
        <v>18.259407733091891</v>
      </c>
      <c r="AU150" s="39">
        <v>3.3064388546116272</v>
      </c>
      <c r="AV150" s="39">
        <v>7.9150085794603999</v>
      </c>
      <c r="AW150" s="39">
        <v>10.764411668066145</v>
      </c>
      <c r="AY150" s="31">
        <v>1.8543000000000001</v>
      </c>
      <c r="AZ150" s="37">
        <v>4.3400000000000001E-2</v>
      </c>
      <c r="BA150" s="45"/>
      <c r="BB150" s="37"/>
      <c r="BC150" s="32">
        <v>49.929732815328812</v>
      </c>
      <c r="BD150" s="32"/>
      <c r="BE150" s="32"/>
      <c r="BI150" s="40"/>
      <c r="BN150" s="40"/>
      <c r="BO150" s="40"/>
      <c r="BP150" s="33"/>
      <c r="BV150" s="37"/>
      <c r="BW150" s="37"/>
      <c r="BX150" s="31"/>
      <c r="BZ150" s="38"/>
      <c r="CA150" s="41"/>
      <c r="CC150" s="31"/>
      <c r="CD150" s="38"/>
      <c r="CE150" s="31"/>
      <c r="CF150" s="31"/>
      <c r="CG150" s="31"/>
      <c r="CH150" s="31"/>
      <c r="CI150" s="38"/>
      <c r="CJ150" s="41"/>
      <c r="CK150" s="38"/>
      <c r="CL150" s="41"/>
      <c r="CM150" s="41"/>
      <c r="CN150" s="41"/>
      <c r="CO150" s="31"/>
      <c r="CP150" s="41"/>
      <c r="CQ150" s="31"/>
      <c r="CR150" s="41"/>
      <c r="CS150" s="31"/>
      <c r="CT150" s="41"/>
      <c r="CU150" s="31"/>
    </row>
    <row r="151" spans="1:99" x14ac:dyDescent="0.2">
      <c r="A151" s="36" t="s">
        <v>145</v>
      </c>
      <c r="B151" s="36">
        <v>73</v>
      </c>
      <c r="C151" s="36">
        <v>291</v>
      </c>
      <c r="D151" s="36">
        <v>291</v>
      </c>
      <c r="E151" s="36">
        <v>7687.8</v>
      </c>
      <c r="F151" s="36">
        <v>8388.2999999999993</v>
      </c>
      <c r="G151" s="36">
        <v>8042.6</v>
      </c>
      <c r="H151" s="36">
        <v>8045.8</v>
      </c>
      <c r="I151" s="36">
        <v>0.05</v>
      </c>
      <c r="J151" s="36">
        <v>358</v>
      </c>
      <c r="K151" s="36">
        <v>342.49999999999909</v>
      </c>
      <c r="L151" s="36">
        <v>350.24999999999955</v>
      </c>
      <c r="M151" s="36">
        <v>291</v>
      </c>
      <c r="N151" s="36">
        <v>8054.1</v>
      </c>
      <c r="O151" s="36">
        <v>3.2258064516142049E-2</v>
      </c>
      <c r="P151" s="36">
        <v>48.69</v>
      </c>
      <c r="Q151" s="36">
        <v>0.89600000000000002</v>
      </c>
      <c r="R151" s="36">
        <v>16.079999999999998</v>
      </c>
      <c r="S151" s="36">
        <v>8.2899999999999991</v>
      </c>
      <c r="T151" s="36">
        <v>0.16400000000000001</v>
      </c>
      <c r="U151" s="36">
        <v>3.86</v>
      </c>
      <c r="V151" s="36">
        <v>8.5399999999999991</v>
      </c>
      <c r="W151" s="36">
        <v>0.5</v>
      </c>
      <c r="X151" s="36">
        <v>1.46</v>
      </c>
      <c r="Y151" s="36">
        <v>0.26200000000000001</v>
      </c>
      <c r="Z151" s="36">
        <v>0.161</v>
      </c>
      <c r="AA151" s="36">
        <v>0.04</v>
      </c>
      <c r="AB151" s="36">
        <v>13</v>
      </c>
      <c r="AC151" s="36">
        <v>335</v>
      </c>
      <c r="AD151" s="36">
        <v>36</v>
      </c>
      <c r="AE151" s="36">
        <v>18</v>
      </c>
      <c r="AF151" s="36">
        <v>14</v>
      </c>
      <c r="AG151" s="36">
        <v>120</v>
      </c>
      <c r="AH151" s="36">
        <v>0</v>
      </c>
      <c r="AI151" s="36">
        <v>5</v>
      </c>
      <c r="AJ151" s="36">
        <v>4</v>
      </c>
      <c r="AK151" s="36">
        <v>36</v>
      </c>
      <c r="AL151" s="36">
        <v>220</v>
      </c>
      <c r="AM151" s="36">
        <v>6</v>
      </c>
      <c r="AN151" s="36">
        <v>3</v>
      </c>
      <c r="AO151" s="36">
        <v>217</v>
      </c>
      <c r="AP151" s="36">
        <v>24</v>
      </c>
      <c r="AQ151" s="36">
        <v>133</v>
      </c>
      <c r="AR151" s="36">
        <v>146</v>
      </c>
      <c r="AT151" s="39">
        <v>13.514534205644853</v>
      </c>
      <c r="AU151" s="39">
        <v>2.9244047160360589</v>
      </c>
      <c r="AV151" s="39">
        <v>10.487786083070029</v>
      </c>
      <c r="AW151" s="39">
        <v>14.26338907297524</v>
      </c>
      <c r="AY151" s="31">
        <v>2.0329999999999999</v>
      </c>
      <c r="AZ151" s="37">
        <v>7.7700000000000005E-2</v>
      </c>
      <c r="BA151" s="45"/>
      <c r="BB151" s="37"/>
      <c r="BC151" s="32">
        <v>48.180639797572894</v>
      </c>
      <c r="BD151" s="32"/>
      <c r="BE151" s="32"/>
      <c r="BI151" s="40"/>
      <c r="BN151" s="40"/>
      <c r="BO151" s="40"/>
      <c r="BP151" s="33"/>
      <c r="BV151" s="37"/>
      <c r="BW151" s="37"/>
      <c r="BX151" s="31"/>
      <c r="BZ151" s="38"/>
      <c r="CA151" s="41"/>
      <c r="CC151" s="31"/>
      <c r="CD151" s="38"/>
      <c r="CE151" s="31"/>
      <c r="CF151" s="31"/>
      <c r="CG151" s="31"/>
      <c r="CH151" s="31"/>
      <c r="CI151" s="38"/>
      <c r="CJ151" s="41"/>
      <c r="CK151" s="38"/>
      <c r="CL151" s="41"/>
      <c r="CM151" s="41"/>
      <c r="CN151" s="41"/>
      <c r="CO151" s="31"/>
      <c r="CP151" s="41"/>
      <c r="CQ151" s="31"/>
      <c r="CR151" s="41"/>
      <c r="CS151" s="31"/>
      <c r="CT151" s="41"/>
      <c r="CU151" s="31"/>
    </row>
    <row r="152" spans="1:99" x14ac:dyDescent="0.2">
      <c r="A152" s="36" t="s">
        <v>145</v>
      </c>
      <c r="B152" s="36">
        <v>75</v>
      </c>
      <c r="C152" s="36">
        <v>293</v>
      </c>
      <c r="D152" s="36">
        <v>293</v>
      </c>
      <c r="E152" s="36">
        <v>7763.5</v>
      </c>
      <c r="F152" s="36">
        <v>8434.7999999999993</v>
      </c>
      <c r="G152" s="36">
        <v>8103.9</v>
      </c>
      <c r="H152" s="36">
        <v>8105.9</v>
      </c>
      <c r="I152" s="36">
        <v>3.3333333333282804E-2</v>
      </c>
      <c r="J152" s="36">
        <v>342.39999999999964</v>
      </c>
      <c r="K152" s="36">
        <v>328.89999999999964</v>
      </c>
      <c r="L152" s="36">
        <v>335.64999999999964</v>
      </c>
      <c r="M152" s="36">
        <v>293</v>
      </c>
      <c r="N152" s="36">
        <v>8117.7</v>
      </c>
      <c r="O152" s="36">
        <v>3.1250000000008882E-2</v>
      </c>
      <c r="P152" s="36">
        <v>58.31</v>
      </c>
      <c r="Q152" s="36">
        <v>0.78300000000000003</v>
      </c>
      <c r="R152" s="36">
        <v>14.03</v>
      </c>
      <c r="S152" s="36">
        <v>7.97</v>
      </c>
      <c r="T152" s="36">
        <v>0.10299999999999999</v>
      </c>
      <c r="U152" s="36">
        <v>3.57</v>
      </c>
      <c r="V152" s="36">
        <v>4.76</v>
      </c>
      <c r="W152" s="36">
        <v>0.33</v>
      </c>
      <c r="X152" s="36">
        <v>1.3</v>
      </c>
      <c r="Y152" s="36">
        <v>0.18099999999999999</v>
      </c>
      <c r="Z152" s="36">
        <v>0.19400000000000001</v>
      </c>
      <c r="AA152" s="36">
        <v>-0.01</v>
      </c>
      <c r="AB152" s="36">
        <v>29</v>
      </c>
      <c r="AC152" s="36">
        <v>311</v>
      </c>
      <c r="AD152" s="36">
        <v>21</v>
      </c>
      <c r="AE152" s="36">
        <v>18</v>
      </c>
      <c r="AF152" s="36">
        <v>11</v>
      </c>
      <c r="AG152" s="36">
        <v>111</v>
      </c>
      <c r="AH152" s="36">
        <v>-2</v>
      </c>
      <c r="AI152" s="36">
        <v>4</v>
      </c>
      <c r="AJ152" s="36">
        <v>2</v>
      </c>
      <c r="AK152" s="36">
        <v>32</v>
      </c>
      <c r="AL152" s="36">
        <v>149</v>
      </c>
      <c r="AM152" s="36">
        <v>2</v>
      </c>
      <c r="AN152" s="36">
        <v>0</v>
      </c>
      <c r="AO152" s="36">
        <v>188</v>
      </c>
      <c r="AP152" s="36">
        <v>17</v>
      </c>
      <c r="AQ152" s="36">
        <v>76</v>
      </c>
      <c r="AR152" s="36">
        <v>116</v>
      </c>
      <c r="AT152" s="39">
        <v>15.788693640575593</v>
      </c>
      <c r="AU152" s="39">
        <v>3.3951868997972081</v>
      </c>
      <c r="AV152" s="39">
        <v>6.0496613995484942</v>
      </c>
      <c r="AW152" s="39">
        <v>8.2275395033859535</v>
      </c>
      <c r="AY152" s="31">
        <v>0.99629999999999996</v>
      </c>
      <c r="AZ152" s="37">
        <v>0.12189999999999999</v>
      </c>
      <c r="BA152" s="45"/>
      <c r="BB152" s="37"/>
      <c r="BC152" s="32">
        <v>57.986151427434564</v>
      </c>
      <c r="BD152" s="32"/>
      <c r="BE152" s="32"/>
      <c r="BF152" s="33">
        <v>324</v>
      </c>
      <c r="BG152" s="36">
        <v>24</v>
      </c>
      <c r="BH152" s="36">
        <v>16</v>
      </c>
      <c r="BI152" s="40">
        <v>7.6</v>
      </c>
      <c r="BJ152" s="36">
        <v>115</v>
      </c>
      <c r="BK152" s="36">
        <v>0.55000000000000004</v>
      </c>
      <c r="BL152" s="36">
        <v>4.2</v>
      </c>
      <c r="BM152" s="36">
        <v>7.1</v>
      </c>
      <c r="BN152" s="40">
        <v>27</v>
      </c>
      <c r="BO152" s="40">
        <v>178</v>
      </c>
      <c r="BP152" s="33">
        <v>2.8</v>
      </c>
      <c r="BQ152" s="36">
        <v>0.95</v>
      </c>
      <c r="BR152" s="36">
        <v>176</v>
      </c>
      <c r="BS152" s="36">
        <v>19</v>
      </c>
      <c r="BT152" s="36">
        <v>82</v>
      </c>
      <c r="BU152" s="36">
        <v>125</v>
      </c>
      <c r="BV152" s="37">
        <v>3.2619387224606201E-2</v>
      </c>
      <c r="BW152" s="37">
        <v>4.2823632043968871E-2</v>
      </c>
      <c r="BX152" s="31">
        <v>0.11157507368320463</v>
      </c>
      <c r="BY152" s="31">
        <v>0.97680999999999996</v>
      </c>
      <c r="BZ152" s="38">
        <v>13.3299</v>
      </c>
      <c r="CA152" s="41">
        <v>3.3766885652746117</v>
      </c>
      <c r="CB152" s="36">
        <v>0</v>
      </c>
      <c r="CC152" s="31">
        <v>0.29782999999999998</v>
      </c>
      <c r="CD152" s="38">
        <v>20.225249999999999</v>
      </c>
      <c r="CE152" s="31">
        <v>0.85621999999999998</v>
      </c>
      <c r="CF152" s="31">
        <v>0.60355999999999999</v>
      </c>
      <c r="CG152" s="31">
        <v>0.24359657900705817</v>
      </c>
      <c r="CH152" s="31">
        <v>0.26219999999999999</v>
      </c>
      <c r="CI152" s="38">
        <v>10.630849999999999</v>
      </c>
      <c r="CJ152" s="41">
        <v>3.53851</v>
      </c>
      <c r="CK152" s="38">
        <v>16.444500000000001</v>
      </c>
      <c r="CL152" s="41">
        <v>4.1180950000000003</v>
      </c>
      <c r="CM152" s="41">
        <v>1.1348428789298119</v>
      </c>
      <c r="CN152" s="41">
        <v>3.9544159487708326</v>
      </c>
      <c r="CO152" s="31">
        <v>0.59391000000000005</v>
      </c>
      <c r="CP152" s="41">
        <v>3.5726149999999999</v>
      </c>
      <c r="CQ152" s="31">
        <v>0.72965000000000002</v>
      </c>
      <c r="CR152" s="41">
        <v>2.1234450000000002</v>
      </c>
      <c r="CS152" s="31">
        <v>0.31992999999999999</v>
      </c>
      <c r="CT152" s="41">
        <v>2.1194000000000002</v>
      </c>
      <c r="CU152" s="31">
        <v>0.32158999999999999</v>
      </c>
    </row>
    <row r="153" spans="1:99" x14ac:dyDescent="0.2">
      <c r="A153" s="36" t="s">
        <v>145</v>
      </c>
      <c r="B153" s="36">
        <v>77</v>
      </c>
      <c r="C153" s="36">
        <v>295</v>
      </c>
      <c r="D153" s="36">
        <v>295</v>
      </c>
      <c r="E153" s="36">
        <v>7814.5</v>
      </c>
      <c r="F153" s="36">
        <v>8496.1</v>
      </c>
      <c r="G153" s="36">
        <v>8164.8</v>
      </c>
      <c r="H153" s="36">
        <v>8166.2</v>
      </c>
      <c r="I153" s="36">
        <v>2.4999999999943158E-2</v>
      </c>
      <c r="J153" s="36">
        <v>351.69999999999982</v>
      </c>
      <c r="K153" s="36">
        <v>329.90000000000055</v>
      </c>
      <c r="L153" s="36">
        <v>340.80000000000018</v>
      </c>
      <c r="M153" s="36">
        <v>295</v>
      </c>
      <c r="N153" s="36">
        <v>8181.7</v>
      </c>
      <c r="O153" s="36">
        <v>3.333333333334091E-2</v>
      </c>
      <c r="P153" s="36">
        <v>48.99</v>
      </c>
      <c r="Q153" s="36">
        <v>0.85499999999999998</v>
      </c>
      <c r="R153" s="36">
        <v>15.11</v>
      </c>
      <c r="S153" s="36">
        <v>8.56</v>
      </c>
      <c r="T153" s="36">
        <v>0.19600000000000001</v>
      </c>
      <c r="U153" s="36">
        <v>4.53</v>
      </c>
      <c r="V153" s="36">
        <v>8.49</v>
      </c>
      <c r="W153" s="36">
        <v>0.56000000000000005</v>
      </c>
      <c r="X153" s="36">
        <v>1.03</v>
      </c>
      <c r="Y153" s="36">
        <v>0.20499999999999999</v>
      </c>
      <c r="Z153" s="36">
        <v>0.13900000000000001</v>
      </c>
      <c r="AA153" s="36">
        <v>0</v>
      </c>
      <c r="AB153" s="36">
        <v>16</v>
      </c>
      <c r="AC153" s="36">
        <v>239</v>
      </c>
      <c r="AD153" s="36">
        <v>38</v>
      </c>
      <c r="AE153" s="36">
        <v>19</v>
      </c>
      <c r="AF153" s="36">
        <v>9</v>
      </c>
      <c r="AG153" s="36">
        <v>138</v>
      </c>
      <c r="AH153" s="36">
        <v>0</v>
      </c>
      <c r="AI153" s="36">
        <v>2</v>
      </c>
      <c r="AJ153" s="36">
        <v>3</v>
      </c>
      <c r="AK153" s="36">
        <v>26</v>
      </c>
      <c r="AL153" s="36">
        <v>172</v>
      </c>
      <c r="AM153" s="36">
        <v>7</v>
      </c>
      <c r="AN153" s="36">
        <v>1</v>
      </c>
      <c r="AO153" s="36">
        <v>210</v>
      </c>
      <c r="AP153" s="36">
        <v>21</v>
      </c>
      <c r="AQ153" s="36">
        <v>94</v>
      </c>
      <c r="AR153" s="36">
        <v>122</v>
      </c>
      <c r="AT153" s="39">
        <v>19.07487017609693</v>
      </c>
      <c r="AU153" s="39">
        <v>3.1941735655542218</v>
      </c>
      <c r="AV153" s="39">
        <v>6.899114851134053</v>
      </c>
      <c r="AW153" s="39">
        <v>9.3827961975423122</v>
      </c>
      <c r="AY153" s="31">
        <v>1.9209000000000001</v>
      </c>
      <c r="AZ153" s="37">
        <v>4.0500000000000001E-2</v>
      </c>
      <c r="BA153" s="45">
        <v>1.7579</v>
      </c>
      <c r="BB153" s="37">
        <v>0.16300000000000003</v>
      </c>
      <c r="BC153" s="31">
        <v>88.002559438415418</v>
      </c>
      <c r="BD153" s="31">
        <v>88.002559438415418</v>
      </c>
      <c r="BI153" s="40"/>
      <c r="BN153" s="40"/>
      <c r="BO153" s="40"/>
      <c r="BP153" s="33"/>
      <c r="BV153" s="37"/>
      <c r="BW153" s="37"/>
      <c r="BX153" s="31"/>
      <c r="BZ153" s="38"/>
      <c r="CA153" s="41"/>
      <c r="CD153" s="38"/>
      <c r="CG153" s="31"/>
      <c r="CH153" s="31"/>
      <c r="CI153" s="38"/>
      <c r="CJ153" s="41"/>
      <c r="CK153" s="38"/>
      <c r="CL153" s="41"/>
      <c r="CM153" s="41"/>
      <c r="CN153" s="41"/>
      <c r="CO153" s="31"/>
      <c r="CP153" s="41"/>
      <c r="CQ153" s="31"/>
      <c r="CS153" s="31"/>
      <c r="CT153" s="41"/>
      <c r="CU153" s="31"/>
    </row>
    <row r="154" spans="1:99" x14ac:dyDescent="0.2">
      <c r="A154" s="36" t="s">
        <v>145</v>
      </c>
      <c r="B154" s="36">
        <v>79</v>
      </c>
      <c r="C154" s="36">
        <v>297</v>
      </c>
      <c r="D154" s="36">
        <v>297</v>
      </c>
      <c r="E154" s="36">
        <v>7919.1</v>
      </c>
      <c r="F154" s="36">
        <v>8539.9</v>
      </c>
      <c r="G154" s="36">
        <v>8224.6</v>
      </c>
      <c r="H154" s="36">
        <v>8227.6</v>
      </c>
      <c r="I154" s="36">
        <v>3.3333333333383862E-2</v>
      </c>
      <c r="J154" s="36">
        <v>308.5</v>
      </c>
      <c r="K154" s="36">
        <v>312.29999999999927</v>
      </c>
      <c r="L154" s="36">
        <v>310.39999999999964</v>
      </c>
      <c r="M154" s="36">
        <v>297</v>
      </c>
      <c r="N154" s="36">
        <v>8239.7999999999993</v>
      </c>
      <c r="O154" s="36">
        <v>3.8461538461541822E-2</v>
      </c>
      <c r="P154" s="36">
        <v>53.28</v>
      </c>
      <c r="Q154" s="36">
        <v>0.88200000000000001</v>
      </c>
      <c r="R154" s="36">
        <v>15.8</v>
      </c>
      <c r="S154" s="36">
        <v>8.68</v>
      </c>
      <c r="T154" s="36">
        <v>0.11700000000000001</v>
      </c>
      <c r="U154" s="36">
        <v>4.28</v>
      </c>
      <c r="V154" s="36">
        <v>5.9</v>
      </c>
      <c r="W154" s="36">
        <v>0.59</v>
      </c>
      <c r="X154" s="36">
        <v>1.21</v>
      </c>
      <c r="Y154" s="36">
        <v>0.23100000000000001</v>
      </c>
      <c r="Z154" s="36">
        <v>0.17299999999999999</v>
      </c>
      <c r="AA154" s="36">
        <v>0</v>
      </c>
      <c r="AB154" s="36">
        <v>13</v>
      </c>
      <c r="AC154" s="36">
        <v>277</v>
      </c>
      <c r="AD154" s="36">
        <v>38</v>
      </c>
      <c r="AE154" s="36">
        <v>21</v>
      </c>
      <c r="AF154" s="36">
        <v>13</v>
      </c>
      <c r="AG154" s="36">
        <v>127</v>
      </c>
      <c r="AH154" s="36">
        <v>-1</v>
      </c>
      <c r="AI154" s="36">
        <v>4</v>
      </c>
      <c r="AJ154" s="36">
        <v>2</v>
      </c>
      <c r="AK154" s="36">
        <v>30</v>
      </c>
      <c r="AL154" s="36">
        <v>169</v>
      </c>
      <c r="AM154" s="36">
        <v>4</v>
      </c>
      <c r="AN154" s="36">
        <v>0</v>
      </c>
      <c r="AO154" s="36">
        <v>225</v>
      </c>
      <c r="AP154" s="36">
        <v>23</v>
      </c>
      <c r="AQ154" s="36">
        <v>111</v>
      </c>
      <c r="AR154" s="36">
        <v>129</v>
      </c>
      <c r="AT154" s="39">
        <v>17.93152316792639</v>
      </c>
      <c r="AU154" s="39">
        <v>3.336670212100362</v>
      </c>
      <c r="AV154" s="39">
        <v>5.9119064005505679</v>
      </c>
      <c r="AW154" s="39">
        <v>8.0401927047487725</v>
      </c>
      <c r="AY154" s="31">
        <v>1.4292</v>
      </c>
      <c r="AZ154" s="37">
        <v>8.6699999999999999E-2</v>
      </c>
      <c r="BA154" s="45"/>
      <c r="BB154" s="37"/>
      <c r="BC154" s="32">
        <v>55.934789067186827</v>
      </c>
      <c r="BD154" s="32"/>
      <c r="BE154" s="32"/>
      <c r="BI154" s="40"/>
      <c r="BN154" s="40"/>
      <c r="BO154" s="40"/>
      <c r="BP154" s="33"/>
      <c r="BV154" s="37"/>
      <c r="BW154" s="37"/>
      <c r="BX154" s="31"/>
      <c r="BZ154" s="38"/>
      <c r="CA154" s="41"/>
      <c r="CD154" s="38"/>
      <c r="CH154" s="31"/>
      <c r="CI154" s="38"/>
      <c r="CJ154" s="41"/>
      <c r="CK154" s="38"/>
      <c r="CL154" s="41"/>
      <c r="CM154" s="41"/>
      <c r="CN154" s="41"/>
      <c r="CO154" s="31"/>
      <c r="CP154" s="41"/>
      <c r="CQ154" s="31"/>
      <c r="CS154" s="31"/>
      <c r="CT154" s="41"/>
      <c r="CU154" s="31"/>
    </row>
    <row r="155" spans="1:99" x14ac:dyDescent="0.2">
      <c r="A155" s="36" t="s">
        <v>145</v>
      </c>
      <c r="B155" s="36">
        <v>81</v>
      </c>
      <c r="C155" s="36">
        <v>299</v>
      </c>
      <c r="D155" s="36">
        <v>299</v>
      </c>
      <c r="E155" s="36">
        <v>7985.1</v>
      </c>
      <c r="F155" s="36">
        <v>8597.9</v>
      </c>
      <c r="G155" s="36">
        <v>8286.5</v>
      </c>
      <c r="H155" s="36">
        <v>8289.4</v>
      </c>
      <c r="I155" s="36">
        <v>3.3333333333181753E-2</v>
      </c>
      <c r="J155" s="36">
        <v>304.29999999999927</v>
      </c>
      <c r="K155" s="36">
        <v>308.5</v>
      </c>
      <c r="L155" s="36">
        <v>306.39999999999964</v>
      </c>
      <c r="M155" s="36">
        <v>299</v>
      </c>
      <c r="N155" s="36">
        <v>8298.6</v>
      </c>
      <c r="O155" s="36">
        <v>3.5714285714303115E-2</v>
      </c>
      <c r="P155" s="36">
        <v>48.75</v>
      </c>
      <c r="Q155" s="36">
        <v>0.81</v>
      </c>
      <c r="R155" s="36">
        <v>14.41</v>
      </c>
      <c r="S155" s="36">
        <v>7.95</v>
      </c>
      <c r="T155" s="36">
        <v>0.193</v>
      </c>
      <c r="U155" s="36">
        <v>4.24</v>
      </c>
      <c r="V155" s="36">
        <v>9.75</v>
      </c>
      <c r="W155" s="36">
        <v>0.66</v>
      </c>
      <c r="X155" s="36">
        <v>1.01</v>
      </c>
      <c r="Y155" s="36">
        <v>0.19600000000000001</v>
      </c>
      <c r="Z155" s="36">
        <v>0.125</v>
      </c>
      <c r="AA155" s="36">
        <v>0.04</v>
      </c>
      <c r="AB155" s="36">
        <v>11</v>
      </c>
      <c r="AC155" s="36">
        <v>272</v>
      </c>
      <c r="AD155" s="36">
        <v>42</v>
      </c>
      <c r="AE155" s="36">
        <v>19</v>
      </c>
      <c r="AF155" s="36">
        <v>15</v>
      </c>
      <c r="AG155" s="36">
        <v>90</v>
      </c>
      <c r="AH155" s="36">
        <v>-2</v>
      </c>
      <c r="AI155" s="36">
        <v>4</v>
      </c>
      <c r="AJ155" s="36">
        <v>3</v>
      </c>
      <c r="AK155" s="36">
        <v>27</v>
      </c>
      <c r="AL155" s="36">
        <v>182</v>
      </c>
      <c r="AM155" s="36">
        <v>7</v>
      </c>
      <c r="AN155" s="36">
        <v>0</v>
      </c>
      <c r="AO155" s="36">
        <v>201</v>
      </c>
      <c r="AP155" s="36">
        <v>22</v>
      </c>
      <c r="AQ155" s="36">
        <v>101</v>
      </c>
      <c r="AR155" s="36">
        <v>112</v>
      </c>
      <c r="AT155" s="39">
        <v>13.965504068457049</v>
      </c>
      <c r="AU155" s="39">
        <v>3.5105733473941294</v>
      </c>
      <c r="AV155" s="39">
        <v>7.4635066881278478</v>
      </c>
      <c r="AW155" s="39">
        <v>10.150369095853874</v>
      </c>
      <c r="AY155" s="31">
        <v>2.2153</v>
      </c>
      <c r="AZ155" s="37">
        <v>4.48E-2</v>
      </c>
      <c r="BA155" s="45">
        <v>1.9993000000000001</v>
      </c>
      <c r="BB155" s="37">
        <v>0.21599999999999997</v>
      </c>
      <c r="BC155" s="31">
        <v>85.381027859499014</v>
      </c>
      <c r="BD155" s="31">
        <v>85.381027859499014</v>
      </c>
      <c r="BI155" s="40"/>
      <c r="BN155" s="40"/>
      <c r="BO155" s="40"/>
      <c r="BP155" s="33"/>
      <c r="BV155" s="37"/>
      <c r="BW155" s="37"/>
      <c r="BX155" s="31"/>
      <c r="BZ155" s="38"/>
      <c r="CA155" s="41"/>
      <c r="CD155" s="38"/>
      <c r="CH155" s="31"/>
      <c r="CI155" s="38"/>
      <c r="CJ155" s="41"/>
      <c r="CK155" s="38"/>
      <c r="CL155" s="41"/>
      <c r="CM155" s="41"/>
      <c r="CN155" s="41"/>
      <c r="CO155" s="31"/>
      <c r="CP155" s="41"/>
      <c r="CQ155" s="31"/>
      <c r="CS155" s="31"/>
      <c r="CT155" s="41"/>
      <c r="CU155" s="31"/>
    </row>
    <row r="156" spans="1:99" x14ac:dyDescent="0.2">
      <c r="A156" s="36" t="s">
        <v>145</v>
      </c>
      <c r="B156" s="36">
        <v>83</v>
      </c>
      <c r="C156" s="36">
        <v>301</v>
      </c>
      <c r="D156" s="36">
        <v>301</v>
      </c>
      <c r="E156" s="36">
        <v>8089.9</v>
      </c>
      <c r="F156" s="36">
        <v>8654.2000000000007</v>
      </c>
      <c r="G156" s="36">
        <v>8345.7999999999993</v>
      </c>
      <c r="H156" s="36">
        <v>8352.2999999999993</v>
      </c>
      <c r="I156" s="36">
        <v>3.3333333333181753E-2</v>
      </c>
      <c r="J156" s="36">
        <v>262.39999999999964</v>
      </c>
      <c r="K156" s="36">
        <v>301.90000000000146</v>
      </c>
      <c r="L156" s="36">
        <v>282.15000000000055</v>
      </c>
      <c r="M156" s="36">
        <v>301</v>
      </c>
      <c r="N156" s="36">
        <v>8359.5</v>
      </c>
      <c r="O156" s="36">
        <v>3.125E-2</v>
      </c>
      <c r="P156" s="36">
        <v>51.86</v>
      </c>
      <c r="Q156" s="36">
        <v>0.89900000000000002</v>
      </c>
      <c r="R156" s="36">
        <v>15.85</v>
      </c>
      <c r="S156" s="36">
        <v>8.48</v>
      </c>
      <c r="T156" s="36">
        <v>0.127</v>
      </c>
      <c r="U156" s="36">
        <v>4.45</v>
      </c>
      <c r="V156" s="36">
        <v>6.72</v>
      </c>
      <c r="W156" s="36">
        <v>0.62</v>
      </c>
      <c r="X156" s="36">
        <v>1.28</v>
      </c>
      <c r="Y156" s="36">
        <v>0.20899999999999999</v>
      </c>
      <c r="Z156" s="36">
        <v>9.8000000000000004E-2</v>
      </c>
      <c r="AA156" s="36">
        <v>0.03</v>
      </c>
      <c r="AB156" s="36">
        <v>19</v>
      </c>
      <c r="AC156" s="36">
        <v>296</v>
      </c>
      <c r="AD156" s="36">
        <v>17</v>
      </c>
      <c r="AE156" s="36">
        <v>19</v>
      </c>
      <c r="AF156" s="36">
        <v>17</v>
      </c>
      <c r="AG156" s="36">
        <v>131</v>
      </c>
      <c r="AH156" s="36">
        <v>-1</v>
      </c>
      <c r="AI156" s="36">
        <v>5</v>
      </c>
      <c r="AJ156" s="36">
        <v>3</v>
      </c>
      <c r="AK156" s="36">
        <v>33</v>
      </c>
      <c r="AL156" s="36">
        <v>149</v>
      </c>
      <c r="AM156" s="36">
        <v>7</v>
      </c>
      <c r="AN156" s="36">
        <v>0</v>
      </c>
      <c r="AO156" s="36">
        <v>226</v>
      </c>
      <c r="AP156" s="36">
        <v>20</v>
      </c>
      <c r="AQ156" s="36">
        <v>91</v>
      </c>
      <c r="AR156" s="36">
        <v>117</v>
      </c>
      <c r="AT156" s="39">
        <v>14.632156247095162</v>
      </c>
      <c r="AU156" s="39">
        <v>3.5436881457642615</v>
      </c>
      <c r="AV156" s="39">
        <v>6.9627604229680617</v>
      </c>
      <c r="AW156" s="39">
        <v>9.469354175236564</v>
      </c>
      <c r="AY156" s="31">
        <v>1.6092</v>
      </c>
      <c r="AZ156" s="37">
        <v>2.0999999999999999E-3</v>
      </c>
      <c r="BA156" s="45"/>
      <c r="BB156" s="37"/>
      <c r="BC156" s="32">
        <v>52.892426705777062</v>
      </c>
      <c r="BD156" s="32"/>
      <c r="BE156" s="32"/>
      <c r="BI156" s="40"/>
      <c r="BN156" s="40"/>
      <c r="BO156" s="40"/>
      <c r="BP156" s="33"/>
      <c r="BV156" s="37"/>
      <c r="BW156" s="37"/>
      <c r="BX156" s="31"/>
      <c r="BZ156" s="38"/>
      <c r="CA156" s="41"/>
      <c r="CD156" s="38"/>
      <c r="CH156" s="31"/>
      <c r="CI156" s="38"/>
      <c r="CJ156" s="41"/>
      <c r="CK156" s="38"/>
      <c r="CL156" s="41"/>
      <c r="CM156" s="41"/>
      <c r="CN156" s="41"/>
      <c r="CO156" s="31"/>
      <c r="CP156" s="41"/>
      <c r="CQ156" s="31"/>
      <c r="CS156" s="31"/>
      <c r="CT156" s="41"/>
      <c r="CU156" s="31"/>
    </row>
    <row r="157" spans="1:99" x14ac:dyDescent="0.2">
      <c r="A157" s="36" t="s">
        <v>145</v>
      </c>
      <c r="B157" s="36">
        <v>85</v>
      </c>
      <c r="C157" s="36">
        <v>303</v>
      </c>
      <c r="D157" s="36">
        <v>303</v>
      </c>
      <c r="E157" s="36">
        <v>8207.9</v>
      </c>
      <c r="F157" s="36">
        <v>8699.4</v>
      </c>
      <c r="G157" s="36">
        <v>8402.2999999999993</v>
      </c>
      <c r="H157" s="36">
        <v>8416.1</v>
      </c>
      <c r="I157" s="36">
        <v>3.3333333333383862E-2</v>
      </c>
      <c r="J157" s="36">
        <v>208.20000000000073</v>
      </c>
      <c r="K157" s="36">
        <v>283.29999999999927</v>
      </c>
      <c r="L157" s="36">
        <v>245.75</v>
      </c>
      <c r="M157" s="36">
        <v>303</v>
      </c>
      <c r="N157" s="36">
        <v>8425.1</v>
      </c>
      <c r="O157" s="36">
        <v>3.0303030303043873E-2</v>
      </c>
      <c r="P157" s="36">
        <v>50.69</v>
      </c>
      <c r="Q157" s="36">
        <v>0.93500000000000005</v>
      </c>
      <c r="R157" s="36">
        <v>16.149999999999999</v>
      </c>
      <c r="S157" s="36">
        <v>8.6999999999999993</v>
      </c>
      <c r="T157" s="36">
        <v>0.13600000000000001</v>
      </c>
      <c r="U157" s="36">
        <v>4.24</v>
      </c>
      <c r="V157" s="36">
        <v>7.31</v>
      </c>
      <c r="W157" s="36">
        <v>0.55000000000000004</v>
      </c>
      <c r="X157" s="36">
        <v>1.49</v>
      </c>
      <c r="Y157" s="36">
        <v>0.23</v>
      </c>
      <c r="Z157" s="36">
        <v>0.10100000000000001</v>
      </c>
      <c r="AA157" s="36">
        <v>-0.01</v>
      </c>
      <c r="AB157" s="36">
        <v>20</v>
      </c>
      <c r="AC157" s="36">
        <v>351</v>
      </c>
      <c r="AD157" s="36">
        <v>23</v>
      </c>
      <c r="AE157" s="36">
        <v>19</v>
      </c>
      <c r="AF157" s="36">
        <v>21</v>
      </c>
      <c r="AG157" s="36">
        <v>129</v>
      </c>
      <c r="AH157" s="36">
        <v>-2</v>
      </c>
      <c r="AI157" s="36">
        <v>4</v>
      </c>
      <c r="AJ157" s="36">
        <v>4</v>
      </c>
      <c r="AK157" s="36">
        <v>39</v>
      </c>
      <c r="AL157" s="36">
        <v>148</v>
      </c>
      <c r="AM157" s="36">
        <v>1</v>
      </c>
      <c r="AN157" s="36">
        <v>-1</v>
      </c>
      <c r="AO157" s="36">
        <v>232</v>
      </c>
      <c r="AP157" s="36">
        <v>22</v>
      </c>
      <c r="AQ157" s="36">
        <v>80</v>
      </c>
      <c r="AR157" s="36">
        <v>119</v>
      </c>
      <c r="AT157" s="39">
        <v>16.219844254105293</v>
      </c>
      <c r="AU157" s="39">
        <v>3.4503163548636557</v>
      </c>
      <c r="AV157" s="39">
        <v>6.7221994628795132</v>
      </c>
      <c r="AW157" s="39">
        <v>9.1421912695161378</v>
      </c>
      <c r="AY157" s="31">
        <v>1.7686999999999999</v>
      </c>
      <c r="AZ157" s="37">
        <v>3.3E-3</v>
      </c>
      <c r="BA157" s="45">
        <v>1.4438</v>
      </c>
      <c r="BB157" s="37">
        <v>0.32489999999999997</v>
      </c>
      <c r="BC157" s="31">
        <v>84.332372160739652</v>
      </c>
      <c r="BD157" s="31">
        <v>84.332372160739652</v>
      </c>
      <c r="BI157" s="40"/>
      <c r="BN157" s="40"/>
      <c r="BO157" s="40"/>
      <c r="BP157" s="33"/>
      <c r="BV157" s="37"/>
      <c r="BW157" s="37"/>
      <c r="BX157" s="31"/>
      <c r="BZ157" s="38"/>
      <c r="CA157" s="41"/>
      <c r="CD157" s="38"/>
      <c r="CH157" s="31"/>
      <c r="CI157" s="38"/>
      <c r="CJ157" s="41"/>
      <c r="CK157" s="38"/>
      <c r="CL157" s="41"/>
      <c r="CM157" s="41"/>
      <c r="CN157" s="41"/>
      <c r="CO157" s="31"/>
      <c r="CP157" s="41"/>
      <c r="CQ157" s="31"/>
      <c r="CS157" s="31"/>
      <c r="CT157" s="41"/>
      <c r="CU157" s="31"/>
    </row>
    <row r="158" spans="1:99" x14ac:dyDescent="0.2">
      <c r="A158" s="36" t="s">
        <v>145</v>
      </c>
      <c r="B158" s="36">
        <v>87</v>
      </c>
      <c r="C158" s="36">
        <v>305</v>
      </c>
      <c r="D158" s="36">
        <v>305</v>
      </c>
      <c r="E158" s="36">
        <v>8270.7000000000007</v>
      </c>
      <c r="F158" s="36">
        <v>8774.5</v>
      </c>
      <c r="G158" s="36">
        <v>8463.5</v>
      </c>
      <c r="H158" s="36">
        <v>8480</v>
      </c>
      <c r="I158" s="36">
        <v>1.6666666666641402E-2</v>
      </c>
      <c r="J158" s="36">
        <v>209.29999999999927</v>
      </c>
      <c r="K158" s="36">
        <v>294.5</v>
      </c>
      <c r="L158" s="36">
        <v>251.89999999999964</v>
      </c>
      <c r="M158" s="36">
        <v>305</v>
      </c>
      <c r="N158" s="36">
        <v>8490.2000000000007</v>
      </c>
      <c r="O158" s="36">
        <v>1.6129032258071024E-2</v>
      </c>
      <c r="P158" s="36">
        <v>47.75</v>
      </c>
      <c r="Q158" s="36">
        <v>0.91400000000000003</v>
      </c>
      <c r="R158" s="36">
        <v>15.66</v>
      </c>
      <c r="S158" s="36">
        <v>8.27</v>
      </c>
      <c r="T158" s="36">
        <v>0.17699999999999999</v>
      </c>
      <c r="U158" s="36">
        <v>4.07</v>
      </c>
      <c r="V158" s="36">
        <v>9</v>
      </c>
      <c r="W158" s="36">
        <v>0.5</v>
      </c>
      <c r="X158" s="36">
        <v>1.46</v>
      </c>
      <c r="Y158" s="36">
        <v>0.26200000000000001</v>
      </c>
      <c r="Z158" s="36">
        <v>8.5000000000000006E-2</v>
      </c>
      <c r="AA158" s="36">
        <v>0.05</v>
      </c>
      <c r="AB158" s="36">
        <v>31</v>
      </c>
      <c r="AC158" s="36">
        <v>332</v>
      </c>
      <c r="AD158" s="36">
        <v>53</v>
      </c>
      <c r="AE158" s="36">
        <v>18</v>
      </c>
      <c r="AF158" s="36">
        <v>18</v>
      </c>
      <c r="AG158" s="36">
        <v>156</v>
      </c>
      <c r="AH158" s="36">
        <v>0</v>
      </c>
      <c r="AI158" s="36">
        <v>4</v>
      </c>
      <c r="AJ158" s="36">
        <v>4</v>
      </c>
      <c r="AK158" s="36">
        <v>39</v>
      </c>
      <c r="AL158" s="36">
        <v>176</v>
      </c>
      <c r="AM158" s="36">
        <v>3</v>
      </c>
      <c r="AN158" s="36">
        <v>2</v>
      </c>
      <c r="AO158" s="36">
        <v>236</v>
      </c>
      <c r="AP158" s="36">
        <v>23</v>
      </c>
      <c r="AQ158" s="36">
        <v>78</v>
      </c>
      <c r="AR158" s="36">
        <v>122</v>
      </c>
      <c r="AT158" s="39">
        <v>24.010879166860384</v>
      </c>
      <c r="AU158" s="39">
        <v>3.7107283795772537</v>
      </c>
      <c r="AV158" s="39">
        <v>5.5421293605392687</v>
      </c>
      <c r="AW158" s="39">
        <v>7.5372959303334062</v>
      </c>
      <c r="AY158" s="31"/>
      <c r="AZ158" s="37"/>
      <c r="BA158" s="37"/>
      <c r="BB158" s="37"/>
      <c r="BC158" s="32">
        <v>46.344064494748487</v>
      </c>
      <c r="BD158" s="32"/>
      <c r="BE158" s="32"/>
      <c r="BI158" s="40"/>
      <c r="BN158" s="40"/>
      <c r="BO158" s="40"/>
      <c r="BP158" s="33"/>
      <c r="BV158" s="37"/>
      <c r="BW158" s="37"/>
      <c r="BX158" s="31"/>
      <c r="BZ158" s="38"/>
      <c r="CA158" s="41"/>
      <c r="CD158" s="38"/>
      <c r="CH158" s="31"/>
      <c r="CI158" s="38"/>
      <c r="CJ158" s="41"/>
      <c r="CK158" s="38"/>
      <c r="CL158" s="41"/>
      <c r="CM158" s="41"/>
      <c r="CN158" s="41"/>
      <c r="CO158" s="31"/>
      <c r="CP158" s="41"/>
      <c r="CQ158" s="31"/>
      <c r="CS158" s="31"/>
      <c r="CT158" s="41"/>
      <c r="CU158" s="31"/>
    </row>
    <row r="159" spans="1:99" x14ac:dyDescent="0.2">
      <c r="A159" s="36" t="s">
        <v>145</v>
      </c>
      <c r="B159" s="36">
        <v>89</v>
      </c>
      <c r="C159" s="36">
        <v>307</v>
      </c>
      <c r="D159" s="36">
        <v>307</v>
      </c>
      <c r="E159" s="36">
        <v>8343.2000000000007</v>
      </c>
      <c r="F159" s="36">
        <v>8924.6</v>
      </c>
      <c r="G159" s="36">
        <v>8566.2000000000007</v>
      </c>
      <c r="H159" s="36">
        <v>8587.7000000000007</v>
      </c>
      <c r="I159" s="36">
        <v>1.6666666666691931E-2</v>
      </c>
      <c r="J159" s="36">
        <v>244.5</v>
      </c>
      <c r="K159" s="36">
        <v>336.89999999999964</v>
      </c>
      <c r="L159" s="36">
        <v>290.69999999999982</v>
      </c>
      <c r="M159" s="36">
        <v>307</v>
      </c>
      <c r="N159" s="36">
        <v>8614.9</v>
      </c>
      <c r="O159" s="36">
        <v>1.6393442622953568E-2</v>
      </c>
      <c r="P159" s="36">
        <v>50.25</v>
      </c>
      <c r="Q159" s="36">
        <v>0.93</v>
      </c>
      <c r="R159" s="36">
        <v>16.53</v>
      </c>
      <c r="S159" s="36">
        <v>8.7899999999999991</v>
      </c>
      <c r="T159" s="36">
        <v>0.14499999999999999</v>
      </c>
      <c r="U159" s="36">
        <v>4.41</v>
      </c>
      <c r="V159" s="36">
        <v>6.86</v>
      </c>
      <c r="W159" s="36">
        <v>0.57999999999999996</v>
      </c>
      <c r="X159" s="36">
        <v>1.52</v>
      </c>
      <c r="Y159" s="36">
        <v>0.23799999999999999</v>
      </c>
      <c r="Z159" s="36">
        <v>6.6000000000000003E-2</v>
      </c>
      <c r="AA159" s="36">
        <v>0.02</v>
      </c>
      <c r="AB159" s="36">
        <v>21</v>
      </c>
      <c r="AC159" s="36">
        <v>357</v>
      </c>
      <c r="AD159" s="36">
        <v>50</v>
      </c>
      <c r="AE159" s="36">
        <v>19</v>
      </c>
      <c r="AF159" s="36">
        <v>15</v>
      </c>
      <c r="AG159" s="36">
        <v>121</v>
      </c>
      <c r="AH159" s="36">
        <v>-1</v>
      </c>
      <c r="AI159" s="36">
        <v>7</v>
      </c>
      <c r="AJ159" s="36">
        <v>4</v>
      </c>
      <c r="AK159" s="36">
        <v>39</v>
      </c>
      <c r="AL159" s="36">
        <v>162</v>
      </c>
      <c r="AM159" s="36">
        <v>6</v>
      </c>
      <c r="AN159" s="36">
        <v>1</v>
      </c>
      <c r="AO159" s="36">
        <v>234</v>
      </c>
      <c r="AP159" s="36">
        <v>19</v>
      </c>
      <c r="AQ159" s="36">
        <v>91</v>
      </c>
      <c r="AR159" s="36">
        <v>121</v>
      </c>
      <c r="AT159" s="39">
        <v>16.086748433827864</v>
      </c>
      <c r="AU159" s="39">
        <v>3.8792553055647674</v>
      </c>
      <c r="AV159" s="39">
        <v>6.5377837934469092</v>
      </c>
      <c r="AW159" s="39">
        <v>8.8913859590877973</v>
      </c>
      <c r="AY159" s="31">
        <v>1.6322000000000001</v>
      </c>
      <c r="AZ159" s="37">
        <v>2.0000000000000001E-4</v>
      </c>
      <c r="BA159" s="45"/>
      <c r="BB159" s="37"/>
      <c r="BC159" s="32">
        <v>53.280146734090863</v>
      </c>
      <c r="BD159" s="32"/>
      <c r="BE159" s="32"/>
      <c r="BI159" s="40"/>
      <c r="BN159" s="40"/>
      <c r="BO159" s="40"/>
      <c r="BP159" s="33"/>
      <c r="BV159" s="37"/>
      <c r="BW159" s="37"/>
      <c r="BX159" s="31"/>
      <c r="BZ159" s="38"/>
      <c r="CA159" s="41"/>
      <c r="CD159" s="38"/>
      <c r="CH159" s="31"/>
      <c r="CI159" s="38"/>
      <c r="CJ159" s="41"/>
      <c r="CK159" s="38"/>
      <c r="CL159" s="41"/>
      <c r="CM159" s="41"/>
      <c r="CN159" s="41"/>
      <c r="CO159" s="31"/>
      <c r="CP159" s="41"/>
      <c r="CQ159" s="31"/>
      <c r="CS159" s="31"/>
      <c r="CT159" s="41"/>
      <c r="CU159" s="31"/>
    </row>
    <row r="160" spans="1:99" x14ac:dyDescent="0.2">
      <c r="A160" s="36" t="s">
        <v>145</v>
      </c>
      <c r="B160" s="36">
        <v>91</v>
      </c>
      <c r="C160" s="36">
        <v>309</v>
      </c>
      <c r="D160" s="36">
        <v>309</v>
      </c>
      <c r="E160" s="36">
        <v>8379.1</v>
      </c>
      <c r="F160" s="36">
        <v>9165.2999999999993</v>
      </c>
      <c r="G160" s="36">
        <v>8659.9</v>
      </c>
      <c r="H160" s="36">
        <v>8695.5</v>
      </c>
      <c r="I160" s="36">
        <v>1.999999999998181E-2</v>
      </c>
      <c r="J160" s="36">
        <v>316.39999999999964</v>
      </c>
      <c r="K160" s="36">
        <v>469.79999999999927</v>
      </c>
      <c r="L160" s="36">
        <v>393.09999999999945</v>
      </c>
      <c r="M160" s="36">
        <v>309</v>
      </c>
      <c r="N160" s="36">
        <v>8736.7999999999993</v>
      </c>
      <c r="O160" s="36">
        <v>1.6666666666670455E-2</v>
      </c>
      <c r="P160" s="36">
        <v>48.41</v>
      </c>
      <c r="Q160" s="36">
        <v>0.91700000000000004</v>
      </c>
      <c r="R160" s="36">
        <v>15.59</v>
      </c>
      <c r="S160" s="36">
        <v>8.61</v>
      </c>
      <c r="T160" s="36">
        <v>0.17199999999999999</v>
      </c>
      <c r="U160" s="36">
        <v>4.05</v>
      </c>
      <c r="V160" s="36">
        <v>8.16</v>
      </c>
      <c r="W160" s="36">
        <v>0.52</v>
      </c>
      <c r="X160" s="36">
        <v>1.45</v>
      </c>
      <c r="Y160" s="36">
        <v>0.245</v>
      </c>
      <c r="Z160" s="36">
        <v>5.8999999999999997E-2</v>
      </c>
      <c r="AA160" s="36">
        <v>0.02</v>
      </c>
      <c r="AB160" s="36">
        <v>18</v>
      </c>
      <c r="AC160" s="36">
        <v>307</v>
      </c>
      <c r="AD160" s="36">
        <v>44</v>
      </c>
      <c r="AE160" s="36">
        <v>17</v>
      </c>
      <c r="AF160" s="36">
        <v>19</v>
      </c>
      <c r="AG160" s="36">
        <v>99</v>
      </c>
      <c r="AH160" s="36">
        <v>0</v>
      </c>
      <c r="AI160" s="36">
        <v>6</v>
      </c>
      <c r="AJ160" s="36">
        <v>5</v>
      </c>
      <c r="AK160" s="36">
        <v>37</v>
      </c>
      <c r="AL160" s="36">
        <v>176</v>
      </c>
      <c r="AM160" s="36">
        <v>5</v>
      </c>
      <c r="AN160" s="36">
        <v>0</v>
      </c>
      <c r="AO160" s="36">
        <v>206</v>
      </c>
      <c r="AP160" s="36">
        <v>22</v>
      </c>
      <c r="AQ160" s="36">
        <v>85</v>
      </c>
      <c r="AR160" s="36">
        <v>125</v>
      </c>
      <c r="AT160" s="39">
        <v>16.472227915556466</v>
      </c>
      <c r="AU160" s="39">
        <v>3.5138344964321986</v>
      </c>
      <c r="AV160" s="39">
        <v>6.4348321113433551</v>
      </c>
      <c r="AW160" s="39">
        <v>8.7513716714269627</v>
      </c>
      <c r="AY160" s="31">
        <v>1.8420000000000001</v>
      </c>
      <c r="AZ160" s="37">
        <v>0</v>
      </c>
      <c r="BA160" s="45">
        <v>1.6288</v>
      </c>
      <c r="BB160" s="37">
        <v>0.21320000000000006</v>
      </c>
      <c r="BC160" s="31">
        <v>84.557467378074264</v>
      </c>
      <c r="BD160" s="31">
        <v>84.557467378074264</v>
      </c>
      <c r="BI160" s="40"/>
      <c r="BN160" s="40"/>
      <c r="BO160" s="40"/>
      <c r="BP160" s="33"/>
      <c r="BV160" s="37"/>
      <c r="BW160" s="37"/>
      <c r="BX160" s="31"/>
      <c r="BZ160" s="38"/>
      <c r="CA160" s="41"/>
      <c r="CD160" s="38"/>
      <c r="CH160" s="31"/>
      <c r="CI160" s="38"/>
      <c r="CJ160" s="41"/>
      <c r="CK160" s="38"/>
      <c r="CL160" s="41"/>
      <c r="CM160" s="41"/>
      <c r="CN160" s="41"/>
      <c r="CO160" s="31"/>
      <c r="CP160" s="41"/>
      <c r="CQ160" s="31"/>
      <c r="CS160" s="31"/>
      <c r="CT160" s="41"/>
      <c r="CU160" s="31"/>
    </row>
    <row r="161" spans="1:99" x14ac:dyDescent="0.2">
      <c r="A161" s="36" t="s">
        <v>145</v>
      </c>
      <c r="B161" s="36">
        <v>93</v>
      </c>
      <c r="C161" s="36">
        <v>311</v>
      </c>
      <c r="D161" s="36">
        <v>311</v>
      </c>
      <c r="E161" s="36">
        <v>8439.2999999999993</v>
      </c>
      <c r="F161" s="36">
        <v>9346.7000000000007</v>
      </c>
      <c r="G161" s="36">
        <v>8764.9</v>
      </c>
      <c r="H161" s="36">
        <v>8803</v>
      </c>
      <c r="I161" s="36">
        <v>1.6666666666641402E-2</v>
      </c>
      <c r="J161" s="36">
        <v>363.70000000000073</v>
      </c>
      <c r="K161" s="36">
        <v>543.70000000000073</v>
      </c>
      <c r="L161" s="36">
        <v>453.70000000000073</v>
      </c>
      <c r="M161" s="36">
        <v>311</v>
      </c>
      <c r="N161" s="36">
        <v>8859.5</v>
      </c>
      <c r="O161" s="36">
        <v>1.6129032258066292E-2</v>
      </c>
      <c r="P161" s="36">
        <v>51.29</v>
      </c>
      <c r="Q161" s="36">
        <v>0.90500000000000003</v>
      </c>
      <c r="R161" s="36">
        <v>15.92</v>
      </c>
      <c r="S161" s="36">
        <v>8.5500000000000007</v>
      </c>
      <c r="T161" s="36">
        <v>0.13900000000000001</v>
      </c>
      <c r="U161" s="36">
        <v>4.3</v>
      </c>
      <c r="V161" s="36">
        <v>6.96</v>
      </c>
      <c r="W161" s="36">
        <v>0.64</v>
      </c>
      <c r="X161" s="36">
        <v>1.39</v>
      </c>
      <c r="Y161" s="36">
        <v>0.221</v>
      </c>
      <c r="Z161" s="36">
        <v>6.2E-2</v>
      </c>
      <c r="AA161" s="36">
        <v>0.01</v>
      </c>
      <c r="AB161" s="36">
        <v>18</v>
      </c>
      <c r="AC161" s="36">
        <v>321</v>
      </c>
      <c r="AD161" s="36">
        <v>47</v>
      </c>
      <c r="AE161" s="36">
        <v>19</v>
      </c>
      <c r="AF161" s="36">
        <v>18</v>
      </c>
      <c r="AG161" s="36">
        <v>126</v>
      </c>
      <c r="AH161" s="36">
        <v>0</v>
      </c>
      <c r="AI161" s="36">
        <v>4</v>
      </c>
      <c r="AJ161" s="36">
        <v>5</v>
      </c>
      <c r="AK161" s="36">
        <v>37</v>
      </c>
      <c r="AL161" s="36">
        <v>167</v>
      </c>
      <c r="AM161" s="36">
        <v>5</v>
      </c>
      <c r="AN161" s="36">
        <v>0</v>
      </c>
      <c r="AO161" s="36">
        <v>235</v>
      </c>
      <c r="AP161" s="36">
        <v>21</v>
      </c>
      <c r="AQ161" s="36">
        <v>95</v>
      </c>
      <c r="AR161" s="36">
        <v>122</v>
      </c>
      <c r="AT161" s="39">
        <v>17.980984481997194</v>
      </c>
      <c r="AU161" s="39">
        <v>3.3123936252514046</v>
      </c>
      <c r="AV161" s="39">
        <v>6.4199288256228089</v>
      </c>
      <c r="AW161" s="39">
        <v>8.7311032028470201</v>
      </c>
      <c r="AY161" s="31">
        <v>1.6376999999999999</v>
      </c>
      <c r="AZ161" s="37">
        <v>4.0000000000000001E-3</v>
      </c>
      <c r="BA161" s="42">
        <v>1.3798999999999999</v>
      </c>
      <c r="BB161" s="37">
        <v>0.25780000000000003</v>
      </c>
      <c r="BC161" s="31">
        <v>84.286894581001803</v>
      </c>
      <c r="BD161" s="31">
        <v>84.286894581001803</v>
      </c>
      <c r="BI161" s="40"/>
      <c r="BN161" s="40"/>
      <c r="BO161" s="40"/>
      <c r="BP161" s="33"/>
      <c r="BV161" s="37"/>
      <c r="BW161" s="37"/>
      <c r="BX161" s="31"/>
      <c r="BZ161" s="38"/>
      <c r="CA161" s="41"/>
      <c r="CD161" s="38"/>
      <c r="CH161" s="31"/>
      <c r="CI161" s="38"/>
      <c r="CJ161" s="41"/>
      <c r="CK161" s="38"/>
      <c r="CL161" s="41"/>
      <c r="CM161" s="41"/>
      <c r="CN161" s="41"/>
      <c r="CO161" s="31"/>
      <c r="CP161" s="41"/>
      <c r="CQ161" s="31"/>
      <c r="CS161" s="31"/>
      <c r="CT161" s="41"/>
      <c r="CU161" s="31"/>
    </row>
    <row r="162" spans="1:99" x14ac:dyDescent="0.2">
      <c r="A162" s="36" t="s">
        <v>145</v>
      </c>
      <c r="B162" s="36">
        <v>95</v>
      </c>
      <c r="C162" s="36">
        <v>313</v>
      </c>
      <c r="D162" s="36">
        <v>313</v>
      </c>
      <c r="E162" s="36">
        <v>8498.7000000000007</v>
      </c>
      <c r="F162" s="36">
        <v>9469.2000000000007</v>
      </c>
      <c r="G162" s="36">
        <v>8878.7999999999993</v>
      </c>
      <c r="H162" s="36">
        <v>8911.7999999999993</v>
      </c>
      <c r="I162" s="36">
        <v>1.999999999998181E-2</v>
      </c>
      <c r="J162" s="36">
        <v>413.09999999999854</v>
      </c>
      <c r="K162" s="36">
        <v>557.40000000000146</v>
      </c>
      <c r="L162" s="36">
        <v>485.25</v>
      </c>
      <c r="M162" s="36">
        <v>313</v>
      </c>
      <c r="N162" s="36">
        <v>8987.2000000000007</v>
      </c>
      <c r="O162" s="36">
        <v>1.5384615384618883E-2</v>
      </c>
      <c r="P162" s="36">
        <v>47.97</v>
      </c>
      <c r="Q162" s="36">
        <v>0.874</v>
      </c>
      <c r="R162" s="36">
        <v>15.19</v>
      </c>
      <c r="S162" s="36">
        <v>8.36</v>
      </c>
      <c r="T162" s="36">
        <v>0.19600000000000001</v>
      </c>
      <c r="U162" s="36">
        <v>4.0999999999999996</v>
      </c>
      <c r="V162" s="36">
        <v>8.7799999999999994</v>
      </c>
      <c r="W162" s="36">
        <v>0.5</v>
      </c>
      <c r="X162" s="36">
        <v>1.31</v>
      </c>
      <c r="Y162" s="36">
        <v>0.28299999999999997</v>
      </c>
      <c r="Z162" s="36">
        <v>4.5999999999999999E-2</v>
      </c>
      <c r="AA162" s="36">
        <v>-0.03</v>
      </c>
      <c r="AB162" s="36">
        <v>14</v>
      </c>
      <c r="AC162" s="36">
        <v>271</v>
      </c>
      <c r="AD162" s="36">
        <v>27</v>
      </c>
      <c r="AE162" s="36">
        <v>18</v>
      </c>
      <c r="AF162" s="36">
        <v>20</v>
      </c>
      <c r="AG162" s="36">
        <v>102</v>
      </c>
      <c r="AH162" s="36">
        <v>0</v>
      </c>
      <c r="AI162" s="36">
        <v>3</v>
      </c>
      <c r="AJ162" s="36">
        <v>4</v>
      </c>
      <c r="AK162" s="36">
        <v>34</v>
      </c>
      <c r="AL162" s="36">
        <v>180</v>
      </c>
      <c r="AM162" s="36">
        <v>8</v>
      </c>
      <c r="AN162" s="36">
        <v>0</v>
      </c>
      <c r="AO162" s="36">
        <v>193</v>
      </c>
      <c r="AP162" s="36">
        <v>26</v>
      </c>
      <c r="AQ162" s="36">
        <v>87</v>
      </c>
      <c r="AR162" s="36">
        <v>119</v>
      </c>
      <c r="AT162" s="39">
        <v>17.627538012722464</v>
      </c>
      <c r="AU162" s="39">
        <v>3.4654922216696833</v>
      </c>
      <c r="AV162" s="39">
        <v>6.1830875861299379</v>
      </c>
      <c r="AW162" s="39">
        <v>8.408999117136716</v>
      </c>
      <c r="AY162" s="31">
        <v>2.0114999999999998</v>
      </c>
      <c r="AZ162" s="37">
        <v>2.3999999999999998E-3</v>
      </c>
      <c r="BA162" s="42"/>
      <c r="BB162" s="37"/>
      <c r="BC162" s="32">
        <v>46.44196669455966</v>
      </c>
      <c r="BD162" s="32"/>
      <c r="BE162" s="32"/>
      <c r="BI162" s="40"/>
      <c r="BN162" s="40"/>
      <c r="BO162" s="40"/>
      <c r="BP162" s="33"/>
      <c r="BV162" s="37"/>
      <c r="BW162" s="37"/>
      <c r="BX162" s="31"/>
      <c r="BZ162" s="38"/>
      <c r="CA162" s="41"/>
      <c r="CD162" s="38"/>
      <c r="CH162" s="31"/>
      <c r="CI162" s="38"/>
      <c r="CJ162" s="41"/>
      <c r="CK162" s="38"/>
      <c r="CL162" s="41"/>
      <c r="CM162" s="41"/>
      <c r="CN162" s="41"/>
      <c r="CO162" s="31"/>
      <c r="CP162" s="41"/>
      <c r="CQ162" s="31"/>
      <c r="CS162" s="31"/>
      <c r="CT162" s="41"/>
      <c r="CU162" s="31"/>
    </row>
    <row r="163" spans="1:99" x14ac:dyDescent="0.2">
      <c r="A163" s="36" t="s">
        <v>145</v>
      </c>
      <c r="B163" s="36">
        <v>97</v>
      </c>
      <c r="C163" s="36">
        <v>315</v>
      </c>
      <c r="D163" s="36">
        <v>315</v>
      </c>
      <c r="E163" s="36">
        <v>8536.4</v>
      </c>
      <c r="F163" s="36">
        <v>9657.6</v>
      </c>
      <c r="G163" s="36">
        <v>8984</v>
      </c>
      <c r="H163" s="36">
        <v>9020.1</v>
      </c>
      <c r="I163" s="36">
        <v>1.999999999998181E-2</v>
      </c>
      <c r="J163" s="36">
        <v>483.70000000000073</v>
      </c>
      <c r="K163" s="36">
        <v>637.5</v>
      </c>
      <c r="L163" s="36">
        <v>560.60000000000036</v>
      </c>
      <c r="M163" s="36">
        <v>315</v>
      </c>
      <c r="N163" s="36">
        <v>9113.9</v>
      </c>
      <c r="O163" s="36">
        <v>1.5625000000004441E-2</v>
      </c>
      <c r="P163" s="36">
        <v>48.49</v>
      </c>
      <c r="Q163" s="36">
        <v>0.89800000000000002</v>
      </c>
      <c r="R163" s="36">
        <v>15.42</v>
      </c>
      <c r="S163" s="36">
        <v>8.58</v>
      </c>
      <c r="T163" s="36">
        <v>0.17499999999999999</v>
      </c>
      <c r="U163" s="36">
        <v>4</v>
      </c>
      <c r="V163" s="36">
        <v>8.06</v>
      </c>
      <c r="W163" s="36">
        <v>0.48</v>
      </c>
      <c r="X163" s="36">
        <v>1.39</v>
      </c>
      <c r="Y163" s="36">
        <v>0.246</v>
      </c>
      <c r="Z163" s="36">
        <v>7.1999999999999995E-2</v>
      </c>
      <c r="AA163" s="36">
        <v>0.04</v>
      </c>
      <c r="AB163" s="36">
        <v>16</v>
      </c>
      <c r="AC163" s="36">
        <v>291</v>
      </c>
      <c r="AD163" s="36">
        <v>17</v>
      </c>
      <c r="AE163" s="36">
        <v>20</v>
      </c>
      <c r="AF163" s="36">
        <v>21</v>
      </c>
      <c r="AG163" s="36">
        <v>123</v>
      </c>
      <c r="AH163" s="36">
        <v>0</v>
      </c>
      <c r="AI163" s="36">
        <v>4</v>
      </c>
      <c r="AJ163" s="36">
        <v>3</v>
      </c>
      <c r="AK163" s="36">
        <v>35</v>
      </c>
      <c r="AL163" s="36">
        <v>178</v>
      </c>
      <c r="AM163" s="36">
        <v>5</v>
      </c>
      <c r="AN163" s="36">
        <v>0</v>
      </c>
      <c r="AO163" s="36">
        <v>204</v>
      </c>
      <c r="AP163" s="36">
        <v>25</v>
      </c>
      <c r="AQ163" s="36">
        <v>85</v>
      </c>
      <c r="AR163" s="36">
        <v>119</v>
      </c>
      <c r="AT163" s="39">
        <v>13.540305766041516</v>
      </c>
      <c r="AU163" s="39">
        <v>2.9931477700957125</v>
      </c>
      <c r="AV163" s="39">
        <v>11.302170386771676</v>
      </c>
      <c r="AW163" s="39">
        <v>15.370951726009482</v>
      </c>
      <c r="AY163" s="31">
        <v>1.9397</v>
      </c>
      <c r="AZ163" s="37">
        <v>1.9099999999999999E-2</v>
      </c>
      <c r="BA163" s="42"/>
      <c r="BB163" s="37"/>
      <c r="BC163" s="32">
        <v>48.533569937269853</v>
      </c>
      <c r="BD163" s="32"/>
      <c r="BE163" s="32"/>
      <c r="BI163" s="40"/>
      <c r="BN163" s="40"/>
      <c r="BO163" s="40"/>
      <c r="BP163" s="33"/>
      <c r="BV163" s="37"/>
      <c r="BW163" s="37"/>
      <c r="BX163" s="31"/>
      <c r="BZ163" s="38"/>
      <c r="CA163" s="41"/>
      <c r="CD163" s="38"/>
      <c r="CH163" s="31"/>
      <c r="CI163" s="38"/>
      <c r="CJ163" s="41"/>
      <c r="CK163" s="38"/>
      <c r="CL163" s="41"/>
      <c r="CM163" s="41"/>
      <c r="CN163" s="41"/>
      <c r="CO163" s="31"/>
      <c r="CP163" s="41"/>
      <c r="CQ163" s="31"/>
      <c r="CS163" s="31"/>
      <c r="CT163" s="41"/>
      <c r="CU163" s="31"/>
    </row>
    <row r="164" spans="1:99" x14ac:dyDescent="0.2">
      <c r="A164" s="36" t="s">
        <v>146</v>
      </c>
      <c r="B164" s="36">
        <v>1</v>
      </c>
      <c r="C164" s="36">
        <v>319</v>
      </c>
      <c r="D164" s="36">
        <v>319</v>
      </c>
      <c r="E164" s="36">
        <v>8691.9</v>
      </c>
      <c r="F164" s="36">
        <v>9879.6</v>
      </c>
      <c r="G164" s="36">
        <v>9214.9</v>
      </c>
      <c r="H164" s="36">
        <v>9243.5</v>
      </c>
      <c r="I164" s="36">
        <v>1.999999999998181E-2</v>
      </c>
      <c r="J164" s="36">
        <v>551.60000000000036</v>
      </c>
      <c r="K164" s="36">
        <v>636.10000000000036</v>
      </c>
      <c r="L164" s="36">
        <v>593.85000000000036</v>
      </c>
      <c r="M164" s="36">
        <v>319</v>
      </c>
      <c r="N164" s="36">
        <v>9371.6</v>
      </c>
      <c r="O164" s="36">
        <v>1.5625000000004441E-2</v>
      </c>
      <c r="P164" s="36">
        <v>49.27</v>
      </c>
      <c r="Q164" s="36">
        <v>0.92300000000000004</v>
      </c>
      <c r="R164" s="36">
        <v>15.3</v>
      </c>
      <c r="S164" s="36">
        <v>8.19</v>
      </c>
      <c r="T164" s="36">
        <v>0.16</v>
      </c>
      <c r="U164" s="36">
        <v>3.82</v>
      </c>
      <c r="V164" s="36">
        <v>8</v>
      </c>
      <c r="W164" s="36">
        <v>0.5</v>
      </c>
      <c r="X164" s="36">
        <v>1.36</v>
      </c>
      <c r="Y164" s="36">
        <v>0.27100000000000002</v>
      </c>
      <c r="Z164" s="36">
        <v>0.12</v>
      </c>
      <c r="AA164" s="36">
        <v>0.04</v>
      </c>
      <c r="AB164" s="36">
        <v>13</v>
      </c>
      <c r="AC164" s="36">
        <v>299</v>
      </c>
      <c r="AD164" s="36">
        <v>18</v>
      </c>
      <c r="AE164" s="36">
        <v>19</v>
      </c>
      <c r="AF164" s="36">
        <v>20</v>
      </c>
      <c r="AG164" s="36">
        <v>108</v>
      </c>
      <c r="AH164" s="36">
        <v>-1</v>
      </c>
      <c r="AI164" s="36">
        <v>3</v>
      </c>
      <c r="AJ164" s="36">
        <v>5</v>
      </c>
      <c r="AK164" s="36">
        <v>33</v>
      </c>
      <c r="AL164" s="36">
        <v>181</v>
      </c>
      <c r="AM164" s="36">
        <v>3</v>
      </c>
      <c r="AN164" s="36">
        <v>-1</v>
      </c>
      <c r="AO164" s="36">
        <v>210</v>
      </c>
      <c r="AP164" s="36">
        <v>24</v>
      </c>
      <c r="AQ164" s="36">
        <v>107</v>
      </c>
      <c r="AR164" s="36">
        <v>115</v>
      </c>
      <c r="AT164" s="39">
        <v>18.879689418848773</v>
      </c>
      <c r="AU164" s="39">
        <v>3.4858281405661447</v>
      </c>
      <c r="AV164" s="39">
        <v>6.3875920536010433</v>
      </c>
      <c r="AW164" s="39">
        <v>8.6871251928974189</v>
      </c>
      <c r="AY164" s="31">
        <v>1.6173999999999999</v>
      </c>
      <c r="AZ164" s="37">
        <v>5.9900000000000002E-2</v>
      </c>
      <c r="BA164" s="45">
        <v>1.5829</v>
      </c>
      <c r="BB164" s="37">
        <v>3.4499999999999975E-2</v>
      </c>
      <c r="BC164" s="31">
        <v>84.753433192949629</v>
      </c>
      <c r="BD164" s="31">
        <v>84.753433192949629</v>
      </c>
      <c r="BF164" s="33">
        <v>348</v>
      </c>
      <c r="BG164" s="36">
        <v>35</v>
      </c>
      <c r="BH164" s="36">
        <v>18</v>
      </c>
      <c r="BI164" s="40">
        <v>12</v>
      </c>
      <c r="BJ164" s="36">
        <v>104</v>
      </c>
      <c r="BK164" s="36">
        <v>0.16</v>
      </c>
      <c r="BL164" s="36">
        <v>5.7</v>
      </c>
      <c r="BM164" s="36">
        <v>6.9</v>
      </c>
      <c r="BN164" s="40">
        <v>32</v>
      </c>
      <c r="BO164" s="40">
        <v>216</v>
      </c>
      <c r="BP164" s="33">
        <v>2.8</v>
      </c>
      <c r="BQ164" s="36">
        <v>0.98</v>
      </c>
      <c r="BR164" s="36">
        <v>203</v>
      </c>
      <c r="BS164" s="36">
        <v>23</v>
      </c>
      <c r="BT164" s="36">
        <v>106</v>
      </c>
      <c r="BU164" s="36">
        <v>111</v>
      </c>
      <c r="BV164" s="37">
        <v>2.8092031262236403E-2</v>
      </c>
      <c r="BW164" s="37">
        <v>3.8374806919394232E-2</v>
      </c>
      <c r="BX164" s="31">
        <v>0.11916953858057229</v>
      </c>
      <c r="BY164" s="41">
        <v>1.0639100000000001</v>
      </c>
      <c r="BZ164" s="38">
        <v>14.7879</v>
      </c>
      <c r="CA164" s="41">
        <v>1.113030228510522</v>
      </c>
      <c r="CB164" s="36">
        <v>0</v>
      </c>
      <c r="CD164" s="38">
        <v>26.61355</v>
      </c>
      <c r="CE164" s="36">
        <v>0</v>
      </c>
      <c r="CF164" s="31">
        <v>0.38285999999999998</v>
      </c>
      <c r="CG164" s="31">
        <v>0.25257868684038487</v>
      </c>
      <c r="CH164" s="31"/>
      <c r="CI164" s="38">
        <v>14.948849999999998</v>
      </c>
      <c r="CJ164" s="41">
        <v>5.0299100000000001</v>
      </c>
      <c r="CK164" s="38">
        <v>22.9602</v>
      </c>
      <c r="CL164" s="41">
        <v>5.5016449999999999</v>
      </c>
      <c r="CM164" s="41">
        <v>1.5908822461615792</v>
      </c>
      <c r="CN164" s="41">
        <v>5.2726039432386189</v>
      </c>
      <c r="CO164" s="31">
        <v>0.76420999999999994</v>
      </c>
      <c r="CP164" s="41">
        <v>4.4679650000000004</v>
      </c>
      <c r="CQ164" s="31">
        <v>0.88795000000000002</v>
      </c>
      <c r="CR164" s="41">
        <v>2.5232950000000001</v>
      </c>
      <c r="CS164" s="31">
        <v>0.37202999999999997</v>
      </c>
      <c r="CT164" s="41">
        <v>2.4312999999999998</v>
      </c>
      <c r="CU164" s="31">
        <v>0.35869000000000001</v>
      </c>
    </row>
    <row r="165" spans="1:99" x14ac:dyDescent="0.2">
      <c r="A165" s="36" t="s">
        <v>146</v>
      </c>
      <c r="B165" s="36">
        <v>3</v>
      </c>
      <c r="C165" s="36">
        <v>321</v>
      </c>
      <c r="D165" s="36">
        <v>321</v>
      </c>
      <c r="E165" s="36">
        <v>8776.1</v>
      </c>
      <c r="F165" s="36">
        <v>10016.5</v>
      </c>
      <c r="G165" s="36">
        <v>9327.9</v>
      </c>
      <c r="H165" s="36">
        <v>9354.1</v>
      </c>
      <c r="I165" s="36">
        <v>1.999999999998181E-2</v>
      </c>
      <c r="J165" s="36">
        <v>578</v>
      </c>
      <c r="K165" s="36">
        <v>662.39999999999964</v>
      </c>
      <c r="L165" s="36">
        <v>620.19999999999982</v>
      </c>
      <c r="M165" s="36">
        <v>321</v>
      </c>
      <c r="N165" s="36">
        <v>9500.5</v>
      </c>
      <c r="O165" s="36">
        <v>1.5625000000004441E-2</v>
      </c>
      <c r="P165" s="36">
        <v>48.9</v>
      </c>
      <c r="Q165" s="36">
        <v>0.86799999999999999</v>
      </c>
      <c r="R165" s="36">
        <v>15.08</v>
      </c>
      <c r="S165" s="36">
        <v>7.96</v>
      </c>
      <c r="T165" s="36">
        <v>0.16500000000000001</v>
      </c>
      <c r="U165" s="36">
        <v>3.58</v>
      </c>
      <c r="V165" s="36">
        <v>8.65</v>
      </c>
      <c r="W165" s="36">
        <v>0.41</v>
      </c>
      <c r="X165" s="36">
        <v>1.56</v>
      </c>
      <c r="Y165" s="36">
        <v>0.21099999999999999</v>
      </c>
      <c r="Z165" s="36">
        <v>0.13500000000000001</v>
      </c>
      <c r="AA165" s="36">
        <v>0.09</v>
      </c>
      <c r="AB165" s="36">
        <v>12</v>
      </c>
      <c r="AC165" s="36">
        <v>328</v>
      </c>
      <c r="AD165" s="36">
        <v>36</v>
      </c>
      <c r="AE165" s="36">
        <v>18</v>
      </c>
      <c r="AF165" s="36">
        <v>19</v>
      </c>
      <c r="AG165" s="36">
        <v>106</v>
      </c>
      <c r="AH165" s="36">
        <v>1</v>
      </c>
      <c r="AI165" s="36">
        <v>2</v>
      </c>
      <c r="AJ165" s="36">
        <v>4</v>
      </c>
      <c r="AK165" s="36">
        <v>38</v>
      </c>
      <c r="AL165" s="36">
        <v>173</v>
      </c>
      <c r="AM165" s="36">
        <v>1</v>
      </c>
      <c r="AN165" s="36">
        <v>-1</v>
      </c>
      <c r="AO165" s="36">
        <v>198</v>
      </c>
      <c r="AP165" s="36">
        <v>23</v>
      </c>
      <c r="AQ165" s="36">
        <v>76</v>
      </c>
      <c r="AR165" s="36">
        <v>111</v>
      </c>
      <c r="AT165" s="39">
        <v>18.941887786227284</v>
      </c>
      <c r="AU165" s="39">
        <v>3.4426486039389115</v>
      </c>
      <c r="AV165" s="39">
        <v>5.8875252423639717</v>
      </c>
      <c r="AW165" s="39">
        <v>8.0070343296150028</v>
      </c>
      <c r="AY165" s="31"/>
      <c r="AZ165" s="37"/>
      <c r="BA165" s="37"/>
      <c r="BB165" s="37"/>
      <c r="BC165" s="32">
        <v>46.175224044268589</v>
      </c>
      <c r="BD165" s="32"/>
      <c r="BE165" s="32"/>
      <c r="BI165" s="40"/>
      <c r="BN165" s="40"/>
      <c r="BO165" s="40"/>
      <c r="BP165" s="33"/>
      <c r="BV165" s="37"/>
      <c r="BW165" s="37"/>
      <c r="BX165" s="31"/>
      <c r="BY165" s="41"/>
      <c r="BZ165" s="38"/>
      <c r="CA165" s="41"/>
      <c r="CD165" s="38"/>
      <c r="CF165" s="31"/>
      <c r="CG165" s="31"/>
      <c r="CH165" s="31"/>
      <c r="CI165" s="38"/>
      <c r="CJ165" s="41"/>
      <c r="CK165" s="38"/>
      <c r="CL165" s="41"/>
      <c r="CM165" s="41"/>
      <c r="CN165" s="41"/>
      <c r="CO165" s="31"/>
      <c r="CP165" s="41"/>
      <c r="CQ165" s="31"/>
      <c r="CR165" s="41"/>
      <c r="CS165" s="31"/>
      <c r="CT165" s="41"/>
      <c r="CU165" s="31"/>
    </row>
    <row r="166" spans="1:99" x14ac:dyDescent="0.2">
      <c r="A166" s="36" t="s">
        <v>146</v>
      </c>
      <c r="B166" s="36">
        <v>5</v>
      </c>
      <c r="C166" s="36">
        <v>323</v>
      </c>
      <c r="D166" s="36">
        <v>323</v>
      </c>
      <c r="E166" s="36">
        <v>8855.1</v>
      </c>
      <c r="F166" s="36">
        <v>10109.5</v>
      </c>
      <c r="G166" s="36">
        <v>9445.7999999999993</v>
      </c>
      <c r="H166" s="36">
        <v>9463.4</v>
      </c>
      <c r="I166" s="36">
        <v>1.999999999998181E-2</v>
      </c>
      <c r="J166" s="36">
        <v>608.29999999999927</v>
      </c>
      <c r="K166" s="36">
        <v>646.10000000000036</v>
      </c>
      <c r="L166" s="36">
        <v>627.19999999999982</v>
      </c>
      <c r="M166" s="36">
        <v>323</v>
      </c>
      <c r="N166" s="36">
        <v>9628.4</v>
      </c>
      <c r="O166" s="36">
        <v>1.6393442622953568E-2</v>
      </c>
      <c r="P166" s="36">
        <v>45.67</v>
      </c>
      <c r="Q166" s="36">
        <v>0.95799999999999996</v>
      </c>
      <c r="R166" s="36">
        <v>15.29</v>
      </c>
      <c r="S166" s="36">
        <v>8.61</v>
      </c>
      <c r="T166" s="36">
        <v>0.183</v>
      </c>
      <c r="U166" s="36">
        <v>3.8</v>
      </c>
      <c r="V166" s="36">
        <v>9.7899999999999991</v>
      </c>
      <c r="W166" s="36">
        <v>0.64</v>
      </c>
      <c r="X166" s="36">
        <v>1.38</v>
      </c>
      <c r="Y166" s="36">
        <v>0.29299999999999998</v>
      </c>
      <c r="Z166" s="36">
        <v>7.0000000000000007E-2</v>
      </c>
      <c r="AA166" s="36">
        <v>0.06</v>
      </c>
      <c r="AB166" s="36">
        <v>19</v>
      </c>
      <c r="AC166" s="36">
        <v>296</v>
      </c>
      <c r="AD166" s="36">
        <v>36</v>
      </c>
      <c r="AE166" s="36">
        <v>18</v>
      </c>
      <c r="AF166" s="36">
        <v>17</v>
      </c>
      <c r="AG166" s="36">
        <v>144</v>
      </c>
      <c r="AH166" s="36">
        <v>0</v>
      </c>
      <c r="AI166" s="36">
        <v>4</v>
      </c>
      <c r="AJ166" s="36">
        <v>5</v>
      </c>
      <c r="AK166" s="36">
        <v>36</v>
      </c>
      <c r="AL166" s="36">
        <v>188</v>
      </c>
      <c r="AM166" s="36">
        <v>5</v>
      </c>
      <c r="AN166" s="36">
        <v>0</v>
      </c>
      <c r="AO166" s="36">
        <v>211</v>
      </c>
      <c r="AP166" s="36">
        <v>23</v>
      </c>
      <c r="AQ166" s="36">
        <v>83</v>
      </c>
      <c r="AR166" s="36">
        <v>126</v>
      </c>
      <c r="AT166" s="39">
        <v>14.448067462031581</v>
      </c>
      <c r="AU166" s="39">
        <v>3.1424958557302531</v>
      </c>
      <c r="AV166" s="39">
        <v>6.7903468675576466</v>
      </c>
      <c r="AW166" s="39">
        <v>9.2348717398784004</v>
      </c>
      <c r="AY166" s="31">
        <v>1.9441999999999999</v>
      </c>
      <c r="AZ166" s="37">
        <v>5.0000000000000001E-4</v>
      </c>
      <c r="BA166" s="45"/>
      <c r="BB166" s="37"/>
      <c r="BC166" s="32">
        <v>43.778754489797912</v>
      </c>
      <c r="BD166" s="32"/>
      <c r="BE166" s="32"/>
      <c r="BI166" s="40"/>
      <c r="BN166" s="40"/>
      <c r="BO166" s="40"/>
      <c r="BP166" s="33"/>
      <c r="BV166" s="37"/>
      <c r="BW166" s="37"/>
      <c r="BX166" s="31"/>
      <c r="BY166" s="41"/>
      <c r="BZ166" s="38"/>
      <c r="CA166" s="41"/>
      <c r="CD166" s="38"/>
      <c r="CF166" s="31"/>
      <c r="CG166" s="31"/>
      <c r="CH166" s="31"/>
      <c r="CI166" s="38"/>
      <c r="CJ166" s="41"/>
      <c r="CK166" s="38"/>
      <c r="CL166" s="41"/>
      <c r="CM166" s="41"/>
      <c r="CN166" s="41"/>
      <c r="CO166" s="31"/>
      <c r="CP166" s="41"/>
      <c r="CQ166" s="31"/>
      <c r="CR166" s="41"/>
      <c r="CS166" s="31"/>
      <c r="CT166" s="41"/>
      <c r="CU166" s="31"/>
    </row>
    <row r="167" spans="1:99" x14ac:dyDescent="0.2">
      <c r="A167" s="36" t="s">
        <v>146</v>
      </c>
      <c r="B167" s="36">
        <v>7</v>
      </c>
      <c r="C167" s="36">
        <v>325</v>
      </c>
      <c r="D167" s="36">
        <v>325</v>
      </c>
      <c r="E167" s="36">
        <v>8915.1</v>
      </c>
      <c r="F167" s="36">
        <v>10259</v>
      </c>
      <c r="G167" s="36">
        <v>9564.1</v>
      </c>
      <c r="H167" s="36">
        <v>9573.7000000000007</v>
      </c>
      <c r="I167" s="36">
        <v>1.999999999998181E-2</v>
      </c>
      <c r="J167" s="36">
        <v>658.60000000000036</v>
      </c>
      <c r="K167" s="36">
        <v>685.29999999999927</v>
      </c>
      <c r="L167" s="36">
        <v>671.94999999999982</v>
      </c>
      <c r="M167" s="36">
        <v>325</v>
      </c>
      <c r="N167" s="36">
        <v>9754.1</v>
      </c>
      <c r="O167" s="36">
        <v>1.6666666666670455E-2</v>
      </c>
      <c r="P167" s="36">
        <v>47.23</v>
      </c>
      <c r="Q167" s="36">
        <v>0.874</v>
      </c>
      <c r="R167" s="36">
        <v>15.43</v>
      </c>
      <c r="S167" s="36">
        <v>8.08</v>
      </c>
      <c r="T167" s="36">
        <v>0.188</v>
      </c>
      <c r="U167" s="36">
        <v>4.1399999999999997</v>
      </c>
      <c r="V167" s="36">
        <v>8.77</v>
      </c>
      <c r="W167" s="36">
        <v>0.45</v>
      </c>
      <c r="X167" s="36">
        <v>1.33</v>
      </c>
      <c r="Y167" s="36">
        <v>0.18</v>
      </c>
      <c r="Z167" s="36">
        <v>3.2000000000000001E-2</v>
      </c>
      <c r="AA167" s="36">
        <v>-0.02</v>
      </c>
      <c r="AB167" s="36">
        <v>14</v>
      </c>
      <c r="AC167" s="36">
        <v>292</v>
      </c>
      <c r="AD167" s="36">
        <v>17</v>
      </c>
      <c r="AE167" s="36">
        <v>18</v>
      </c>
      <c r="AF167" s="36">
        <v>15</v>
      </c>
      <c r="AG167" s="36">
        <v>102</v>
      </c>
      <c r="AH167" s="36">
        <v>0</v>
      </c>
      <c r="AI167" s="36">
        <v>1</v>
      </c>
      <c r="AJ167" s="36">
        <v>3</v>
      </c>
      <c r="AK167" s="36">
        <v>36</v>
      </c>
      <c r="AL167" s="36">
        <v>183</v>
      </c>
      <c r="AM167" s="36">
        <v>2</v>
      </c>
      <c r="AN167" s="36">
        <v>-2</v>
      </c>
      <c r="AO167" s="36">
        <v>194</v>
      </c>
      <c r="AP167" s="36">
        <v>23</v>
      </c>
      <c r="AQ167" s="36">
        <v>87</v>
      </c>
      <c r="AR167" s="36">
        <v>128</v>
      </c>
      <c r="AT167" s="39">
        <v>18.621266735324436</v>
      </c>
      <c r="AU167" s="39">
        <v>3.5398675515736109</v>
      </c>
      <c r="AV167" s="39">
        <v>8.6026762923069331</v>
      </c>
      <c r="AW167" s="39">
        <v>11.69963975753743</v>
      </c>
      <c r="AY167" s="31">
        <v>1.8257000000000001</v>
      </c>
      <c r="AZ167" s="37">
        <v>1E-4</v>
      </c>
      <c r="BA167" s="45"/>
      <c r="BB167" s="37"/>
      <c r="BC167" s="32">
        <v>46.590439755694277</v>
      </c>
      <c r="BD167" s="32"/>
      <c r="BE167" s="32"/>
      <c r="BI167" s="40"/>
      <c r="BN167" s="40"/>
      <c r="BO167" s="40"/>
      <c r="BP167" s="33"/>
      <c r="BV167" s="37"/>
      <c r="BW167" s="37"/>
      <c r="BX167" s="31"/>
      <c r="BY167" s="41"/>
      <c r="BZ167" s="38"/>
      <c r="CA167" s="41"/>
      <c r="CD167" s="38"/>
      <c r="CF167" s="31"/>
      <c r="CG167" s="31"/>
      <c r="CH167" s="31"/>
      <c r="CI167" s="38"/>
      <c r="CJ167" s="41"/>
      <c r="CK167" s="38"/>
      <c r="CL167" s="41"/>
      <c r="CM167" s="41"/>
      <c r="CN167" s="41"/>
      <c r="CO167" s="31"/>
      <c r="CP167" s="41"/>
      <c r="CQ167" s="31"/>
      <c r="CR167" s="41"/>
      <c r="CS167" s="31"/>
      <c r="CT167" s="41"/>
      <c r="CU167" s="31"/>
    </row>
    <row r="168" spans="1:99" x14ac:dyDescent="0.2">
      <c r="A168" s="36" t="s">
        <v>146</v>
      </c>
      <c r="B168" s="36">
        <v>9</v>
      </c>
      <c r="C168" s="36">
        <v>327</v>
      </c>
      <c r="D168" s="36">
        <v>327</v>
      </c>
      <c r="E168" s="36">
        <v>9029.2999999999993</v>
      </c>
      <c r="F168" s="36">
        <v>10323.700000000001</v>
      </c>
      <c r="G168" s="36">
        <v>9675.4</v>
      </c>
      <c r="H168" s="36">
        <v>9683.7999999999993</v>
      </c>
      <c r="I168" s="36">
        <v>1.999999999998181E-2</v>
      </c>
      <c r="J168" s="36">
        <v>654.5</v>
      </c>
      <c r="K168" s="36">
        <v>639.90000000000146</v>
      </c>
      <c r="L168" s="36">
        <v>647.20000000000073</v>
      </c>
      <c r="M168" s="36">
        <v>327</v>
      </c>
      <c r="N168" s="36">
        <v>9875.6</v>
      </c>
      <c r="O168" s="36">
        <v>1.6129032258071024E-2</v>
      </c>
      <c r="P168" s="36">
        <v>49.34</v>
      </c>
      <c r="Q168" s="36">
        <v>0.90900000000000003</v>
      </c>
      <c r="R168" s="36">
        <v>15.57</v>
      </c>
      <c r="S168" s="36">
        <v>8.49</v>
      </c>
      <c r="T168" s="36">
        <v>0.14299999999999999</v>
      </c>
      <c r="U168" s="36">
        <v>4.2300000000000004</v>
      </c>
      <c r="V168" s="36">
        <v>7.36</v>
      </c>
      <c r="W168" s="36">
        <v>0.57999999999999996</v>
      </c>
      <c r="X168" s="36">
        <v>1.18</v>
      </c>
      <c r="Y168" s="36">
        <v>0.248</v>
      </c>
      <c r="Z168" s="36">
        <v>4.7E-2</v>
      </c>
      <c r="AA168" s="36">
        <v>-0.01</v>
      </c>
      <c r="AB168" s="36">
        <v>21</v>
      </c>
      <c r="AC168" s="36">
        <v>257</v>
      </c>
      <c r="AD168" s="36">
        <v>17</v>
      </c>
      <c r="AE168" s="36">
        <v>19</v>
      </c>
      <c r="AF168" s="36">
        <v>18</v>
      </c>
      <c r="AG168" s="36">
        <v>110</v>
      </c>
      <c r="AH168" s="36">
        <v>1</v>
      </c>
      <c r="AI168" s="36">
        <v>3</v>
      </c>
      <c r="AJ168" s="36">
        <v>4</v>
      </c>
      <c r="AK168" s="36">
        <v>31</v>
      </c>
      <c r="AL168" s="36">
        <v>167</v>
      </c>
      <c r="AM168" s="36">
        <v>2</v>
      </c>
      <c r="AN168" s="36">
        <v>0</v>
      </c>
      <c r="AO168" s="36">
        <v>209</v>
      </c>
      <c r="AP168" s="36">
        <v>22</v>
      </c>
      <c r="AQ168" s="36">
        <v>85</v>
      </c>
      <c r="AR168" s="36">
        <v>122</v>
      </c>
      <c r="AT168" s="39">
        <v>15.95507868513657</v>
      </c>
      <c r="AU168" s="39">
        <v>3.1344787243262027</v>
      </c>
      <c r="AV168" s="39">
        <v>9.3861036484964</v>
      </c>
      <c r="AW168" s="39">
        <v>12.765100961955104</v>
      </c>
      <c r="AY168" s="31">
        <v>1.5122</v>
      </c>
      <c r="AZ168" s="37">
        <v>2.2000000000000001E-3</v>
      </c>
      <c r="BA168" s="45">
        <v>1.4893000000000001</v>
      </c>
      <c r="BB168" s="37">
        <v>2.289999999999992E-2</v>
      </c>
      <c r="BC168" s="31">
        <v>86.762914967281802</v>
      </c>
      <c r="BD168" s="31">
        <v>86.762914967281802</v>
      </c>
      <c r="BI168" s="40"/>
      <c r="BN168" s="40"/>
      <c r="BO168" s="40"/>
      <c r="BP168" s="33"/>
      <c r="BV168" s="37"/>
      <c r="BW168" s="37"/>
      <c r="BX168" s="31"/>
      <c r="BY168" s="41"/>
      <c r="BZ168" s="38"/>
      <c r="CA168" s="41"/>
      <c r="CD168" s="38"/>
      <c r="CF168" s="31"/>
      <c r="CG168" s="31"/>
      <c r="CH168" s="31"/>
      <c r="CI168" s="38"/>
      <c r="CJ168" s="41"/>
      <c r="CK168" s="38"/>
      <c r="CL168" s="41"/>
      <c r="CM168" s="41"/>
      <c r="CN168" s="41"/>
      <c r="CO168" s="31"/>
      <c r="CP168" s="41"/>
      <c r="CQ168" s="31"/>
      <c r="CR168" s="41"/>
      <c r="CS168" s="31"/>
      <c r="CT168" s="41"/>
      <c r="CU168" s="31"/>
    </row>
    <row r="169" spans="1:99" x14ac:dyDescent="0.2">
      <c r="A169" s="36" t="s">
        <v>146</v>
      </c>
      <c r="B169" s="36">
        <v>11</v>
      </c>
      <c r="C169" s="36">
        <v>329</v>
      </c>
      <c r="D169" s="36">
        <v>329</v>
      </c>
      <c r="E169" s="36">
        <v>9113</v>
      </c>
      <c r="F169" s="36">
        <v>10432.799999999999</v>
      </c>
      <c r="G169" s="36">
        <v>9797.5</v>
      </c>
      <c r="H169" s="36">
        <v>9793.7999999999993</v>
      </c>
      <c r="I169" s="36">
        <v>1.999999999998181E-2</v>
      </c>
      <c r="J169" s="36">
        <v>680.79999999999927</v>
      </c>
      <c r="K169" s="36">
        <v>639</v>
      </c>
      <c r="L169" s="36">
        <v>659.89999999999964</v>
      </c>
      <c r="M169" s="36">
        <v>329</v>
      </c>
      <c r="N169" s="36">
        <v>9997.7000000000007</v>
      </c>
      <c r="O169" s="36">
        <v>1.6393442622958457E-2</v>
      </c>
      <c r="P169" s="36">
        <v>46.21</v>
      </c>
      <c r="Q169" s="36">
        <v>0.97699999999999998</v>
      </c>
      <c r="R169" s="36">
        <v>16.64</v>
      </c>
      <c r="S169" s="36">
        <v>8.98</v>
      </c>
      <c r="T169" s="36">
        <v>0.151</v>
      </c>
      <c r="U169" s="36">
        <v>4.28</v>
      </c>
      <c r="V169" s="36">
        <v>7.72</v>
      </c>
      <c r="W169" s="36">
        <v>0.75</v>
      </c>
      <c r="X169" s="36">
        <v>1.1599999999999999</v>
      </c>
      <c r="Y169" s="36">
        <v>0.26500000000000001</v>
      </c>
      <c r="Z169" s="36">
        <v>7.6999999999999999E-2</v>
      </c>
      <c r="AA169" s="36">
        <v>-0.01</v>
      </c>
      <c r="AB169" s="36">
        <v>28</v>
      </c>
      <c r="AC169" s="36">
        <v>269</v>
      </c>
      <c r="AD169" s="36">
        <v>20</v>
      </c>
      <c r="AE169" s="36">
        <v>19</v>
      </c>
      <c r="AF169" s="36">
        <v>23</v>
      </c>
      <c r="AG169" s="36">
        <v>131</v>
      </c>
      <c r="AH169" s="36">
        <v>0</v>
      </c>
      <c r="AI169" s="36">
        <v>7</v>
      </c>
      <c r="AJ169" s="36">
        <v>5</v>
      </c>
      <c r="AK169" s="36">
        <v>32</v>
      </c>
      <c r="AL169" s="36">
        <v>185</v>
      </c>
      <c r="AM169" s="36">
        <v>11</v>
      </c>
      <c r="AN169" s="36">
        <v>1</v>
      </c>
      <c r="AO169" s="36">
        <v>239</v>
      </c>
      <c r="AP169" s="36">
        <v>23</v>
      </c>
      <c r="AQ169" s="36">
        <v>135</v>
      </c>
      <c r="AR169" s="36">
        <v>128</v>
      </c>
      <c r="AT169" s="39">
        <v>15.536862939139082</v>
      </c>
      <c r="AU169" s="39">
        <v>4.2830176397838455</v>
      </c>
      <c r="AV169" s="39">
        <v>7.0428952678513426</v>
      </c>
      <c r="AW169" s="39">
        <v>9.5783375642778275</v>
      </c>
      <c r="AY169" s="31">
        <v>1.5888</v>
      </c>
      <c r="AZ169" s="37">
        <v>5.0999999999999997E-2</v>
      </c>
      <c r="BA169" s="45"/>
      <c r="BB169" s="37"/>
      <c r="BC169" s="32">
        <v>51.164072966166771</v>
      </c>
      <c r="BD169" s="32"/>
      <c r="BE169" s="32"/>
      <c r="BF169" s="33">
        <v>310</v>
      </c>
      <c r="BG169" s="36">
        <v>32</v>
      </c>
      <c r="BI169" s="40"/>
      <c r="BJ169" s="36">
        <v>144</v>
      </c>
      <c r="BK169" s="36">
        <v>0.68</v>
      </c>
      <c r="BL169" s="36">
        <v>8.1</v>
      </c>
      <c r="BM169" s="36">
        <v>7.5</v>
      </c>
      <c r="BN169" s="40">
        <v>25</v>
      </c>
      <c r="BO169" s="40">
        <v>216</v>
      </c>
      <c r="BP169" s="33">
        <v>2.8</v>
      </c>
      <c r="BQ169" s="41">
        <v>1</v>
      </c>
      <c r="BR169" s="36">
        <v>252</v>
      </c>
      <c r="BS169" s="36">
        <v>23</v>
      </c>
      <c r="BT169" s="36">
        <v>148</v>
      </c>
      <c r="BU169" s="36">
        <v>126</v>
      </c>
      <c r="BV169" s="37">
        <v>5.2937766818458375E-2</v>
      </c>
      <c r="BW169" s="37">
        <v>4.8919530609095971E-2</v>
      </c>
      <c r="BX169" s="31">
        <v>0.11953057681881517</v>
      </c>
      <c r="BY169" s="41">
        <v>1.25098</v>
      </c>
      <c r="BZ169" s="38">
        <v>19.072240000000001</v>
      </c>
      <c r="CA169" s="41">
        <v>3.5535999999999999</v>
      </c>
      <c r="CC169" s="31">
        <v>0.29601999999999995</v>
      </c>
      <c r="CD169" s="38">
        <v>28.678799999999999</v>
      </c>
      <c r="CE169" s="31">
        <v>0.60568</v>
      </c>
      <c r="CF169" s="31">
        <v>0.52406000000000008</v>
      </c>
      <c r="CG169" s="31">
        <v>0.20359444422207101</v>
      </c>
      <c r="CH169" s="31"/>
      <c r="CI169" s="38">
        <v>14.76474</v>
      </c>
      <c r="CJ169" s="41">
        <v>4.7828999999999997</v>
      </c>
      <c r="CK169" s="38">
        <v>21.577400000000001</v>
      </c>
      <c r="CL169" s="41">
        <v>5.1979499999999996</v>
      </c>
      <c r="CM169" s="41">
        <v>1.4823805188954857</v>
      </c>
      <c r="CN169" s="41">
        <v>4.9016378885382874</v>
      </c>
      <c r="CO169" s="31">
        <v>0.73742000000000008</v>
      </c>
      <c r="CP169" s="41">
        <v>4.4406600000000003</v>
      </c>
      <c r="CQ169" s="31">
        <v>0.87390000000000001</v>
      </c>
      <c r="CR169" s="41">
        <v>2.5006500000000003</v>
      </c>
      <c r="CS169" s="31">
        <v>0.36277999999999999</v>
      </c>
      <c r="CT169" s="41">
        <v>2.3575900000000001</v>
      </c>
      <c r="CU169" s="31">
        <v>0.35556000000000004</v>
      </c>
    </row>
    <row r="170" spans="1:99" x14ac:dyDescent="0.2">
      <c r="A170" s="36" t="s">
        <v>146</v>
      </c>
      <c r="B170" s="36">
        <v>13</v>
      </c>
      <c r="C170" s="36">
        <v>331</v>
      </c>
      <c r="D170" s="36">
        <v>331</v>
      </c>
      <c r="E170" s="36">
        <v>9213.7000000000007</v>
      </c>
      <c r="F170" s="36">
        <v>10537.7</v>
      </c>
      <c r="G170" s="36">
        <v>9911</v>
      </c>
      <c r="H170" s="36">
        <v>9903.7000000000007</v>
      </c>
      <c r="I170" s="36">
        <v>1.6666666666691931E-2</v>
      </c>
      <c r="J170" s="36">
        <v>690</v>
      </c>
      <c r="K170" s="36">
        <v>634</v>
      </c>
      <c r="L170" s="36">
        <v>662</v>
      </c>
      <c r="M170" s="36">
        <v>331</v>
      </c>
      <c r="N170" s="36">
        <v>10120.4</v>
      </c>
      <c r="O170" s="36">
        <v>1.6393442622953568E-2</v>
      </c>
      <c r="P170" s="36">
        <v>46.25</v>
      </c>
      <c r="Q170" s="36">
        <v>0.93400000000000005</v>
      </c>
      <c r="R170" s="36">
        <v>15.66</v>
      </c>
      <c r="S170" s="36">
        <v>8.82</v>
      </c>
      <c r="T170" s="36">
        <v>0.17899999999999999</v>
      </c>
      <c r="U170" s="36">
        <v>4.24</v>
      </c>
      <c r="V170" s="36">
        <v>8.98</v>
      </c>
      <c r="W170" s="36">
        <v>0.71</v>
      </c>
      <c r="X170" s="36">
        <v>1.03</v>
      </c>
      <c r="Y170" s="36">
        <v>0.24099999999999999</v>
      </c>
      <c r="Z170" s="36">
        <v>7.0000000000000007E-2</v>
      </c>
      <c r="AA170" s="36">
        <v>-0.01</v>
      </c>
      <c r="AB170" s="36">
        <v>28</v>
      </c>
      <c r="AC170" s="36">
        <v>230</v>
      </c>
      <c r="AD170" s="36">
        <v>7</v>
      </c>
      <c r="AE170" s="36">
        <v>17</v>
      </c>
      <c r="AF170" s="36">
        <v>20</v>
      </c>
      <c r="AG170" s="36">
        <v>116</v>
      </c>
      <c r="AH170" s="36">
        <v>3</v>
      </c>
      <c r="AI170" s="36">
        <v>5</v>
      </c>
      <c r="AJ170" s="36">
        <v>4</v>
      </c>
      <c r="AK170" s="36">
        <v>27</v>
      </c>
      <c r="AL170" s="36">
        <v>192</v>
      </c>
      <c r="AM170" s="36">
        <v>6</v>
      </c>
      <c r="AN170" s="36">
        <v>2</v>
      </c>
      <c r="AO170" s="36">
        <v>227</v>
      </c>
      <c r="AP170" s="36">
        <v>24</v>
      </c>
      <c r="AQ170" s="36">
        <v>136</v>
      </c>
      <c r="AR170" s="36">
        <v>122</v>
      </c>
      <c r="AT170" s="39">
        <v>19.627647228454688</v>
      </c>
      <c r="AU170" s="39">
        <v>4.4359461280639598</v>
      </c>
      <c r="AV170" s="39">
        <v>7.3080659134863781</v>
      </c>
      <c r="AW170" s="39">
        <v>9.9389696423414744</v>
      </c>
      <c r="AY170" s="31">
        <v>1.8492999999999999</v>
      </c>
      <c r="AZ170" s="37">
        <v>3.1600000000000003E-2</v>
      </c>
      <c r="BA170" s="45">
        <v>1.8125</v>
      </c>
      <c r="BB170" s="37">
        <v>3.6799999999999944E-2</v>
      </c>
      <c r="BC170" s="31">
        <v>85.540743666336766</v>
      </c>
      <c r="BD170" s="31">
        <v>85.540743666336766</v>
      </c>
      <c r="BI170" s="40"/>
      <c r="BN170" s="40"/>
      <c r="BO170" s="40"/>
      <c r="BP170" s="33"/>
      <c r="BQ170" s="41"/>
      <c r="BV170" s="37"/>
      <c r="BW170" s="37"/>
      <c r="BX170" s="31"/>
      <c r="BY170" s="41"/>
      <c r="BZ170" s="38"/>
      <c r="CC170" s="31"/>
      <c r="CD170" s="38"/>
      <c r="CE170" s="31"/>
      <c r="CF170" s="31"/>
      <c r="CG170" s="31"/>
      <c r="CH170" s="31"/>
      <c r="CI170" s="38"/>
      <c r="CJ170" s="41"/>
      <c r="CK170" s="38"/>
      <c r="CL170" s="41"/>
      <c r="CM170" s="41"/>
      <c r="CN170" s="41"/>
      <c r="CO170" s="31"/>
      <c r="CP170" s="41"/>
      <c r="CQ170" s="31"/>
      <c r="CR170" s="41"/>
      <c r="CS170" s="31"/>
      <c r="CT170" s="41"/>
      <c r="CU170" s="31"/>
    </row>
    <row r="171" spans="1:99" x14ac:dyDescent="0.2">
      <c r="A171" s="36" t="s">
        <v>146</v>
      </c>
      <c r="B171" s="36">
        <v>15</v>
      </c>
      <c r="C171" s="36">
        <v>333</v>
      </c>
      <c r="D171" s="36">
        <v>333</v>
      </c>
      <c r="E171" s="36">
        <v>9308.9</v>
      </c>
      <c r="F171" s="36">
        <v>10611.6</v>
      </c>
      <c r="G171" s="36">
        <v>10026.1</v>
      </c>
      <c r="H171" s="36">
        <v>10014.200000000001</v>
      </c>
      <c r="I171" s="36">
        <v>2.5000000000000001E-2</v>
      </c>
      <c r="J171" s="36">
        <v>705.30000000000109</v>
      </c>
      <c r="K171" s="36">
        <v>597.39999999999964</v>
      </c>
      <c r="L171" s="36">
        <v>651.35000000000036</v>
      </c>
      <c r="M171" s="36">
        <v>333</v>
      </c>
      <c r="N171" s="36">
        <v>10243.5</v>
      </c>
      <c r="O171" s="36">
        <v>1.5384615384618883E-2</v>
      </c>
      <c r="P171" s="36">
        <v>46.77</v>
      </c>
      <c r="Q171" s="36">
        <v>0.93100000000000005</v>
      </c>
      <c r="R171" s="36">
        <v>15.27</v>
      </c>
      <c r="S171" s="36">
        <v>8.94</v>
      </c>
      <c r="T171" s="36">
        <v>0.16700000000000001</v>
      </c>
      <c r="U171" s="36">
        <v>4.28</v>
      </c>
      <c r="V171" s="36">
        <v>8.66</v>
      </c>
      <c r="W171" s="36">
        <v>0.59</v>
      </c>
      <c r="X171" s="36">
        <v>1</v>
      </c>
      <c r="Y171" s="36">
        <v>0.252</v>
      </c>
      <c r="Z171" s="36">
        <v>5.0999999999999997E-2</v>
      </c>
      <c r="AA171" s="36">
        <v>-0.02</v>
      </c>
      <c r="AB171" s="36">
        <v>28</v>
      </c>
      <c r="AC171" s="36">
        <v>218</v>
      </c>
      <c r="AD171" s="36">
        <v>31</v>
      </c>
      <c r="AE171" s="36">
        <v>17</v>
      </c>
      <c r="AF171" s="36">
        <v>20</v>
      </c>
      <c r="AG171" s="36">
        <v>111</v>
      </c>
      <c r="AH171" s="36">
        <v>1</v>
      </c>
      <c r="AI171" s="36">
        <v>5</v>
      </c>
      <c r="AJ171" s="36">
        <v>4</v>
      </c>
      <c r="AK171" s="36">
        <v>28</v>
      </c>
      <c r="AL171" s="36">
        <v>174</v>
      </c>
      <c r="AM171" s="36">
        <v>8</v>
      </c>
      <c r="AN171" s="36">
        <v>0</v>
      </c>
      <c r="AO171" s="36">
        <v>225</v>
      </c>
      <c r="AP171" s="36">
        <v>23</v>
      </c>
      <c r="AQ171" s="36">
        <v>102</v>
      </c>
      <c r="AR171" s="36">
        <v>123</v>
      </c>
      <c r="AT171" s="39">
        <v>19.698934660537599</v>
      </c>
      <c r="AU171" s="39">
        <v>4.3985963725532145</v>
      </c>
      <c r="AV171" s="39">
        <v>6.6435547287870076</v>
      </c>
      <c r="AW171" s="39">
        <v>9.0352344311503305</v>
      </c>
      <c r="AY171" s="31">
        <v>1.7897000000000001</v>
      </c>
      <c r="AZ171" s="37">
        <v>2.0999999999999999E-3</v>
      </c>
      <c r="BA171" s="45"/>
      <c r="BB171" s="37"/>
      <c r="BC171" s="32">
        <v>47.046896060819691</v>
      </c>
      <c r="BD171" s="32"/>
      <c r="BE171" s="32"/>
      <c r="BI171" s="40"/>
      <c r="BN171" s="40"/>
      <c r="BO171" s="40"/>
      <c r="BP171" s="33"/>
      <c r="BQ171" s="41"/>
      <c r="BV171" s="37"/>
      <c r="BW171" s="37"/>
      <c r="BX171" s="31"/>
      <c r="BY171" s="41"/>
      <c r="BZ171" s="38"/>
      <c r="CC171" s="31"/>
      <c r="CD171" s="38"/>
      <c r="CE171" s="31"/>
      <c r="CF171" s="31"/>
      <c r="CG171" s="31"/>
      <c r="CH171" s="31"/>
      <c r="CI171" s="38"/>
      <c r="CJ171" s="41"/>
      <c r="CK171" s="38"/>
      <c r="CL171" s="41"/>
      <c r="CM171" s="41"/>
      <c r="CN171" s="41"/>
      <c r="CO171" s="31"/>
      <c r="CP171" s="41"/>
      <c r="CQ171" s="31"/>
      <c r="CR171" s="41"/>
      <c r="CS171" s="31"/>
      <c r="CT171" s="41"/>
      <c r="CU171" s="31"/>
    </row>
    <row r="172" spans="1:99" x14ac:dyDescent="0.2">
      <c r="A172" s="36" t="s">
        <v>146</v>
      </c>
      <c r="B172" s="36">
        <v>17</v>
      </c>
      <c r="C172" s="36">
        <v>335</v>
      </c>
      <c r="D172" s="36">
        <v>335</v>
      </c>
      <c r="E172" s="36">
        <v>9388.4</v>
      </c>
      <c r="F172" s="36">
        <v>10727.4</v>
      </c>
      <c r="G172" s="36">
        <v>10141.700000000001</v>
      </c>
      <c r="H172" s="36">
        <v>10124.6</v>
      </c>
      <c r="I172" s="36">
        <v>1.6666666666641402E-2</v>
      </c>
      <c r="J172" s="36">
        <v>736.20000000000073</v>
      </c>
      <c r="K172" s="36">
        <v>602.79999999999927</v>
      </c>
      <c r="L172" s="36">
        <v>669.5</v>
      </c>
      <c r="M172" s="36">
        <v>335</v>
      </c>
      <c r="N172" s="36">
        <v>10367.200000000001</v>
      </c>
      <c r="O172" s="36">
        <v>1.694915254237778E-2</v>
      </c>
      <c r="P172" s="36">
        <v>44.06</v>
      </c>
      <c r="Q172" s="36">
        <v>0.93500000000000005</v>
      </c>
      <c r="R172" s="36">
        <v>15.93</v>
      </c>
      <c r="S172" s="36">
        <v>9.01</v>
      </c>
      <c r="T172" s="36">
        <v>0.16800000000000001</v>
      </c>
      <c r="U172" s="36">
        <v>4.42</v>
      </c>
      <c r="V172" s="36">
        <v>9.61</v>
      </c>
      <c r="W172" s="36">
        <v>0.65</v>
      </c>
      <c r="X172" s="36">
        <v>0.97</v>
      </c>
      <c r="Y172" s="36">
        <v>0.30599999999999999</v>
      </c>
      <c r="Z172" s="36">
        <v>6.7000000000000004E-2</v>
      </c>
      <c r="AA172" s="36">
        <v>0.02</v>
      </c>
      <c r="AB172" s="36">
        <v>31</v>
      </c>
      <c r="AC172" s="36">
        <v>215</v>
      </c>
      <c r="AD172" s="36">
        <v>34</v>
      </c>
      <c r="AE172" s="36">
        <v>18</v>
      </c>
      <c r="AF172" s="36">
        <v>18</v>
      </c>
      <c r="AG172" s="36">
        <v>102</v>
      </c>
      <c r="AH172" s="36">
        <v>0</v>
      </c>
      <c r="AI172" s="36">
        <v>4</v>
      </c>
      <c r="AJ172" s="36">
        <v>3</v>
      </c>
      <c r="AK172" s="36">
        <v>24</v>
      </c>
      <c r="AL172" s="36">
        <v>188</v>
      </c>
      <c r="AM172" s="36">
        <v>8</v>
      </c>
      <c r="AN172" s="36">
        <v>0</v>
      </c>
      <c r="AO172" s="36">
        <v>236</v>
      </c>
      <c r="AP172" s="36">
        <v>25</v>
      </c>
      <c r="AQ172" s="36">
        <v>91</v>
      </c>
      <c r="AR172" s="36">
        <v>121</v>
      </c>
      <c r="AT172" s="39">
        <v>16.861531709457967</v>
      </c>
      <c r="AU172" s="39">
        <v>4.1540191415344152</v>
      </c>
      <c r="AV172" s="39">
        <v>7.326150418886014</v>
      </c>
      <c r="AW172" s="39">
        <v>9.9635645696849799</v>
      </c>
      <c r="AY172" s="31">
        <v>1.9979</v>
      </c>
      <c r="AZ172" s="37">
        <v>6.9999999999999999E-4</v>
      </c>
      <c r="BA172" s="45">
        <v>1.9601999999999999</v>
      </c>
      <c r="BB172" s="37">
        <v>3.7700000000000067E-2</v>
      </c>
      <c r="BC172" s="31">
        <v>87.777787656098724</v>
      </c>
      <c r="BD172" s="31">
        <v>87.777787656098724</v>
      </c>
      <c r="BI172" s="40"/>
      <c r="BN172" s="40"/>
      <c r="BO172" s="40"/>
      <c r="BP172" s="33"/>
      <c r="BQ172" s="41"/>
      <c r="BV172" s="37"/>
      <c r="BW172" s="37"/>
      <c r="BX172" s="31"/>
      <c r="BY172" s="41"/>
      <c r="BZ172" s="38"/>
      <c r="CC172" s="31"/>
      <c r="CD172" s="38"/>
      <c r="CE172" s="31"/>
      <c r="CF172" s="31"/>
      <c r="CG172" s="31"/>
      <c r="CH172" s="31"/>
      <c r="CI172" s="38"/>
      <c r="CJ172" s="41"/>
      <c r="CK172" s="38"/>
      <c r="CL172" s="41"/>
      <c r="CM172" s="41"/>
      <c r="CN172" s="41"/>
      <c r="CO172" s="31"/>
      <c r="CP172" s="41"/>
      <c r="CQ172" s="31"/>
      <c r="CR172" s="41"/>
      <c r="CS172" s="31"/>
      <c r="CT172" s="41"/>
      <c r="CU172" s="31"/>
    </row>
    <row r="173" spans="1:99" x14ac:dyDescent="0.2">
      <c r="A173" s="36" t="s">
        <v>146</v>
      </c>
      <c r="B173" s="36">
        <v>19</v>
      </c>
      <c r="C173" s="36">
        <v>337</v>
      </c>
      <c r="D173" s="36">
        <v>337</v>
      </c>
      <c r="E173" s="36">
        <v>9537.7999999999993</v>
      </c>
      <c r="F173" s="36">
        <v>10779.4</v>
      </c>
      <c r="G173" s="36">
        <v>10257.6</v>
      </c>
      <c r="H173" s="36">
        <v>10237.4</v>
      </c>
      <c r="I173" s="36">
        <v>1.6666666666641402E-2</v>
      </c>
      <c r="J173" s="36">
        <v>699.60000000000036</v>
      </c>
      <c r="K173" s="36">
        <v>542</v>
      </c>
      <c r="L173" s="36">
        <v>620.80000000000018</v>
      </c>
      <c r="M173" s="36">
        <v>337</v>
      </c>
      <c r="N173" s="36">
        <v>10488.7</v>
      </c>
      <c r="O173" s="36">
        <v>1.7241379310350909E-2</v>
      </c>
      <c r="P173" s="31">
        <v>47.015000000000001</v>
      </c>
      <c r="Q173" s="36">
        <v>0.91200000000000003</v>
      </c>
      <c r="R173" s="36">
        <v>14.73</v>
      </c>
      <c r="S173" s="31">
        <v>8.504999999999999</v>
      </c>
      <c r="T173" s="36">
        <v>0.157</v>
      </c>
      <c r="U173" s="36">
        <v>3.97</v>
      </c>
      <c r="V173" s="36">
        <v>9.58</v>
      </c>
      <c r="W173" s="36">
        <v>0.59</v>
      </c>
      <c r="X173" s="31">
        <v>0.98499999999999999</v>
      </c>
      <c r="Y173" s="36">
        <v>0.248</v>
      </c>
      <c r="Z173" s="37">
        <v>8.0499999999999988E-2</v>
      </c>
      <c r="AA173" s="31">
        <v>3.5000000000000003E-2</v>
      </c>
      <c r="AB173" s="36">
        <v>29</v>
      </c>
      <c r="AC173" s="38">
        <v>223.5</v>
      </c>
      <c r="AD173" s="38">
        <v>49.5</v>
      </c>
      <c r="AE173" s="38">
        <v>16</v>
      </c>
      <c r="AF173" s="38">
        <v>16.5</v>
      </c>
      <c r="AG173" s="38">
        <v>103.5</v>
      </c>
      <c r="AH173" s="38">
        <v>0.5</v>
      </c>
      <c r="AI173" s="38">
        <v>5.5</v>
      </c>
      <c r="AJ173" s="38">
        <v>3</v>
      </c>
      <c r="AK173" s="38">
        <v>25</v>
      </c>
      <c r="AL173" s="38">
        <v>178</v>
      </c>
      <c r="AM173" s="38">
        <v>4.5</v>
      </c>
      <c r="AN173" s="38">
        <v>0</v>
      </c>
      <c r="AO173" s="38">
        <v>219</v>
      </c>
      <c r="AP173" s="38">
        <v>24.5</v>
      </c>
      <c r="AQ173" s="38">
        <v>84.5</v>
      </c>
      <c r="AR173" s="38">
        <v>118.5</v>
      </c>
      <c r="AS173" s="34"/>
      <c r="AT173" s="39">
        <v>19.064818836914508</v>
      </c>
      <c r="AU173" s="39">
        <v>4.3723440234093802</v>
      </c>
      <c r="AV173" s="39">
        <v>7.4609966621082782</v>
      </c>
      <c r="AW173" s="39">
        <v>10.146955460467259</v>
      </c>
      <c r="AY173" s="31">
        <v>2.0059999999999998</v>
      </c>
      <c r="AZ173" s="37">
        <v>2.0199999999999999E-2</v>
      </c>
      <c r="BA173" s="37"/>
      <c r="BB173" s="37"/>
      <c r="BC173" s="32">
        <v>43.861340614437559</v>
      </c>
      <c r="BD173" s="32"/>
      <c r="BE173" s="32"/>
      <c r="BF173" s="47">
        <v>268</v>
      </c>
      <c r="BG173" s="38">
        <v>38</v>
      </c>
      <c r="BH173" s="38">
        <v>16</v>
      </c>
      <c r="BI173" s="48">
        <v>11</v>
      </c>
      <c r="BJ173" s="38">
        <v>85</v>
      </c>
      <c r="BK173" s="31">
        <v>0.24</v>
      </c>
      <c r="BL173" s="41">
        <v>5.4</v>
      </c>
      <c r="BM173" s="38">
        <v>7.4</v>
      </c>
      <c r="BN173" s="48">
        <v>24</v>
      </c>
      <c r="BO173" s="48">
        <v>216</v>
      </c>
      <c r="BP173" s="35">
        <v>2.6</v>
      </c>
      <c r="BQ173" s="31">
        <v>0.92</v>
      </c>
      <c r="BR173" s="38">
        <v>211</v>
      </c>
      <c r="BS173" s="38">
        <v>23</v>
      </c>
      <c r="BT173" s="38">
        <v>89</v>
      </c>
      <c r="BU173" s="38">
        <v>110</v>
      </c>
      <c r="BV173" s="37">
        <v>4.2682450328796098E-2</v>
      </c>
      <c r="BW173" s="37">
        <v>4.6465645249668237E-2</v>
      </c>
      <c r="BX173" s="31">
        <v>0.13089023948037914</v>
      </c>
      <c r="BY173" s="41">
        <v>1.26051</v>
      </c>
      <c r="BZ173" s="38">
        <v>17.311</v>
      </c>
      <c r="CA173" s="37">
        <v>3.9090399668190404E-2</v>
      </c>
      <c r="CB173" s="36">
        <v>0</v>
      </c>
      <c r="CC173" s="37">
        <v>6.8430000000000005E-2</v>
      </c>
      <c r="CD173" s="38">
        <v>25.632350000000002</v>
      </c>
      <c r="CE173" s="31">
        <v>0.20121999999999998</v>
      </c>
      <c r="CF173" s="31">
        <v>0.38016</v>
      </c>
      <c r="CG173" s="31">
        <v>0.17936089874447961</v>
      </c>
      <c r="CH173" s="31"/>
      <c r="CI173" s="38">
        <v>18.003149999999998</v>
      </c>
      <c r="CJ173" s="41">
        <v>5.3560100000000004</v>
      </c>
      <c r="CK173" s="38">
        <v>23.720099999999999</v>
      </c>
      <c r="CL173" s="41">
        <v>5.6049950000000006</v>
      </c>
      <c r="CM173" s="41">
        <v>1.609253809289892</v>
      </c>
      <c r="CN173" s="41">
        <v>5.3225400293217664</v>
      </c>
      <c r="CO173" s="31">
        <v>0.76320999999999994</v>
      </c>
      <c r="CP173" s="41">
        <v>4.4949650000000005</v>
      </c>
      <c r="CQ173" s="31">
        <v>0.88025000000000009</v>
      </c>
      <c r="CR173" s="41">
        <v>2.507145</v>
      </c>
      <c r="CS173" s="31">
        <v>0.36363000000000001</v>
      </c>
      <c r="CT173" s="41">
        <v>2.3523999999999998</v>
      </c>
      <c r="CU173" s="31">
        <v>0.35278999999999999</v>
      </c>
    </row>
    <row r="174" spans="1:99" x14ac:dyDescent="0.2">
      <c r="A174" s="36" t="s">
        <v>146</v>
      </c>
      <c r="B174" s="36">
        <v>21</v>
      </c>
      <c r="C174" s="36">
        <v>339</v>
      </c>
      <c r="D174" s="36">
        <v>339</v>
      </c>
      <c r="E174" s="36">
        <v>9645.7999999999993</v>
      </c>
      <c r="F174" s="36">
        <v>10854.5</v>
      </c>
      <c r="G174" s="36">
        <v>10376.4</v>
      </c>
      <c r="H174" s="36">
        <v>10350.799999999999</v>
      </c>
      <c r="I174" s="36">
        <v>1.4285714285686445E-2</v>
      </c>
      <c r="J174" s="36">
        <v>705</v>
      </c>
      <c r="K174" s="36">
        <v>503.70000000000073</v>
      </c>
      <c r="L174" s="36">
        <v>604.35000000000036</v>
      </c>
      <c r="M174" s="36">
        <v>339</v>
      </c>
      <c r="N174" s="36">
        <v>10609.2</v>
      </c>
      <c r="O174" s="36">
        <v>1.6393442622958457E-2</v>
      </c>
      <c r="P174" s="36">
        <v>44.27</v>
      </c>
      <c r="Q174" s="36">
        <v>0.93600000000000005</v>
      </c>
      <c r="R174" s="36">
        <v>15.69</v>
      </c>
      <c r="S174" s="36">
        <v>9.15</v>
      </c>
      <c r="T174" s="36">
        <v>0.17499999999999999</v>
      </c>
      <c r="U174" s="36">
        <v>4.13</v>
      </c>
      <c r="V174" s="36">
        <v>9.7799999999999994</v>
      </c>
      <c r="W174" s="36">
        <v>0.81</v>
      </c>
      <c r="X174" s="36">
        <v>1.03</v>
      </c>
      <c r="Y174" s="36">
        <v>0.222</v>
      </c>
      <c r="Z174" s="36">
        <v>0.10100000000000001</v>
      </c>
      <c r="AA174" s="36">
        <v>0.1</v>
      </c>
      <c r="AB174" s="36">
        <v>31</v>
      </c>
      <c r="AC174" s="36">
        <v>243</v>
      </c>
      <c r="AD174" s="36">
        <v>31</v>
      </c>
      <c r="AE174" s="36">
        <v>18</v>
      </c>
      <c r="AF174" s="36">
        <v>22</v>
      </c>
      <c r="AG174" s="36">
        <v>98</v>
      </c>
      <c r="AH174" s="36">
        <v>-1</v>
      </c>
      <c r="AI174" s="36">
        <v>7</v>
      </c>
      <c r="AJ174" s="36">
        <v>4</v>
      </c>
      <c r="AK174" s="36">
        <v>24</v>
      </c>
      <c r="AL174" s="36">
        <v>194</v>
      </c>
      <c r="AM174" s="36">
        <v>8</v>
      </c>
      <c r="AN174" s="36">
        <v>-1</v>
      </c>
      <c r="AO174" s="36">
        <v>233</v>
      </c>
      <c r="AP174" s="36">
        <v>23</v>
      </c>
      <c r="AQ174" s="36">
        <v>88</v>
      </c>
      <c r="AR174" s="36">
        <v>114</v>
      </c>
      <c r="AT174" s="39">
        <v>16.547317041841957</v>
      </c>
      <c r="AU174" s="39">
        <v>4.3590631573546403</v>
      </c>
      <c r="AV174" s="39">
        <v>6.9237083782258528</v>
      </c>
      <c r="AW174" s="39">
        <v>9.4162433943871608</v>
      </c>
      <c r="AY174" s="31">
        <v>2.0623999999999998</v>
      </c>
      <c r="AZ174" s="37">
        <v>1.6000000000000001E-3</v>
      </c>
      <c r="BA174" s="45"/>
      <c r="BB174" s="37"/>
      <c r="BC174" s="32">
        <v>44.346622461525286</v>
      </c>
      <c r="BD174" s="32"/>
      <c r="BE174" s="32"/>
      <c r="BI174" s="40"/>
      <c r="BN174" s="40"/>
      <c r="BO174" s="40"/>
      <c r="BP174" s="33"/>
      <c r="BV174" s="37"/>
      <c r="BW174" s="37"/>
      <c r="BX174" s="31"/>
      <c r="BY174" s="41"/>
      <c r="BZ174" s="38"/>
      <c r="CC174" s="31"/>
      <c r="CD174" s="38"/>
      <c r="CE174" s="31"/>
      <c r="CF174" s="31"/>
      <c r="CG174" s="31"/>
      <c r="CH174" s="31"/>
      <c r="CI174" s="38"/>
      <c r="CJ174" s="41"/>
      <c r="CK174" s="38"/>
      <c r="CL174" s="41"/>
      <c r="CM174" s="41"/>
      <c r="CN174" s="41"/>
      <c r="CO174" s="31"/>
      <c r="CP174" s="41"/>
      <c r="CQ174" s="31"/>
      <c r="CR174" s="41"/>
      <c r="CS174" s="31"/>
      <c r="CT174" s="41"/>
      <c r="CU174" s="31"/>
    </row>
    <row r="175" spans="1:99" x14ac:dyDescent="0.2">
      <c r="A175" s="36" t="s">
        <v>146</v>
      </c>
      <c r="B175" s="36">
        <v>23</v>
      </c>
      <c r="C175" s="36">
        <v>341</v>
      </c>
      <c r="D175" s="36">
        <v>341</v>
      </c>
      <c r="E175" s="36">
        <v>9783.6</v>
      </c>
      <c r="F175" s="36">
        <v>10932.6</v>
      </c>
      <c r="G175" s="36">
        <v>10492</v>
      </c>
      <c r="H175" s="36">
        <v>10462.200000000001</v>
      </c>
      <c r="I175" s="36">
        <v>1.999999999998181E-2</v>
      </c>
      <c r="J175" s="36">
        <v>678.60000000000036</v>
      </c>
      <c r="K175" s="36">
        <v>470.39999999999964</v>
      </c>
      <c r="L175" s="36">
        <v>574.5</v>
      </c>
      <c r="M175" s="36">
        <v>341</v>
      </c>
      <c r="N175" s="36">
        <v>10732.6</v>
      </c>
      <c r="O175" s="36">
        <v>1.5384615384618883E-2</v>
      </c>
      <c r="P175" s="36">
        <v>47.62</v>
      </c>
      <c r="Q175" s="36">
        <v>0.86099999999999999</v>
      </c>
      <c r="R175" s="36">
        <v>15.67</v>
      </c>
      <c r="S175" s="36">
        <v>8.66</v>
      </c>
      <c r="T175" s="36">
        <v>0.157</v>
      </c>
      <c r="U175" s="36">
        <v>4.22</v>
      </c>
      <c r="V175" s="36">
        <v>8.4600000000000009</v>
      </c>
      <c r="W175" s="36">
        <v>0.92</v>
      </c>
      <c r="X175" s="36">
        <v>0.9</v>
      </c>
      <c r="Y175" s="36">
        <v>0.216</v>
      </c>
      <c r="Z175" s="36">
        <v>7.4999999999999997E-2</v>
      </c>
      <c r="AA175" s="36">
        <v>0.03</v>
      </c>
      <c r="AB175" s="36">
        <v>19</v>
      </c>
      <c r="AC175" s="36">
        <v>211</v>
      </c>
      <c r="AD175" s="36">
        <v>30</v>
      </c>
      <c r="AE175" s="36">
        <v>21</v>
      </c>
      <c r="AF175" s="36">
        <v>36</v>
      </c>
      <c r="AG175" s="36">
        <v>136</v>
      </c>
      <c r="AH175" s="36">
        <v>-1</v>
      </c>
      <c r="AI175" s="36">
        <v>10</v>
      </c>
      <c r="AJ175" s="36">
        <v>3</v>
      </c>
      <c r="AK175" s="36">
        <v>21</v>
      </c>
      <c r="AL175" s="36">
        <v>194</v>
      </c>
      <c r="AM175" s="36">
        <v>3</v>
      </c>
      <c r="AN175" s="36">
        <v>0</v>
      </c>
      <c r="AO175" s="36">
        <v>225</v>
      </c>
      <c r="AP175" s="36">
        <v>22</v>
      </c>
      <c r="AQ175" s="36">
        <v>84</v>
      </c>
      <c r="AR175" s="36">
        <v>105</v>
      </c>
      <c r="AT175" s="39">
        <v>14.981955562855994</v>
      </c>
      <c r="AU175" s="39">
        <v>4.0442555319414906</v>
      </c>
      <c r="AV175" s="39">
        <v>7.9208764731955341</v>
      </c>
      <c r="AW175" s="39">
        <v>10.772392003545928</v>
      </c>
      <c r="AY175" s="31">
        <v>1.6974</v>
      </c>
      <c r="AZ175" s="37">
        <v>2.3800000000000002E-2</v>
      </c>
      <c r="BA175" s="45"/>
      <c r="BB175" s="37"/>
      <c r="BC175" s="32">
        <v>47.462917467461665</v>
      </c>
      <c r="BD175" s="32"/>
      <c r="BE175" s="32"/>
      <c r="BI175" s="40"/>
      <c r="BN175" s="40"/>
      <c r="BO175" s="40"/>
      <c r="BP175" s="33"/>
      <c r="BV175" s="37"/>
      <c r="BW175" s="37"/>
      <c r="BX175" s="31"/>
      <c r="BY175" s="41"/>
      <c r="BZ175" s="38"/>
      <c r="CC175" s="31"/>
      <c r="CD175" s="38"/>
      <c r="CE175" s="31"/>
      <c r="CF175" s="31"/>
      <c r="CG175" s="31"/>
      <c r="CH175" s="31"/>
      <c r="CI175" s="38"/>
      <c r="CJ175" s="41"/>
      <c r="CK175" s="38"/>
      <c r="CL175" s="41"/>
      <c r="CM175" s="41"/>
      <c r="CN175" s="41"/>
      <c r="CO175" s="31"/>
      <c r="CP175" s="41"/>
      <c r="CQ175" s="31"/>
      <c r="CR175" s="41"/>
      <c r="CS175" s="31"/>
      <c r="CT175" s="41"/>
      <c r="CU175" s="31"/>
    </row>
    <row r="176" spans="1:99" x14ac:dyDescent="0.2">
      <c r="A176" s="36" t="s">
        <v>146</v>
      </c>
      <c r="B176" s="36">
        <v>25</v>
      </c>
      <c r="C176" s="36">
        <v>343</v>
      </c>
      <c r="D176" s="36">
        <v>343</v>
      </c>
      <c r="E176" s="36">
        <v>9916.7999999999993</v>
      </c>
      <c r="F176" s="36">
        <v>10984.3</v>
      </c>
      <c r="G176" s="36">
        <v>10609.4</v>
      </c>
      <c r="H176" s="36">
        <v>10572.7</v>
      </c>
      <c r="I176" s="36">
        <v>1.999999999998181E-2</v>
      </c>
      <c r="J176" s="36">
        <v>655.90000000000146</v>
      </c>
      <c r="K176" s="36">
        <v>411.59999999999854</v>
      </c>
      <c r="L176" s="36">
        <v>533.75</v>
      </c>
      <c r="M176" s="36">
        <v>343</v>
      </c>
      <c r="N176" s="36">
        <v>10862.6</v>
      </c>
      <c r="O176" s="36">
        <v>1.5384615384618883E-2</v>
      </c>
      <c r="P176" s="36">
        <v>49.36</v>
      </c>
      <c r="Q176" s="36">
        <v>0.84599999999999997</v>
      </c>
      <c r="R176" s="36">
        <v>15.48</v>
      </c>
      <c r="S176" s="36">
        <v>8.59</v>
      </c>
      <c r="T176" s="36">
        <v>0.13800000000000001</v>
      </c>
      <c r="U176" s="36">
        <v>4.1100000000000003</v>
      </c>
      <c r="V176" s="36">
        <v>7.63</v>
      </c>
      <c r="W176" s="36">
        <v>0.79</v>
      </c>
      <c r="X176" s="36">
        <v>0.94</v>
      </c>
      <c r="Y176" s="36">
        <v>0.19900000000000001</v>
      </c>
      <c r="Z176" s="36">
        <v>8.6999999999999994E-2</v>
      </c>
      <c r="AA176" s="36">
        <v>0.01</v>
      </c>
      <c r="AB176" s="36">
        <v>18</v>
      </c>
      <c r="AC176" s="36">
        <v>213</v>
      </c>
      <c r="AD176" s="36">
        <v>13</v>
      </c>
      <c r="AE176" s="36">
        <v>20</v>
      </c>
      <c r="AF176" s="36">
        <v>32</v>
      </c>
      <c r="AG176" s="36">
        <v>124</v>
      </c>
      <c r="AH176" s="36">
        <v>0</v>
      </c>
      <c r="AI176" s="36">
        <v>9</v>
      </c>
      <c r="AJ176" s="36">
        <v>3</v>
      </c>
      <c r="AK176" s="36">
        <v>24</v>
      </c>
      <c r="AL176" s="36">
        <v>180</v>
      </c>
      <c r="AM176" s="36">
        <v>3</v>
      </c>
      <c r="AN176" s="36">
        <v>1</v>
      </c>
      <c r="AO176" s="36">
        <v>222</v>
      </c>
      <c r="AP176" s="36">
        <v>19</v>
      </c>
      <c r="AQ176" s="36">
        <v>87</v>
      </c>
      <c r="AR176" s="36">
        <v>106</v>
      </c>
      <c r="AT176" s="39">
        <v>17.594293395311972</v>
      </c>
      <c r="AU176" s="39">
        <v>4.3131852063661107</v>
      </c>
      <c r="AV176" s="39">
        <v>7.851725728991374</v>
      </c>
      <c r="AW176" s="39">
        <v>10.678346991428269</v>
      </c>
      <c r="AY176" s="31">
        <v>1.5510999999999999</v>
      </c>
      <c r="AZ176" s="37">
        <v>8.0000000000000004E-4</v>
      </c>
      <c r="BA176" s="45">
        <v>1.4932000000000001</v>
      </c>
      <c r="BB176" s="37">
        <v>5.789999999999984E-2</v>
      </c>
      <c r="BC176" s="31">
        <v>83.595574000440934</v>
      </c>
      <c r="BD176" s="31">
        <v>83.595574000440934</v>
      </c>
      <c r="BI176" s="40"/>
      <c r="BN176" s="40"/>
      <c r="BO176" s="40"/>
      <c r="BP176" s="33"/>
      <c r="BV176" s="37"/>
      <c r="BW176" s="37"/>
      <c r="BX176" s="31"/>
      <c r="BY176" s="41"/>
      <c r="BZ176" s="38"/>
      <c r="CC176" s="31"/>
      <c r="CD176" s="38"/>
      <c r="CE176" s="31"/>
      <c r="CF176" s="31"/>
      <c r="CG176" s="31"/>
      <c r="CH176" s="31"/>
      <c r="CI176" s="38"/>
      <c r="CJ176" s="41"/>
      <c r="CK176" s="38"/>
      <c r="CL176" s="41"/>
      <c r="CM176" s="41"/>
      <c r="CN176" s="41"/>
      <c r="CO176" s="31"/>
      <c r="CP176" s="41"/>
      <c r="CQ176" s="31"/>
      <c r="CR176" s="41"/>
      <c r="CS176" s="31"/>
      <c r="CT176" s="41"/>
      <c r="CU176" s="31"/>
    </row>
    <row r="177" spans="1:99" x14ac:dyDescent="0.2">
      <c r="A177" s="36" t="s">
        <v>146</v>
      </c>
      <c r="B177" s="36">
        <v>27</v>
      </c>
      <c r="C177" s="36">
        <v>345</v>
      </c>
      <c r="D177" s="36">
        <v>345</v>
      </c>
      <c r="E177" s="36">
        <v>10018.799999999999</v>
      </c>
      <c r="F177" s="36">
        <v>11072.6</v>
      </c>
      <c r="G177" s="36">
        <v>10730.6</v>
      </c>
      <c r="H177" s="36">
        <v>10682.7</v>
      </c>
      <c r="I177" s="36">
        <v>3.3333333333383862E-2</v>
      </c>
      <c r="J177" s="36">
        <v>663.90000000000146</v>
      </c>
      <c r="K177" s="36">
        <v>389.89999999999964</v>
      </c>
      <c r="L177" s="36">
        <v>526.90000000000055</v>
      </c>
      <c r="M177" s="36">
        <v>345</v>
      </c>
      <c r="N177" s="36">
        <v>10991.8</v>
      </c>
      <c r="O177" s="36">
        <v>2.7777777777781287E-2</v>
      </c>
      <c r="P177" s="36">
        <v>47.17</v>
      </c>
      <c r="Q177" s="36">
        <v>0.77200000000000002</v>
      </c>
      <c r="R177" s="36">
        <v>16.7</v>
      </c>
      <c r="S177" s="36">
        <v>8.3000000000000007</v>
      </c>
      <c r="T177" s="36">
        <v>0.14699999999999999</v>
      </c>
      <c r="U177" s="36">
        <v>3.87</v>
      </c>
      <c r="V177" s="36">
        <v>8.43</v>
      </c>
      <c r="W177" s="36">
        <v>1.27</v>
      </c>
      <c r="X177" s="36">
        <v>0.68</v>
      </c>
      <c r="Y177" s="36">
        <v>0.161</v>
      </c>
      <c r="Z177" s="36">
        <v>8.2000000000000003E-2</v>
      </c>
      <c r="AA177" s="36">
        <v>0.03</v>
      </c>
      <c r="AB177" s="36">
        <v>14</v>
      </c>
      <c r="AC177" s="36">
        <v>157</v>
      </c>
      <c r="AD177" s="36">
        <v>23</v>
      </c>
      <c r="AE177" s="36">
        <v>22</v>
      </c>
      <c r="AF177" s="36">
        <v>47</v>
      </c>
      <c r="AG177" s="36">
        <v>93</v>
      </c>
      <c r="AH177" s="36">
        <v>0</v>
      </c>
      <c r="AI177" s="36">
        <v>14</v>
      </c>
      <c r="AJ177" s="36">
        <v>3</v>
      </c>
      <c r="AK177" s="36">
        <v>15</v>
      </c>
      <c r="AL177" s="36">
        <v>264</v>
      </c>
      <c r="AM177" s="36">
        <v>0</v>
      </c>
      <c r="AN177" s="36">
        <v>-1</v>
      </c>
      <c r="AO177" s="36">
        <v>218</v>
      </c>
      <c r="AP177" s="36">
        <v>19</v>
      </c>
      <c r="AQ177" s="36">
        <v>82</v>
      </c>
      <c r="AR177" s="36">
        <v>91</v>
      </c>
      <c r="AT177" s="39">
        <v>14.816018635138622</v>
      </c>
      <c r="AU177" s="39">
        <v>4.5596909330831865</v>
      </c>
      <c r="AV177" s="39">
        <v>6.1773637100748786</v>
      </c>
      <c r="AW177" s="39">
        <v>8.4012146457018346</v>
      </c>
      <c r="AY177" s="31">
        <v>1.6228</v>
      </c>
      <c r="AZ177" s="37">
        <v>3.5200000000000002E-2</v>
      </c>
      <c r="BA177" s="45"/>
      <c r="BB177" s="37"/>
      <c r="BC177" s="32">
        <v>48.459632016973188</v>
      </c>
      <c r="BD177" s="32"/>
      <c r="BE177" s="32"/>
      <c r="BF177" s="33">
        <v>213</v>
      </c>
      <c r="BG177" s="36">
        <v>22</v>
      </c>
      <c r="BH177" s="36">
        <v>21</v>
      </c>
      <c r="BI177" s="40">
        <v>31</v>
      </c>
      <c r="BJ177" s="36">
        <v>108</v>
      </c>
      <c r="BK177" s="36">
        <v>0.32</v>
      </c>
      <c r="BL177" s="36">
        <v>15</v>
      </c>
      <c r="BM177" s="36">
        <v>5.4</v>
      </c>
      <c r="BN177" s="40">
        <v>15</v>
      </c>
      <c r="BO177" s="40">
        <v>315</v>
      </c>
      <c r="BP177" s="35">
        <v>2</v>
      </c>
      <c r="BQ177" s="36">
        <v>0.72</v>
      </c>
      <c r="BR177" s="36">
        <v>213</v>
      </c>
      <c r="BS177" s="36">
        <v>17</v>
      </c>
      <c r="BT177" s="36">
        <v>82</v>
      </c>
      <c r="BU177" s="36">
        <v>89</v>
      </c>
      <c r="BV177" s="37">
        <v>3.6183369945862916E-2</v>
      </c>
      <c r="BW177" s="37">
        <v>3.9681040032994455E-2</v>
      </c>
      <c r="BX177" s="37">
        <v>9.934757835899316E-2</v>
      </c>
      <c r="BY177" s="41">
        <v>1.7167100000000002</v>
      </c>
      <c r="BZ177" s="38">
        <v>17.606200000000001</v>
      </c>
      <c r="CA177" s="41">
        <v>2.1874587662672309</v>
      </c>
      <c r="CB177" s="36">
        <v>1.5499999999999999E-3</v>
      </c>
      <c r="CC177" s="31">
        <v>0.20623</v>
      </c>
      <c r="CD177" s="38">
        <v>25.07535</v>
      </c>
      <c r="CE177" s="31">
        <v>0.61491999999999991</v>
      </c>
      <c r="CF177" s="31">
        <v>0.52366000000000001</v>
      </c>
      <c r="CG177" s="31">
        <v>0.1159417737394762</v>
      </c>
      <c r="CH177" s="31">
        <v>0.1729</v>
      </c>
      <c r="CI177" s="38">
        <v>10.03975</v>
      </c>
      <c r="CJ177" s="41">
        <v>3.2831100000000002</v>
      </c>
      <c r="CK177" s="38">
        <v>14.837199999999999</v>
      </c>
      <c r="CL177" s="41">
        <v>3.542745</v>
      </c>
      <c r="CM177" s="41">
        <v>1.130095660071285</v>
      </c>
      <c r="CN177" s="41">
        <v>3.590404130805863</v>
      </c>
      <c r="CO177" s="31">
        <v>0.53541000000000005</v>
      </c>
      <c r="CP177" s="41">
        <v>3.1925650000000001</v>
      </c>
      <c r="CQ177" s="31">
        <v>0.64965000000000006</v>
      </c>
      <c r="CR177" s="41">
        <v>1.9035949999999999</v>
      </c>
      <c r="CS177" s="31">
        <v>0.27693000000000001</v>
      </c>
      <c r="CT177" s="41">
        <v>1.83585</v>
      </c>
      <c r="CU177" s="31">
        <v>0.27288999999999997</v>
      </c>
    </row>
    <row r="178" spans="1:99" x14ac:dyDescent="0.2">
      <c r="A178" s="36" t="s">
        <v>146</v>
      </c>
      <c r="B178" s="36">
        <v>29</v>
      </c>
      <c r="C178" s="36">
        <v>347</v>
      </c>
      <c r="D178" s="36">
        <v>347</v>
      </c>
      <c r="E178" s="36">
        <v>10138.200000000001</v>
      </c>
      <c r="F178" s="36">
        <v>11103.5</v>
      </c>
      <c r="G178" s="36">
        <v>10792.1</v>
      </c>
      <c r="H178" s="36">
        <v>10752.9</v>
      </c>
      <c r="I178" s="36">
        <v>2.5000000000000001E-2</v>
      </c>
      <c r="J178" s="36">
        <v>614.69999999999891</v>
      </c>
      <c r="K178" s="36">
        <v>350.60000000000036</v>
      </c>
      <c r="L178" s="36">
        <v>482.64999999999964</v>
      </c>
      <c r="M178" s="36">
        <v>347</v>
      </c>
      <c r="N178" s="36">
        <v>11061.3</v>
      </c>
      <c r="O178" s="36">
        <v>2.8571428571435069E-2</v>
      </c>
      <c r="P178" s="36">
        <v>48.38</v>
      </c>
      <c r="Q178" s="36">
        <v>0.748</v>
      </c>
      <c r="R178" s="36">
        <v>15.94</v>
      </c>
      <c r="S178" s="36">
        <v>8.44</v>
      </c>
      <c r="T178" s="36">
        <v>0.14099999999999999</v>
      </c>
      <c r="U178" s="36">
        <v>3.92</v>
      </c>
      <c r="V178" s="36">
        <v>7.93</v>
      </c>
      <c r="W178" s="36">
        <v>1.28</v>
      </c>
      <c r="X178" s="36">
        <v>0.59</v>
      </c>
      <c r="Y178" s="36">
        <v>0.14399999999999999</v>
      </c>
      <c r="Z178" s="36">
        <v>4.1000000000000002E-2</v>
      </c>
      <c r="AA178" s="36">
        <v>-0.03</v>
      </c>
      <c r="AB178" s="36">
        <v>12</v>
      </c>
      <c r="AC178" s="36">
        <v>183</v>
      </c>
      <c r="AD178" s="36">
        <v>16</v>
      </c>
      <c r="AE178" s="36">
        <v>22</v>
      </c>
      <c r="AF178" s="36">
        <v>53</v>
      </c>
      <c r="AG178" s="36">
        <v>101</v>
      </c>
      <c r="AH178" s="36">
        <v>2</v>
      </c>
      <c r="AI178" s="36">
        <v>17</v>
      </c>
      <c r="AJ178" s="36">
        <v>1</v>
      </c>
      <c r="AK178" s="36">
        <v>14</v>
      </c>
      <c r="AL178" s="36">
        <v>253</v>
      </c>
      <c r="AM178" s="36">
        <v>7</v>
      </c>
      <c r="AN178" s="36">
        <v>1</v>
      </c>
      <c r="AO178" s="36">
        <v>228</v>
      </c>
      <c r="AP178" s="36">
        <v>15</v>
      </c>
      <c r="AQ178" s="36">
        <v>88</v>
      </c>
      <c r="AR178" s="36">
        <v>90</v>
      </c>
      <c r="AT178" s="39">
        <v>14.789162894750532</v>
      </c>
      <c r="AU178" s="39">
        <v>4.1319727994992963</v>
      </c>
      <c r="AV178" s="39">
        <v>12.479107359551872</v>
      </c>
      <c r="AW178" s="39">
        <v>16.971586008990545</v>
      </c>
      <c r="AY178" s="31">
        <v>1.5481</v>
      </c>
      <c r="AZ178" s="37">
        <v>1.8599999999999998E-2</v>
      </c>
      <c r="BA178" s="45"/>
      <c r="BB178" s="37"/>
      <c r="BC178" s="32">
        <v>48.667504565923252</v>
      </c>
      <c r="BD178" s="32"/>
      <c r="BE178" s="32"/>
      <c r="BI178" s="40"/>
      <c r="BN178" s="40"/>
      <c r="BO178" s="40"/>
      <c r="BP178" s="33"/>
      <c r="BV178" s="37"/>
      <c r="BW178" s="37"/>
      <c r="BX178" s="31"/>
      <c r="BZ178" s="38"/>
      <c r="CA178" s="41"/>
      <c r="CC178" s="31"/>
      <c r="CD178" s="38"/>
      <c r="CE178" s="31"/>
      <c r="CF178" s="31"/>
      <c r="CG178" s="31"/>
      <c r="CH178" s="31"/>
      <c r="CI178" s="38"/>
      <c r="CJ178" s="41"/>
      <c r="CK178" s="38"/>
      <c r="CL178" s="41"/>
      <c r="CM178" s="41"/>
      <c r="CN178" s="41"/>
      <c r="CO178" s="31"/>
      <c r="CP178" s="41"/>
      <c r="CQ178" s="31"/>
      <c r="CR178" s="41"/>
      <c r="CS178" s="31"/>
      <c r="CT178" s="41"/>
      <c r="CU178" s="31"/>
    </row>
    <row r="179" spans="1:99" x14ac:dyDescent="0.2">
      <c r="A179" s="36" t="s">
        <v>146</v>
      </c>
      <c r="B179" s="36">
        <v>31</v>
      </c>
      <c r="C179" s="36">
        <v>349</v>
      </c>
      <c r="D179" s="36">
        <v>349</v>
      </c>
      <c r="E179" s="36">
        <v>10243</v>
      </c>
      <c r="F179" s="36">
        <v>11151.4</v>
      </c>
      <c r="G179" s="36">
        <v>10857</v>
      </c>
      <c r="H179" s="36">
        <v>10823.2</v>
      </c>
      <c r="I179" s="36">
        <v>2.5000000000000001E-2</v>
      </c>
      <c r="J179" s="36">
        <v>580.20000000000073</v>
      </c>
      <c r="K179" s="36">
        <v>328.19999999999891</v>
      </c>
      <c r="L179" s="36">
        <v>454.19999999999982</v>
      </c>
      <c r="M179" s="36">
        <v>349</v>
      </c>
      <c r="N179" s="36">
        <v>11132.5</v>
      </c>
      <c r="O179" s="36">
        <v>2.9411764705892188E-2</v>
      </c>
      <c r="P179" s="36">
        <v>48.59</v>
      </c>
      <c r="Q179" s="36">
        <v>0.82899999999999996</v>
      </c>
      <c r="R179" s="36">
        <v>15.64</v>
      </c>
      <c r="S179" s="36">
        <v>7.93</v>
      </c>
      <c r="T179" s="36">
        <v>0.17100000000000001</v>
      </c>
      <c r="U179" s="36">
        <v>3.66</v>
      </c>
      <c r="V179" s="36">
        <v>8.68</v>
      </c>
      <c r="W179" s="36">
        <v>0.92</v>
      </c>
      <c r="X179" s="36">
        <v>1.04</v>
      </c>
      <c r="Y179" s="36">
        <v>0.2</v>
      </c>
      <c r="Z179" s="36">
        <v>0.19500000000000001</v>
      </c>
      <c r="AA179" s="36">
        <v>0.12</v>
      </c>
      <c r="AB179" s="36">
        <v>17</v>
      </c>
      <c r="AC179" s="36">
        <v>246</v>
      </c>
      <c r="AD179" s="36">
        <v>32</v>
      </c>
      <c r="AE179" s="36">
        <v>21</v>
      </c>
      <c r="AF179" s="36">
        <v>32</v>
      </c>
      <c r="AG179" s="36">
        <v>128</v>
      </c>
      <c r="AH179" s="36">
        <v>0</v>
      </c>
      <c r="AI179" s="36">
        <v>10</v>
      </c>
      <c r="AJ179" s="36">
        <v>0</v>
      </c>
      <c r="AK179" s="36">
        <v>25</v>
      </c>
      <c r="AL179" s="36">
        <v>222</v>
      </c>
      <c r="AM179" s="36">
        <v>0</v>
      </c>
      <c r="AN179" s="36">
        <v>-1</v>
      </c>
      <c r="AO179" s="36">
        <v>214</v>
      </c>
      <c r="AP179" s="36">
        <v>21</v>
      </c>
      <c r="AQ179" s="36">
        <v>76</v>
      </c>
      <c r="AR179" s="36">
        <v>105</v>
      </c>
      <c r="AT179" s="39">
        <v>15.044023526361059</v>
      </c>
      <c r="AU179" s="39">
        <v>4.3141063438660057</v>
      </c>
      <c r="AV179" s="39">
        <v>7.4905483680759959</v>
      </c>
      <c r="AW179" s="39">
        <v>10.187145780583355</v>
      </c>
      <c r="AY179" s="31">
        <v>1.7084999999999999</v>
      </c>
      <c r="AZ179" s="37">
        <v>4.6600000000000003E-2</v>
      </c>
      <c r="BA179" s="45"/>
      <c r="BB179" s="37"/>
      <c r="BC179" s="32">
        <v>46.581512145442709</v>
      </c>
      <c r="BD179" s="32"/>
      <c r="BE179" s="32"/>
      <c r="BI179" s="40"/>
      <c r="BN179" s="40"/>
      <c r="BO179" s="40"/>
      <c r="BP179" s="33"/>
      <c r="BV179" s="37"/>
      <c r="BW179" s="37"/>
      <c r="BX179" s="31"/>
      <c r="BZ179" s="38"/>
      <c r="CA179" s="41"/>
      <c r="CC179" s="31"/>
      <c r="CD179" s="38"/>
      <c r="CE179" s="31"/>
      <c r="CF179" s="31"/>
      <c r="CG179" s="31"/>
      <c r="CH179" s="31"/>
      <c r="CI179" s="38"/>
      <c r="CJ179" s="41"/>
      <c r="CK179" s="38"/>
      <c r="CL179" s="41"/>
      <c r="CM179" s="41"/>
      <c r="CN179" s="41"/>
      <c r="CO179" s="31"/>
      <c r="CP179" s="41"/>
      <c r="CQ179" s="31"/>
      <c r="CR179" s="41"/>
      <c r="CS179" s="31"/>
      <c r="CT179" s="41"/>
      <c r="CU179" s="31"/>
    </row>
    <row r="180" spans="1:99" x14ac:dyDescent="0.2">
      <c r="A180" s="36" t="s">
        <v>146</v>
      </c>
      <c r="B180" s="36">
        <v>33</v>
      </c>
      <c r="C180" s="36">
        <v>351</v>
      </c>
      <c r="D180" s="36">
        <v>351</v>
      </c>
      <c r="E180" s="36">
        <v>10339.4</v>
      </c>
      <c r="F180" s="36">
        <v>11198.5</v>
      </c>
      <c r="G180" s="36">
        <v>10913.5</v>
      </c>
      <c r="H180" s="36">
        <v>10885.7</v>
      </c>
      <c r="I180" s="36">
        <v>5.0000000000227376E-2</v>
      </c>
      <c r="J180" s="36">
        <v>546.30000000000109</v>
      </c>
      <c r="K180" s="36">
        <v>312.79999999999927</v>
      </c>
      <c r="L180" s="36">
        <v>429.55000000000018</v>
      </c>
      <c r="M180" s="36">
        <v>351</v>
      </c>
      <c r="N180" s="36">
        <v>11197.1</v>
      </c>
      <c r="O180" s="36">
        <v>3.2258064516132584E-2</v>
      </c>
      <c r="P180" s="36">
        <v>48.12</v>
      </c>
      <c r="Q180" s="36">
        <v>0.86499999999999999</v>
      </c>
      <c r="R180" s="36">
        <v>15.85</v>
      </c>
      <c r="S180" s="36">
        <v>7.98</v>
      </c>
      <c r="T180" s="36">
        <v>0.156</v>
      </c>
      <c r="U180" s="36">
        <v>3.64</v>
      </c>
      <c r="V180" s="36">
        <v>8.5299999999999994</v>
      </c>
      <c r="W180" s="36">
        <v>0.83</v>
      </c>
      <c r="X180" s="36">
        <v>1.1299999999999999</v>
      </c>
      <c r="Y180" s="36">
        <v>0.18099999999999999</v>
      </c>
      <c r="Z180" s="36">
        <v>6.3E-2</v>
      </c>
      <c r="AA180" s="36">
        <v>-0.02</v>
      </c>
      <c r="AB180" s="36">
        <v>17</v>
      </c>
      <c r="AC180" s="36">
        <v>247</v>
      </c>
      <c r="AD180" s="36">
        <v>20</v>
      </c>
      <c r="AE180" s="36">
        <v>18</v>
      </c>
      <c r="AF180" s="36">
        <v>36</v>
      </c>
      <c r="AG180" s="36">
        <v>116</v>
      </c>
      <c r="AH180" s="36">
        <v>0</v>
      </c>
      <c r="AI180" s="36">
        <v>9</v>
      </c>
      <c r="AJ180" s="36">
        <v>3</v>
      </c>
      <c r="AK180" s="36">
        <v>28</v>
      </c>
      <c r="AL180" s="36">
        <v>218</v>
      </c>
      <c r="AM180" s="36">
        <v>0</v>
      </c>
      <c r="AN180" s="36">
        <v>-1</v>
      </c>
      <c r="AO180" s="36">
        <v>216</v>
      </c>
      <c r="AP180" s="36">
        <v>19</v>
      </c>
      <c r="AQ180" s="36">
        <v>79</v>
      </c>
      <c r="AR180" s="36">
        <v>107</v>
      </c>
      <c r="AT180" s="39">
        <v>18.344310453527228</v>
      </c>
      <c r="AU180" s="39">
        <v>4.3245418778285849</v>
      </c>
      <c r="AV180" s="39">
        <v>6.3911225738622237</v>
      </c>
      <c r="AW180" s="39">
        <v>8.6919267004526244</v>
      </c>
      <c r="AY180" s="31">
        <v>1.6908000000000001</v>
      </c>
      <c r="AZ180" s="37">
        <v>7.6399999999999996E-2</v>
      </c>
      <c r="BA180" s="45">
        <v>1.6417999999999999</v>
      </c>
      <c r="BB180" s="37">
        <v>4.9000000000000155E-2</v>
      </c>
      <c r="BC180" s="31">
        <v>80.956915690592709</v>
      </c>
      <c r="BD180" s="31">
        <v>80.956915690592709</v>
      </c>
      <c r="BI180" s="40"/>
      <c r="BN180" s="40"/>
      <c r="BO180" s="40"/>
      <c r="BP180" s="33"/>
      <c r="BV180" s="37"/>
      <c r="BW180" s="37"/>
      <c r="BX180" s="31"/>
      <c r="BZ180" s="38"/>
      <c r="CA180" s="41"/>
      <c r="CC180" s="31"/>
      <c r="CD180" s="38"/>
      <c r="CE180" s="31"/>
      <c r="CF180" s="31"/>
      <c r="CG180" s="31"/>
      <c r="CH180" s="31"/>
      <c r="CI180" s="38"/>
      <c r="CJ180" s="41"/>
      <c r="CK180" s="38"/>
      <c r="CL180" s="41"/>
      <c r="CM180" s="41"/>
      <c r="CN180" s="41"/>
      <c r="CO180" s="31"/>
      <c r="CP180" s="41"/>
      <c r="CQ180" s="31"/>
      <c r="CR180" s="41"/>
      <c r="CS180" s="31"/>
      <c r="CT180" s="41"/>
      <c r="CU180" s="31"/>
    </row>
    <row r="181" spans="1:99" x14ac:dyDescent="0.2">
      <c r="A181" s="36" t="s">
        <v>146</v>
      </c>
      <c r="B181" s="36">
        <v>35</v>
      </c>
      <c r="C181" s="36">
        <v>353</v>
      </c>
      <c r="D181" s="36">
        <v>353</v>
      </c>
      <c r="E181" s="36">
        <v>10426.4</v>
      </c>
      <c r="F181" s="36">
        <v>11230.4</v>
      </c>
      <c r="G181" s="36">
        <v>10961.9</v>
      </c>
      <c r="H181" s="36">
        <v>10940.9</v>
      </c>
      <c r="I181" s="36">
        <v>3.3333333333181753E-2</v>
      </c>
      <c r="J181" s="36">
        <v>514.5</v>
      </c>
      <c r="K181" s="36">
        <v>289.5</v>
      </c>
      <c r="L181" s="36">
        <v>402</v>
      </c>
      <c r="M181" s="36">
        <v>353</v>
      </c>
      <c r="N181" s="36">
        <v>11257.1</v>
      </c>
      <c r="O181" s="36">
        <v>3.7037037037060426E-2</v>
      </c>
      <c r="P181" s="36">
        <v>48.44</v>
      </c>
      <c r="Q181" s="36">
        <v>0.83899999999999997</v>
      </c>
      <c r="R181" s="36">
        <v>16.079999999999998</v>
      </c>
      <c r="S181" s="36">
        <v>8.2100000000000009</v>
      </c>
      <c r="T181" s="36">
        <v>0.14899999999999999</v>
      </c>
      <c r="U181" s="36">
        <v>3.75</v>
      </c>
      <c r="V181" s="36">
        <v>7.97</v>
      </c>
      <c r="W181" s="36">
        <v>1.1100000000000001</v>
      </c>
      <c r="X181" s="36">
        <v>1.03</v>
      </c>
      <c r="Y181" s="36">
        <v>0.192</v>
      </c>
      <c r="Z181" s="36">
        <v>5.3999999999999999E-2</v>
      </c>
      <c r="AA181" s="36">
        <v>-0.01</v>
      </c>
      <c r="AB181" s="36">
        <v>16</v>
      </c>
      <c r="AC181" s="36">
        <v>248</v>
      </c>
      <c r="AD181" s="36">
        <v>17</v>
      </c>
      <c r="AE181" s="36">
        <v>20</v>
      </c>
      <c r="AF181" s="36">
        <v>38</v>
      </c>
      <c r="AG181" s="36">
        <v>106</v>
      </c>
      <c r="AH181" s="36">
        <v>2</v>
      </c>
      <c r="AI181" s="36">
        <v>12</v>
      </c>
      <c r="AJ181" s="36">
        <v>3</v>
      </c>
      <c r="AK181" s="36">
        <v>27</v>
      </c>
      <c r="AL181" s="36">
        <v>236</v>
      </c>
      <c r="AM181" s="36">
        <v>5</v>
      </c>
      <c r="AN181" s="36">
        <v>1</v>
      </c>
      <c r="AO181" s="36">
        <v>214</v>
      </c>
      <c r="AP181" s="36">
        <v>20</v>
      </c>
      <c r="AQ181" s="36">
        <v>82</v>
      </c>
      <c r="AR181" s="36">
        <v>111</v>
      </c>
      <c r="AT181" s="39">
        <v>18.498022358926875</v>
      </c>
      <c r="AU181" s="39">
        <v>4.1571484214626162</v>
      </c>
      <c r="AV181" s="39">
        <v>7.8847915109534057</v>
      </c>
      <c r="AW181" s="39">
        <v>10.723316454896633</v>
      </c>
      <c r="AY181" s="31">
        <v>1.5573999999999999</v>
      </c>
      <c r="AZ181" s="37">
        <v>6.4000000000000001E-2</v>
      </c>
      <c r="BA181" s="45"/>
      <c r="BB181" s="37"/>
      <c r="BC181" s="32">
        <v>48.659713610556835</v>
      </c>
      <c r="BD181" s="32"/>
      <c r="BE181" s="32"/>
      <c r="BI181" s="40"/>
      <c r="BN181" s="40"/>
      <c r="BO181" s="40"/>
      <c r="BP181" s="33"/>
      <c r="BV181" s="37"/>
      <c r="BW181" s="37"/>
      <c r="BX181" s="31"/>
      <c r="BZ181" s="38"/>
      <c r="CA181" s="41"/>
      <c r="CC181" s="31"/>
      <c r="CD181" s="38"/>
      <c r="CE181" s="31"/>
      <c r="CF181" s="31"/>
      <c r="CG181" s="31"/>
      <c r="CH181" s="31"/>
      <c r="CI181" s="38"/>
      <c r="CJ181" s="41"/>
      <c r="CK181" s="38"/>
      <c r="CL181" s="41"/>
      <c r="CM181" s="41"/>
      <c r="CN181" s="41"/>
      <c r="CO181" s="31"/>
      <c r="CP181" s="41"/>
      <c r="CQ181" s="31"/>
      <c r="CR181" s="41"/>
      <c r="CS181" s="31"/>
      <c r="CT181" s="41"/>
      <c r="CU181" s="31"/>
    </row>
    <row r="182" spans="1:99" x14ac:dyDescent="0.2">
      <c r="A182" s="36" t="s">
        <v>146</v>
      </c>
      <c r="B182" s="36">
        <v>37</v>
      </c>
      <c r="C182" s="36">
        <v>355</v>
      </c>
      <c r="D182" s="36">
        <v>355</v>
      </c>
      <c r="E182" s="36">
        <v>10481.200000000001</v>
      </c>
      <c r="F182" s="36">
        <v>11276.9</v>
      </c>
      <c r="G182" s="36">
        <v>11014</v>
      </c>
      <c r="H182" s="36">
        <v>10996.4</v>
      </c>
      <c r="I182" s="36">
        <v>4.9999999999772629E-2</v>
      </c>
      <c r="J182" s="36">
        <v>515.19999999999891</v>
      </c>
      <c r="K182" s="36">
        <v>280.5</v>
      </c>
      <c r="L182" s="36">
        <v>397.84999999999945</v>
      </c>
      <c r="M182" s="36">
        <v>355</v>
      </c>
      <c r="N182" s="36">
        <v>11314.3</v>
      </c>
      <c r="O182" s="36">
        <v>2.0833333333333332E-2</v>
      </c>
      <c r="P182" s="36">
        <v>43.38</v>
      </c>
      <c r="Q182" s="36">
        <v>0.745</v>
      </c>
      <c r="R182" s="36">
        <v>15.75</v>
      </c>
      <c r="S182" s="36">
        <v>8.56</v>
      </c>
      <c r="T182" s="36">
        <v>0.185</v>
      </c>
      <c r="U182" s="36">
        <v>4</v>
      </c>
      <c r="V182" s="36">
        <v>10.51</v>
      </c>
      <c r="W182" s="36">
        <v>1.39</v>
      </c>
      <c r="X182" s="36">
        <v>0.72</v>
      </c>
      <c r="Y182" s="36">
        <v>0.16</v>
      </c>
      <c r="Z182" s="36">
        <v>9.9000000000000005E-2</v>
      </c>
      <c r="AA182" s="36">
        <v>7.0000000000000007E-2</v>
      </c>
      <c r="AB182" s="36">
        <v>20</v>
      </c>
      <c r="AC182" s="36">
        <v>184</v>
      </c>
      <c r="AD182" s="36">
        <v>5</v>
      </c>
      <c r="AE182" s="36">
        <v>24</v>
      </c>
      <c r="AF182" s="36">
        <v>70</v>
      </c>
      <c r="AG182" s="36">
        <v>96</v>
      </c>
      <c r="AH182" s="36">
        <v>-2</v>
      </c>
      <c r="AI182" s="36">
        <v>15</v>
      </c>
      <c r="AJ182" s="36">
        <v>4</v>
      </c>
      <c r="AK182" s="36">
        <v>16</v>
      </c>
      <c r="AL182" s="36">
        <v>258</v>
      </c>
      <c r="AM182" s="36">
        <v>0</v>
      </c>
      <c r="AN182" s="36">
        <v>-1</v>
      </c>
      <c r="AO182" s="36">
        <v>209</v>
      </c>
      <c r="AP182" s="36">
        <v>18</v>
      </c>
      <c r="AQ182" s="36">
        <v>83</v>
      </c>
      <c r="AR182" s="36">
        <v>84</v>
      </c>
      <c r="AT182" s="39">
        <v>17.901230155610019</v>
      </c>
      <c r="AU182" s="39">
        <v>4.2461495598875469</v>
      </c>
      <c r="AV182" s="39">
        <v>7.6077209051255021</v>
      </c>
      <c r="AW182" s="39">
        <v>10.346500430970684</v>
      </c>
      <c r="AY182" s="31">
        <v>2.0922000000000001</v>
      </c>
      <c r="AZ182" s="37">
        <v>8.0299999999999996E-2</v>
      </c>
      <c r="BA182" s="42"/>
      <c r="BB182" s="37"/>
      <c r="BC182" s="32">
        <v>41.959180659014713</v>
      </c>
      <c r="BD182" s="32"/>
      <c r="BE182" s="32"/>
      <c r="BF182" s="33">
        <v>230</v>
      </c>
      <c r="BG182" s="36">
        <v>24</v>
      </c>
      <c r="BH182" s="36">
        <v>24</v>
      </c>
      <c r="BI182" s="40">
        <v>46</v>
      </c>
      <c r="BJ182" s="36">
        <v>85</v>
      </c>
      <c r="BK182" s="36">
        <v>0.39</v>
      </c>
      <c r="BL182" s="36">
        <v>18</v>
      </c>
      <c r="BM182" s="36">
        <v>5.8</v>
      </c>
      <c r="BN182" s="40">
        <v>15</v>
      </c>
      <c r="BO182" s="40">
        <v>309</v>
      </c>
      <c r="BP182" s="33">
        <v>1.9</v>
      </c>
      <c r="BQ182" s="31">
        <v>0.7</v>
      </c>
      <c r="BR182" s="36">
        <v>211</v>
      </c>
      <c r="BS182" s="36">
        <v>18</v>
      </c>
      <c r="BT182" s="36">
        <v>87</v>
      </c>
      <c r="BU182" s="36">
        <v>85</v>
      </c>
      <c r="BV182" s="37">
        <v>8.7127691937811738E-2</v>
      </c>
      <c r="BW182" s="37">
        <v>4.2051378781266441E-2</v>
      </c>
      <c r="BX182" s="31">
        <v>0.15109431810408336</v>
      </c>
      <c r="BY182" s="41">
        <v>1.2076100000000001</v>
      </c>
      <c r="BZ182" s="38">
        <v>15.8254</v>
      </c>
      <c r="CA182" s="41">
        <v>2.1507612731069723</v>
      </c>
      <c r="CB182" s="36">
        <v>1.6999999999999999E-3</v>
      </c>
      <c r="CC182" s="31">
        <v>0.25363000000000002</v>
      </c>
      <c r="CD182" s="38">
        <v>26.39555</v>
      </c>
      <c r="CE182" s="41">
        <v>1.6470200000000002</v>
      </c>
      <c r="CF182" s="31">
        <v>0.51415999999999995</v>
      </c>
      <c r="CG182" s="31">
        <v>0.13508545811151584</v>
      </c>
      <c r="CH182" s="31">
        <v>0.1757</v>
      </c>
      <c r="CI182" s="38">
        <v>10.721549999999999</v>
      </c>
      <c r="CJ182" s="41">
        <v>3.3728100000000003</v>
      </c>
      <c r="CK182" s="38">
        <v>15.3361</v>
      </c>
      <c r="CL182" s="41">
        <v>3.818295</v>
      </c>
      <c r="CM182" s="41">
        <v>1.19791921609395</v>
      </c>
      <c r="CN182" s="41">
        <v>3.771250795928542</v>
      </c>
      <c r="CO182" s="31">
        <v>0.56340999999999997</v>
      </c>
      <c r="CP182" s="41">
        <v>3.3868650000000002</v>
      </c>
      <c r="CQ182" s="31">
        <v>0.68415000000000004</v>
      </c>
      <c r="CR182" s="41">
        <v>1.9378950000000001</v>
      </c>
      <c r="CS182" s="31">
        <v>0.28972999999999999</v>
      </c>
      <c r="CT182" s="41">
        <v>1.9354499999999999</v>
      </c>
      <c r="CU182" s="31">
        <v>0.29109000000000002</v>
      </c>
    </row>
    <row r="183" spans="1:99" x14ac:dyDescent="0.2">
      <c r="AT183" s="39"/>
      <c r="AU183" s="39"/>
      <c r="AV183" s="39"/>
      <c r="AW183" s="39"/>
      <c r="BB183" s="37"/>
      <c r="BP183" s="33"/>
      <c r="BV183" s="37"/>
      <c r="BW183" s="37"/>
      <c r="CG183" s="31"/>
      <c r="CJ183" s="41"/>
      <c r="CM183" s="41"/>
      <c r="CN183" s="41"/>
    </row>
    <row r="184" spans="1:99" x14ac:dyDescent="0.2"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1"/>
      <c r="AT184" s="49"/>
      <c r="AU184" s="49"/>
      <c r="AV184" s="49"/>
      <c r="AW184" s="49"/>
      <c r="AY184" s="50"/>
      <c r="AZ184" s="50"/>
      <c r="BA184" s="50"/>
      <c r="BB184" s="50"/>
      <c r="BC184" s="53"/>
      <c r="BD184" s="53"/>
      <c r="BE184" s="53"/>
      <c r="BF184" s="57"/>
      <c r="BG184" s="50"/>
      <c r="BH184" s="50"/>
      <c r="BI184" s="50"/>
      <c r="BJ184" s="50"/>
      <c r="BK184" s="50"/>
      <c r="BL184" s="50"/>
      <c r="BM184" s="50"/>
      <c r="BN184" s="50"/>
      <c r="BO184" s="50"/>
      <c r="BP184" s="57"/>
      <c r="BQ184" s="50"/>
      <c r="BR184" s="50"/>
      <c r="BS184" s="50"/>
      <c r="BT184" s="50"/>
      <c r="BU184" s="50"/>
      <c r="CM184" s="41"/>
      <c r="CN184" s="41"/>
    </row>
    <row r="185" spans="1:99" x14ac:dyDescent="0.2">
      <c r="AT185" s="39"/>
      <c r="AU185" s="39"/>
      <c r="AV185" s="39"/>
      <c r="AW185" s="39"/>
      <c r="BC185" s="36"/>
      <c r="BD185" s="36"/>
      <c r="BE185" s="36"/>
      <c r="BP185" s="33"/>
    </row>
    <row r="186" spans="1:99" x14ac:dyDescent="0.2">
      <c r="AT186" s="49"/>
      <c r="AU186" s="49"/>
      <c r="AV186" s="49"/>
      <c r="AW186" s="49"/>
      <c r="BC186" s="36"/>
      <c r="BD186" s="36"/>
      <c r="BE186" s="36"/>
      <c r="BP186" s="33"/>
    </row>
    <row r="187" spans="1:99" x14ac:dyDescent="0.2">
      <c r="AT187" s="49"/>
      <c r="AU187" s="49"/>
      <c r="AV187" s="49"/>
      <c r="AW187" s="49"/>
      <c r="BB187" s="37"/>
    </row>
    <row r="188" spans="1:99" x14ac:dyDescent="0.2">
      <c r="AT188" s="49"/>
      <c r="AU188" s="49"/>
      <c r="AV188" s="49"/>
      <c r="AW188" s="49"/>
    </row>
    <row r="189" spans="1:99" x14ac:dyDescent="0.2">
      <c r="AT189" s="49"/>
      <c r="AU189" s="49"/>
      <c r="AV189" s="49"/>
      <c r="AW189" s="49"/>
    </row>
    <row r="190" spans="1:99" x14ac:dyDescent="0.2">
      <c r="AT190" s="49"/>
      <c r="AU190" s="49"/>
      <c r="AV190" s="49"/>
      <c r="AW190" s="49"/>
    </row>
    <row r="191" spans="1:99" x14ac:dyDescent="0.2">
      <c r="AT191" s="49"/>
      <c r="AU191" s="49"/>
      <c r="AV191" s="49"/>
      <c r="AW191" s="49"/>
    </row>
    <row r="192" spans="1:99" x14ac:dyDescent="0.2">
      <c r="AT192" s="49"/>
      <c r="AU192" s="49"/>
      <c r="AV192" s="49"/>
      <c r="AW192" s="49"/>
    </row>
    <row r="193" spans="46:49" x14ac:dyDescent="0.2">
      <c r="AT193" s="49"/>
      <c r="AU193" s="49"/>
      <c r="AV193" s="49"/>
      <c r="AW193" s="49"/>
    </row>
    <row r="194" spans="46:49" x14ac:dyDescent="0.2">
      <c r="AT194" s="49"/>
      <c r="AU194" s="49"/>
      <c r="AV194" s="49"/>
      <c r="AW194" s="49"/>
    </row>
    <row r="195" spans="46:49" x14ac:dyDescent="0.2">
      <c r="AT195" s="49"/>
      <c r="AU195" s="49"/>
      <c r="AV195" s="49"/>
      <c r="AW195" s="49"/>
    </row>
    <row r="196" spans="46:49" x14ac:dyDescent="0.2">
      <c r="AT196" s="49"/>
      <c r="AU196" s="49"/>
      <c r="AV196" s="49"/>
      <c r="AW196" s="49"/>
    </row>
    <row r="197" spans="46:49" x14ac:dyDescent="0.2">
      <c r="AT197" s="49"/>
      <c r="AU197" s="49"/>
      <c r="AV197" s="49"/>
      <c r="AW197" s="49"/>
    </row>
    <row r="198" spans="46:49" x14ac:dyDescent="0.2">
      <c r="AT198" s="49"/>
      <c r="AU198" s="49"/>
      <c r="AV198" s="49"/>
      <c r="AW198" s="49"/>
    </row>
    <row r="199" spans="46:49" x14ac:dyDescent="0.2">
      <c r="AT199" s="49"/>
      <c r="AU199" s="49"/>
      <c r="AV199" s="49"/>
      <c r="AW199" s="49"/>
    </row>
    <row r="200" spans="46:49" x14ac:dyDescent="0.2">
      <c r="AT200" s="49"/>
      <c r="AU200" s="49"/>
      <c r="AV200" s="49"/>
      <c r="AW200" s="49"/>
    </row>
    <row r="201" spans="46:49" x14ac:dyDescent="0.2">
      <c r="AT201" s="49"/>
      <c r="AU201" s="49"/>
      <c r="AV201" s="49"/>
      <c r="AW201" s="49"/>
    </row>
    <row r="202" spans="46:49" x14ac:dyDescent="0.2">
      <c r="AT202" s="49"/>
      <c r="AU202" s="49"/>
      <c r="AV202" s="49"/>
      <c r="AW202" s="49"/>
    </row>
    <row r="203" spans="46:49" x14ac:dyDescent="0.2">
      <c r="AT203" s="49"/>
      <c r="AU203" s="49"/>
      <c r="AV203" s="49"/>
      <c r="AW203" s="49"/>
    </row>
    <row r="204" spans="46:49" x14ac:dyDescent="0.2">
      <c r="AT204" s="49"/>
      <c r="AU204" s="49"/>
      <c r="AV204" s="49"/>
      <c r="AW204" s="49"/>
    </row>
    <row r="205" spans="46:49" x14ac:dyDescent="0.2">
      <c r="AT205" s="49"/>
      <c r="AU205" s="49"/>
      <c r="AV205" s="49"/>
      <c r="AW205" s="49"/>
    </row>
    <row r="206" spans="46:49" x14ac:dyDescent="0.2">
      <c r="AT206" s="49"/>
      <c r="AU206" s="49"/>
      <c r="AV206" s="49"/>
      <c r="AW206" s="49"/>
    </row>
    <row r="207" spans="46:49" x14ac:dyDescent="0.2">
      <c r="AT207" s="49"/>
      <c r="AU207" s="49"/>
      <c r="AV207" s="49"/>
      <c r="AW207" s="49"/>
    </row>
    <row r="208" spans="46:49" x14ac:dyDescent="0.2">
      <c r="AT208" s="49"/>
      <c r="AU208" s="49"/>
      <c r="AV208" s="49"/>
      <c r="AW208" s="49"/>
    </row>
    <row r="209" spans="46:49" x14ac:dyDescent="0.2">
      <c r="AT209" s="49"/>
      <c r="AU209" s="49"/>
      <c r="AV209" s="49"/>
      <c r="AW209" s="49"/>
    </row>
    <row r="210" spans="46:49" x14ac:dyDescent="0.2">
      <c r="AT210" s="49"/>
      <c r="AU210" s="49"/>
      <c r="AV210" s="49"/>
      <c r="AW210" s="49"/>
    </row>
    <row r="211" spans="46:49" x14ac:dyDescent="0.2">
      <c r="AT211" s="49"/>
      <c r="AU211" s="49"/>
      <c r="AV211" s="49"/>
      <c r="AW211" s="49"/>
    </row>
    <row r="212" spans="46:49" x14ac:dyDescent="0.2">
      <c r="AT212" s="49"/>
      <c r="AU212" s="49"/>
      <c r="AV212" s="49"/>
      <c r="AW212" s="49"/>
    </row>
    <row r="213" spans="46:49" x14ac:dyDescent="0.2">
      <c r="AT213" s="49"/>
      <c r="AU213" s="49"/>
      <c r="AV213" s="49"/>
      <c r="AW213" s="49"/>
    </row>
    <row r="214" spans="46:49" x14ac:dyDescent="0.2">
      <c r="AT214" s="49"/>
      <c r="AU214" s="49"/>
      <c r="AV214" s="49"/>
      <c r="AW214" s="49"/>
    </row>
    <row r="215" spans="46:49" x14ac:dyDescent="0.2">
      <c r="AT215" s="49"/>
      <c r="AU215" s="49"/>
      <c r="AV215" s="49"/>
      <c r="AW215" s="49"/>
    </row>
    <row r="216" spans="46:49" x14ac:dyDescent="0.2">
      <c r="AT216" s="49"/>
      <c r="AU216" s="49"/>
      <c r="AV216" s="49"/>
      <c r="AW216" s="49"/>
    </row>
    <row r="217" spans="46:49" x14ac:dyDescent="0.2">
      <c r="AT217" s="49"/>
      <c r="AU217" s="49"/>
      <c r="AV217" s="49"/>
      <c r="AW217" s="49"/>
    </row>
    <row r="218" spans="46:49" x14ac:dyDescent="0.2">
      <c r="AT218" s="49"/>
      <c r="AU218" s="49"/>
      <c r="AV218" s="49"/>
      <c r="AW218" s="49"/>
    </row>
    <row r="219" spans="46:49" x14ac:dyDescent="0.2">
      <c r="AT219" s="49"/>
      <c r="AU219" s="49"/>
      <c r="AV219" s="49"/>
      <c r="AW219" s="49"/>
    </row>
    <row r="220" spans="46:49" x14ac:dyDescent="0.2">
      <c r="AT220" s="49"/>
      <c r="AU220" s="49"/>
      <c r="AV220" s="49"/>
      <c r="AW220" s="49"/>
    </row>
    <row r="221" spans="46:49" x14ac:dyDescent="0.2">
      <c r="AT221" s="49"/>
      <c r="AU221" s="49"/>
      <c r="AV221" s="49"/>
      <c r="AW221" s="49"/>
    </row>
    <row r="222" spans="46:49" x14ac:dyDescent="0.2">
      <c r="AT222" s="49"/>
      <c r="AU222" s="49"/>
      <c r="AV222" s="49"/>
      <c r="AW222" s="49"/>
    </row>
    <row r="223" spans="46:49" x14ac:dyDescent="0.2">
      <c r="AT223" s="49"/>
      <c r="AU223" s="49"/>
      <c r="AV223" s="49"/>
      <c r="AW223" s="49"/>
    </row>
    <row r="224" spans="46:49" x14ac:dyDescent="0.2">
      <c r="AT224" s="49"/>
      <c r="AU224" s="49"/>
      <c r="AV224" s="49"/>
      <c r="AW224" s="49"/>
    </row>
    <row r="225" spans="46:49" x14ac:dyDescent="0.2">
      <c r="AT225" s="49"/>
      <c r="AU225" s="49"/>
      <c r="AV225" s="49"/>
      <c r="AW225" s="49"/>
    </row>
    <row r="226" spans="46:49" x14ac:dyDescent="0.2">
      <c r="AT226" s="49"/>
      <c r="AU226" s="49"/>
      <c r="AV226" s="49"/>
      <c r="AW226" s="49"/>
    </row>
    <row r="227" spans="46:49" x14ac:dyDescent="0.2">
      <c r="AT227" s="49"/>
      <c r="AU227" s="49"/>
      <c r="AV227" s="49"/>
      <c r="AW227" s="49"/>
    </row>
    <row r="228" spans="46:49" x14ac:dyDescent="0.2">
      <c r="AT228" s="49"/>
      <c r="AU228" s="49"/>
      <c r="AV228" s="49"/>
      <c r="AW228" s="49"/>
    </row>
    <row r="229" spans="46:49" x14ac:dyDescent="0.2">
      <c r="AT229" s="49"/>
      <c r="AU229" s="49"/>
      <c r="AV229" s="49"/>
      <c r="AW229" s="49"/>
    </row>
    <row r="230" spans="46:49" x14ac:dyDescent="0.2">
      <c r="AT230" s="49"/>
      <c r="AU230" s="49"/>
      <c r="AV230" s="49"/>
      <c r="AW230" s="49"/>
    </row>
    <row r="231" spans="46:49" x14ac:dyDescent="0.2">
      <c r="AT231" s="49"/>
      <c r="AU231" s="49"/>
      <c r="AV231" s="49"/>
      <c r="AW231" s="49"/>
    </row>
    <row r="232" spans="46:49" x14ac:dyDescent="0.2">
      <c r="AT232" s="49"/>
      <c r="AU232" s="49"/>
      <c r="AV232" s="49"/>
      <c r="AW232" s="49"/>
    </row>
    <row r="233" spans="46:49" x14ac:dyDescent="0.2">
      <c r="AT233" s="49"/>
      <c r="AU233" s="49"/>
      <c r="AV233" s="49"/>
      <c r="AW233" s="49"/>
    </row>
    <row r="234" spans="46:49" x14ac:dyDescent="0.2">
      <c r="AT234" s="49"/>
      <c r="AU234" s="49"/>
      <c r="AV234" s="49"/>
      <c r="AW234" s="49"/>
    </row>
    <row r="235" spans="46:49" x14ac:dyDescent="0.2">
      <c r="AT235" s="49"/>
      <c r="AU235" s="49"/>
      <c r="AV235" s="49"/>
      <c r="AW235" s="49"/>
    </row>
    <row r="236" spans="46:49" x14ac:dyDescent="0.2">
      <c r="AT236" s="31"/>
      <c r="AU236" s="31"/>
      <c r="AV236" s="31"/>
      <c r="AW236" s="31"/>
    </row>
    <row r="237" spans="46:49" x14ac:dyDescent="0.2">
      <c r="AT237" s="31"/>
      <c r="AU237" s="31"/>
      <c r="AV237" s="31"/>
      <c r="AW237" s="31"/>
    </row>
    <row r="238" spans="46:49" x14ac:dyDescent="0.2">
      <c r="AT238" s="31"/>
      <c r="AU238" s="31"/>
      <c r="AV238" s="31"/>
      <c r="AW238" s="31"/>
    </row>
    <row r="239" spans="46:49" x14ac:dyDescent="0.2">
      <c r="AT239" s="31"/>
      <c r="AU239" s="31"/>
      <c r="AV239" s="31"/>
      <c r="AW239" s="31"/>
    </row>
    <row r="240" spans="46:49" x14ac:dyDescent="0.2">
      <c r="AT240" s="31"/>
      <c r="AU240" s="31"/>
      <c r="AV240" s="31"/>
      <c r="AW240" s="31"/>
    </row>
    <row r="241" spans="46:49" x14ac:dyDescent="0.2">
      <c r="AT241" s="31"/>
      <c r="AU241" s="31"/>
      <c r="AV241" s="31"/>
      <c r="AW241" s="31"/>
    </row>
  </sheetData>
  <phoneticPr fontId="6" type="noConversion"/>
  <pageMargins left="0.7" right="0.7" top="0.78740157499999996" bottom="0.78740157499999996" header="0.3" footer="0.3"/>
  <pageSetup paperSize="1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242"/>
  <sheetViews>
    <sheetView zoomScale="80" zoomScaleNormal="80" workbookViewId="0">
      <pane xSplit="3" topLeftCell="D1" activePane="topRight" state="frozen"/>
      <selection pane="topRight" activeCell="V3" sqref="V3"/>
    </sheetView>
  </sheetViews>
  <sheetFormatPr baseColWidth="10" defaultColWidth="11.5" defaultRowHeight="15" x14ac:dyDescent="0.2"/>
  <cols>
    <col min="2" max="2" width="13.5" bestFit="1" customWidth="1"/>
    <col min="3" max="3" width="12.83203125" bestFit="1" customWidth="1"/>
    <col min="4" max="4" width="10.83203125" style="5" customWidth="1"/>
    <col min="5" max="5" width="10.83203125" style="9" customWidth="1"/>
    <col min="6" max="6" width="10.83203125" style="5" customWidth="1"/>
    <col min="7" max="7" width="10.83203125" style="10" customWidth="1"/>
    <col min="8" max="8" width="10.83203125" style="9" customWidth="1"/>
    <col min="9" max="10" width="10.83203125" style="10" customWidth="1"/>
    <col min="11" max="11" width="10.83203125" style="9" customWidth="1"/>
    <col min="12" max="12" width="10.83203125" style="10" customWidth="1"/>
    <col min="13" max="13" width="10.83203125" style="9" customWidth="1"/>
    <col min="14" max="14" width="10.83203125" style="8" customWidth="1"/>
    <col min="15" max="15" width="10.83203125" style="10" customWidth="1"/>
    <col min="22" max="22" width="13.1640625" bestFit="1" customWidth="1"/>
    <col min="28" max="28" width="14.1640625" bestFit="1" customWidth="1"/>
    <col min="30" max="30" width="13.5" bestFit="1" customWidth="1"/>
    <col min="35" max="38" width="10.83203125" style="10" customWidth="1"/>
    <col min="64" max="64" width="7" bestFit="1" customWidth="1"/>
    <col min="65" max="65" width="17.5" bestFit="1" customWidth="1"/>
    <col min="66" max="67" width="7.33203125" bestFit="1" customWidth="1"/>
    <col min="68" max="68" width="5.5" bestFit="1" customWidth="1"/>
    <col min="69" max="69" width="6" customWidth="1"/>
  </cols>
  <sheetData>
    <row r="1" spans="1:68" s="7" customFormat="1" ht="16" x14ac:dyDescent="0.2">
      <c r="A1" s="13" t="str">
        <f>YAN_XRF!A1</f>
        <v>Core Name</v>
      </c>
      <c r="B1" s="13" t="str">
        <f>YAN_XRF!B1</f>
        <v>Core depth (cm)</v>
      </c>
      <c r="C1" s="13" t="str">
        <f>YAN_XRF!C1</f>
        <v>Depth (cmcd)</v>
      </c>
      <c r="D1" s="14" t="s">
        <v>28</v>
      </c>
      <c r="E1" s="15" t="s">
        <v>29</v>
      </c>
      <c r="F1" s="14" t="s">
        <v>30</v>
      </c>
      <c r="G1" s="16" t="s">
        <v>31</v>
      </c>
      <c r="H1" s="15" t="s">
        <v>32</v>
      </c>
      <c r="I1" s="16" t="s">
        <v>33</v>
      </c>
      <c r="J1" s="16" t="s">
        <v>34</v>
      </c>
      <c r="K1" s="15" t="s">
        <v>35</v>
      </c>
      <c r="L1" s="16" t="s">
        <v>36</v>
      </c>
      <c r="M1" s="15" t="s">
        <v>37</v>
      </c>
      <c r="N1" s="11" t="s">
        <v>55</v>
      </c>
      <c r="O1" s="16" t="s">
        <v>54</v>
      </c>
      <c r="P1" s="13" t="s">
        <v>53</v>
      </c>
      <c r="Q1" s="13" t="s">
        <v>52</v>
      </c>
      <c r="R1" s="13" t="s">
        <v>51</v>
      </c>
      <c r="S1" s="13" t="s">
        <v>50</v>
      </c>
      <c r="T1" s="13" t="s">
        <v>49</v>
      </c>
      <c r="U1" s="13" t="s">
        <v>48</v>
      </c>
      <c r="V1" s="13" t="s">
        <v>106</v>
      </c>
      <c r="W1" s="13" t="s">
        <v>47</v>
      </c>
      <c r="X1" s="13" t="s">
        <v>46</v>
      </c>
      <c r="Y1" s="13" t="s">
        <v>45</v>
      </c>
      <c r="Z1" s="13" t="s">
        <v>44</v>
      </c>
      <c r="AA1" s="13" t="s">
        <v>43</v>
      </c>
      <c r="AB1" s="13" t="s">
        <v>108</v>
      </c>
      <c r="AC1" s="13" t="s">
        <v>42</v>
      </c>
      <c r="AD1" s="13" t="s">
        <v>107</v>
      </c>
      <c r="AE1" s="13" t="s">
        <v>41</v>
      </c>
      <c r="AF1" s="13" t="s">
        <v>40</v>
      </c>
      <c r="AG1" s="13" t="s">
        <v>39</v>
      </c>
      <c r="AH1" s="13" t="s">
        <v>38</v>
      </c>
      <c r="AI1" s="16" t="s">
        <v>61</v>
      </c>
      <c r="AJ1" s="16" t="s">
        <v>62</v>
      </c>
      <c r="AK1" s="16" t="s">
        <v>63</v>
      </c>
      <c r="AL1" s="16" t="s">
        <v>64</v>
      </c>
      <c r="AM1" s="20" t="s">
        <v>109</v>
      </c>
      <c r="AN1" s="20" t="s">
        <v>110</v>
      </c>
      <c r="AO1" s="20" t="s">
        <v>111</v>
      </c>
      <c r="AP1" s="20" t="s">
        <v>112</v>
      </c>
      <c r="AQ1" s="20" t="s">
        <v>113</v>
      </c>
      <c r="AR1" s="20" t="s">
        <v>114</v>
      </c>
      <c r="AS1" s="20" t="s">
        <v>115</v>
      </c>
      <c r="AT1" s="20" t="s">
        <v>116</v>
      </c>
      <c r="AU1" s="20" t="s">
        <v>117</v>
      </c>
      <c r="AV1" s="20" t="s">
        <v>118</v>
      </c>
      <c r="AW1" s="20" t="s">
        <v>119</v>
      </c>
      <c r="AX1" s="20" t="s">
        <v>120</v>
      </c>
      <c r="AY1" s="20" t="s">
        <v>121</v>
      </c>
      <c r="AZ1" s="20" t="s">
        <v>122</v>
      </c>
      <c r="BA1" s="20" t="s">
        <v>123</v>
      </c>
      <c r="BB1" s="20" t="s">
        <v>124</v>
      </c>
      <c r="BC1" s="20" t="s">
        <v>125</v>
      </c>
      <c r="BD1" s="20" t="s">
        <v>126</v>
      </c>
      <c r="BE1" s="20" t="s">
        <v>127</v>
      </c>
      <c r="BF1" s="20" t="s">
        <v>128</v>
      </c>
      <c r="BG1" s="20" t="s">
        <v>129</v>
      </c>
      <c r="BH1" s="20" t="s">
        <v>130</v>
      </c>
      <c r="BI1" s="20" t="s">
        <v>131</v>
      </c>
      <c r="BJ1" s="20" t="s">
        <v>132</v>
      </c>
      <c r="BK1" s="20" t="s">
        <v>133</v>
      </c>
      <c r="BL1" s="20" t="s">
        <v>134</v>
      </c>
      <c r="BM1" s="25" t="s">
        <v>165</v>
      </c>
      <c r="BN1" s="26" t="s">
        <v>166</v>
      </c>
      <c r="BO1" s="26" t="s">
        <v>167</v>
      </c>
      <c r="BP1" s="26" t="s">
        <v>168</v>
      </c>
    </row>
    <row r="3" spans="1:68" x14ac:dyDescent="0.2">
      <c r="A3" t="str">
        <f>YAN_XRF!A2</f>
        <v>YAN 8A-1</v>
      </c>
      <c r="B3">
        <f>YAN_XRF!B2</f>
        <v>3</v>
      </c>
      <c r="C3" s="17">
        <f>YAN_XRF!C2</f>
        <v>3</v>
      </c>
      <c r="D3" s="5">
        <f>0.4674*YAN_XRF!P2/(0.5293*YAN_XRF!$R2)</f>
        <v>2.7704749330728728</v>
      </c>
      <c r="E3" s="9">
        <f>0.5994*YAN_XRF!Q2/(0.5293*YAN_XRF!$R2)</f>
        <v>0.1141119322779463</v>
      </c>
      <c r="F3" s="5">
        <f>0.5293*YAN_XRF!R2/(0.5293*YAN_XRF!$R2)</f>
        <v>1</v>
      </c>
      <c r="G3" s="10">
        <f>0.6994*YAN_XRF!S2/(0.5293*YAN_XRF!$R2)</f>
        <v>0.76118890560334218</v>
      </c>
      <c r="H3" s="9">
        <f>0.7745*YAN_XRF!T2/(0.5293*YAN_XRF!$R2)</f>
        <v>1.2078742304717159E-2</v>
      </c>
      <c r="I3" s="10">
        <f>0.603*YAN_XRF!U2/(0.5293*YAN_XRF!$R2)</f>
        <v>0.27406257463577738</v>
      </c>
      <c r="J3" s="10">
        <f>0.7147*YAN_XRF!V2/(0.5293*YAN_XRF!$R2)</f>
        <v>0.52705268439270092</v>
      </c>
      <c r="K3" s="9">
        <f>0.7419*YAN_XRF!W2/(0.5293*YAN_XRF!$R2)</f>
        <v>0.32479563164592606</v>
      </c>
      <c r="L3" s="10">
        <f>0.8302*YAN_XRF!X2/(0.5293*YAN_XRF!$R2)</f>
        <v>6.1962622402674951E-2</v>
      </c>
      <c r="M3" s="9">
        <f>0.4364*YAN_XRF!Y2/(0.5293*YAN_XRF!$R2)</f>
        <v>1.4340986136905629E-2</v>
      </c>
      <c r="N3" s="10">
        <f>YAN_XRF!AA2/(0.5293*YAN_XRF!$R2)</f>
        <v>2.2279336539181333E-3</v>
      </c>
      <c r="O3" s="5">
        <f>YAN_XRF!AB2/(0.5293*YAN_XRF!$R2)</f>
        <v>1.0025701442631598</v>
      </c>
      <c r="P3" s="12">
        <f>YAN_XRF!AC2/(0.5293*YAN_XRF!$R2)</f>
        <v>17.489279183257345</v>
      </c>
      <c r="Q3" s="5">
        <f>YAN_XRF!AD2/(0.5293*YAN_XRF!$R2)</f>
        <v>2.1165369712222262</v>
      </c>
      <c r="R3" s="5">
        <f>YAN_XRF!AE2/(0.5293*YAN_XRF!$R2)</f>
        <v>3.1191071154853862</v>
      </c>
      <c r="S3" s="5">
        <f>YAN_XRF!AF2/(0.5293*YAN_XRF!$R2)</f>
        <v>4.7900573559239863</v>
      </c>
      <c r="T3" s="5">
        <f>YAN_XRF!AG2/(0.5293*YAN_XRF!$R2)</f>
        <v>6.5724042790584924</v>
      </c>
      <c r="U3" s="10">
        <f>YAN_XRF!AH2/(0.5293*YAN_XRF!$R2)</f>
        <v>0.2227933653918133</v>
      </c>
      <c r="V3" s="10" t="e">
        <f>YAN_XRF!#REF!/(0.5293*YAN_XRF!$R2)</f>
        <v>#REF!</v>
      </c>
      <c r="W3" s="5">
        <f>YAN_XRF!AI2/(0.5293*YAN_XRF!$R2)</f>
        <v>1.5595535577426931</v>
      </c>
      <c r="X3" s="10">
        <f>YAN_XRF!AJ2/(0.5293*YAN_XRF!$R2)</f>
        <v>0.2227933653918133</v>
      </c>
      <c r="Y3" s="5">
        <f>YAN_XRF!AK2/(0.5293*YAN_XRF!$R2)</f>
        <v>1.2253635096549731</v>
      </c>
      <c r="Z3" s="12">
        <f>YAN_XRF!AL2/(0.5293*YAN_XRF!$R2)</f>
        <v>39.100235626263235</v>
      </c>
      <c r="AA3" s="10">
        <f>YAN_XRF!AM2/(0.5293*YAN_XRF!$R2)</f>
        <v>0.33419004808771996</v>
      </c>
      <c r="AB3" s="10" t="e">
        <f>YAN_XRF!#REF!/(0.5293*YAN_XRF!$R2)</f>
        <v>#REF!</v>
      </c>
      <c r="AC3" s="10">
        <f>YAN_XRF!AN2/(0.5293*YAN_XRF!$R2)</f>
        <v>0</v>
      </c>
      <c r="AD3" s="10" t="e">
        <f>YAN_XRF!#REF!/(0.5293*YAN_XRF!$R2)</f>
        <v>#REF!</v>
      </c>
      <c r="AE3" s="12">
        <f>YAN_XRF!AO2/(0.5293*YAN_XRF!$R2)</f>
        <v>28.29475740476029</v>
      </c>
      <c r="AF3" s="5">
        <f>YAN_XRF!AP2/(0.5293*YAN_XRF!$R2)</f>
        <v>3.3419004808771997</v>
      </c>
      <c r="AG3" s="5">
        <f>YAN_XRF!AQ2/(0.5293*YAN_XRF!$R2)</f>
        <v>9.4687180291520647</v>
      </c>
      <c r="AH3" s="12">
        <f>YAN_XRF!AR2/(0.5293*YAN_XRF!$R2)</f>
        <v>19.048832741000037</v>
      </c>
      <c r="AI3" s="10">
        <f>YAN_XRF!AY2/(0.5293*YAN_XRF!$R2)</f>
        <v>6.1468689511601282E-2</v>
      </c>
      <c r="AJ3" s="10">
        <f>YAN_XRF!AZ2/(0.5293*YAN_XRF!$R2)</f>
        <v>1.7032552784204128E-2</v>
      </c>
      <c r="AK3" s="12"/>
      <c r="AL3" s="12"/>
      <c r="AM3" s="9">
        <f>YAN_XRF!BV2/(0.5293*YAN_XRF!$R2)</f>
        <v>4.422084722221554E-3</v>
      </c>
      <c r="AN3" s="9">
        <f>YAN_XRF!BW2/(0.5293*YAN_XRF!$R2)</f>
        <v>3.8237889411882769E-3</v>
      </c>
      <c r="AO3" s="9">
        <f>YAN_XRF!BX2/(0.5293*YAN_XRF!$R2)</f>
        <v>2.1885790113943236E-2</v>
      </c>
      <c r="AP3" s="9">
        <f>YAN_XRF!BY2/(0.5293*YAN_XRF!$R2)</f>
        <v>8.1142457642525367E-2</v>
      </c>
      <c r="AQ3" s="9">
        <f>YAN_XRF!BZ2/(0.5293*YAN_XRF!$R2)</f>
        <v>1.2190361780778456</v>
      </c>
      <c r="AR3" s="9">
        <f>YAN_XRF!CA2/(0.5293*YAN_XRF!$R2)</f>
        <v>0.63808892774344661</v>
      </c>
      <c r="AS3" s="9">
        <f>YAN_XRF!CB2/(0.5293*YAN_XRF!$R2)</f>
        <v>0</v>
      </c>
      <c r="AT3" s="9">
        <f>YAN_XRF!CC2/(0.5293*YAN_XRF!$R2)</f>
        <v>1.615586089138734E-2</v>
      </c>
      <c r="AU3" s="9">
        <f>YAN_XRF!CD2/(0.5293*YAN_XRF!$R2)</f>
        <v>2.7845773075154439</v>
      </c>
      <c r="AV3" s="9">
        <f>YAN_XRF!CE2/(0.5293*YAN_XRF!$R2)</f>
        <v>0.11899616438942143</v>
      </c>
      <c r="AW3" s="9">
        <f>YAN_XRF!CF2/(0.5293*YAN_XRF!$R2)</f>
        <v>9.2900377501078296E-2</v>
      </c>
      <c r="AX3" s="9">
        <f>YAN_XRF!CG2/(0.5293*YAN_XRF!$R2)</f>
        <v>1.0489887728943074E-2</v>
      </c>
      <c r="AY3" s="9">
        <f>YAN_XRF!CH2/(0.5293*YAN_XRF!$R2)</f>
        <v>1.9483279803514074E-2</v>
      </c>
      <c r="AZ3" s="9">
        <f>YAN_XRF!CI2/(0.5293*YAN_XRF!$R2)</f>
        <v>1.2509234784995489</v>
      </c>
      <c r="BA3" s="9">
        <f>YAN_XRF!CJ2/(0.5293*YAN_XRF!$R2)</f>
        <v>0.44793831475533719</v>
      </c>
      <c r="BB3" s="9">
        <f>YAN_XRF!CK2/(0.5293*YAN_XRF!$R2)</f>
        <v>2.0762002324180382</v>
      </c>
      <c r="BC3" s="9">
        <f>YAN_XRF!CL2/(0.5293*YAN_XRF!$R2)</f>
        <v>0.54755312730591132</v>
      </c>
      <c r="BD3" s="9">
        <f>YAN_XRF!CM2/(0.5293*YAN_XRF!$R2)</f>
        <v>0.18593540547512322</v>
      </c>
      <c r="BE3" s="9">
        <f>YAN_XRF!CN2/(0.5293*YAN_XRF!$R2)</f>
        <v>0.6003209699137223</v>
      </c>
      <c r="BF3" s="9">
        <f>YAN_XRF!CO2/(0.5293*YAN_XRF!$R2)</f>
        <v>0.10016901104698621</v>
      </c>
      <c r="BG3" s="9">
        <f>YAN_XRF!CP2/(0.5293*YAN_XRF!$R2)</f>
        <v>0.62721512303540794</v>
      </c>
      <c r="BH3" s="9">
        <f>YAN_XRF!CQ2/(0.5293*YAN_XRF!$R2)</f>
        <v>0.12944851512677832</v>
      </c>
      <c r="BI3" s="9">
        <f>YAN_XRF!CR2/(0.5293*YAN_XRF!$R2)</f>
        <v>0.36934628416313464</v>
      </c>
      <c r="BJ3" s="9">
        <f>YAN_XRF!CS2/(0.5293*YAN_XRF!$R2)</f>
        <v>5.4933046137832446E-2</v>
      </c>
      <c r="BK3" s="9">
        <f>YAN_XRF!CT2/(0.5293*YAN_XRF!$R2)</f>
        <v>0.35703750770865039</v>
      </c>
      <c r="BL3" s="9">
        <f>YAN_XRF!CU2/(0.5293*YAN_XRF!$R2)</f>
        <v>5.3224221025277241E-2</v>
      </c>
      <c r="BM3" s="27">
        <v>31.529639984024676</v>
      </c>
      <c r="BN3" s="28">
        <v>2.0031997866808191</v>
      </c>
      <c r="BO3" s="28">
        <v>0.62162522498507689</v>
      </c>
      <c r="BP3" s="28">
        <v>0.84541030597970468</v>
      </c>
    </row>
    <row r="4" spans="1:68" x14ac:dyDescent="0.2">
      <c r="A4" t="str">
        <f>YAN_XRF!A3</f>
        <v>YAN 8A-1</v>
      </c>
      <c r="B4">
        <f>YAN_XRF!B3</f>
        <v>5</v>
      </c>
      <c r="C4">
        <f>YAN_XRF!C3</f>
        <v>5</v>
      </c>
      <c r="D4" s="5">
        <f>0.4674*YAN_XRF!P3/(0.5293*YAN_XRF!$R3)</f>
        <v>2.7862760235793984</v>
      </c>
      <c r="E4" s="9">
        <f>0.5994*YAN_XRF!Q3/(0.5293*YAN_XRF!$R3)</f>
        <v>0.11887894558715395</v>
      </c>
      <c r="F4" s="5">
        <f>0.5293*YAN_XRF!R3/(0.5293*YAN_XRF!$R3)</f>
        <v>1</v>
      </c>
      <c r="G4" s="10">
        <f>0.6994*YAN_XRF!S3/(0.5293*YAN_XRF!$R3)</f>
        <v>0.79456351789907587</v>
      </c>
      <c r="H4" s="9">
        <f>0.7745*YAN_XRF!T3/(0.5293*YAN_XRF!$R3)</f>
        <v>1.3334203221212941E-2</v>
      </c>
      <c r="I4" s="10">
        <f>0.603*YAN_XRF!U3/(0.5293*YAN_XRF!$R3)</f>
        <v>0.30598306165194433</v>
      </c>
      <c r="J4" s="10">
        <f>0.7147*YAN_XRF!V3/(0.5293*YAN_XRF!$R3)</f>
        <v>0.56504269473142454</v>
      </c>
      <c r="K4" s="9">
        <f>0.7419*YAN_XRF!W3/(0.5293*YAN_XRF!$R3)</f>
        <v>0.35461726972096985</v>
      </c>
      <c r="L4" s="10">
        <f>0.8302*YAN_XRF!X3/(0.5293*YAN_XRF!$R3)</f>
        <v>5.7360723927942482E-2</v>
      </c>
      <c r="M4" s="9">
        <f>0.4364*YAN_XRF!Y3/(0.5293*YAN_XRF!$R3)</f>
        <v>1.5916320410514589E-2</v>
      </c>
      <c r="N4" s="10">
        <f>YAN_XRF!AA3/(0.5293*YAN_XRF!$R3)</f>
        <v>3.3979995297168651E-3</v>
      </c>
      <c r="O4" s="5">
        <f>YAN_XRF!AB3/(0.5293*YAN_XRF!$R3)</f>
        <v>0.90613320792449747</v>
      </c>
      <c r="P4" s="12">
        <f>YAN_XRF!AC3/(0.5293*YAN_XRF!$R3)</f>
        <v>17.329797601556013</v>
      </c>
      <c r="Q4" s="5">
        <f>YAN_XRF!AD3/(0.5293*YAN_XRF!$R3)</f>
        <v>1.5857331138678705</v>
      </c>
      <c r="R4" s="5">
        <f>YAN_XRF!AE3/(0.5293*YAN_XRF!$R3)</f>
        <v>2.9449329257546166</v>
      </c>
      <c r="S4" s="5">
        <f>YAN_XRF!AF3/(0.5293*YAN_XRF!$R3)</f>
        <v>4.6439326906130489</v>
      </c>
      <c r="T4" s="5">
        <f>YAN_XRF!AG3/(0.5293*YAN_XRF!$R3)</f>
        <v>6.7959990594337309</v>
      </c>
      <c r="U4" s="10">
        <f>YAN_XRF!AH3/(0.5293*YAN_XRF!$R3)</f>
        <v>0.11326665099056218</v>
      </c>
      <c r="V4" s="10"/>
      <c r="W4" s="5">
        <f>YAN_XRF!AI3/(0.5293*YAN_XRF!$R3)</f>
        <v>1.2459331608961839</v>
      </c>
      <c r="X4" s="10">
        <f>YAN_XRF!AJ3/(0.5293*YAN_XRF!$R3)</f>
        <v>0.22653330198112437</v>
      </c>
      <c r="Y4" s="5">
        <f>YAN_XRF!AK3/(0.5293*YAN_XRF!$R3)</f>
        <v>1.0193998589150597</v>
      </c>
      <c r="Z4" s="12">
        <f>YAN_XRF!AL3/(0.5293*YAN_XRF!$R3)</f>
        <v>39.416794544715636</v>
      </c>
      <c r="AA4" s="10">
        <f>YAN_XRF!AM3/(0.5293*YAN_XRF!$R3)</f>
        <v>0</v>
      </c>
      <c r="AB4" s="10"/>
      <c r="AC4" s="10">
        <f>YAN_XRF!AN3/(0.5293*YAN_XRF!$R3)</f>
        <v>0.11326665099056218</v>
      </c>
      <c r="AD4" s="10"/>
      <c r="AE4" s="12">
        <f>YAN_XRF!AO3/(0.5293*YAN_XRF!$R3)</f>
        <v>32.847328787263031</v>
      </c>
      <c r="AF4" s="5">
        <f>YAN_XRF!AP3/(0.5293*YAN_XRF!$R3)</f>
        <v>3.3979995297168655</v>
      </c>
      <c r="AG4" s="5">
        <f>YAN_XRF!AQ3/(0.5293*YAN_XRF!$R3)</f>
        <v>8.9480654282544112</v>
      </c>
      <c r="AH4" s="12">
        <f>YAN_XRF!AR3/(0.5293*YAN_XRF!$R3)</f>
        <v>20.161463876320067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27">
        <v>53.104279686558129</v>
      </c>
      <c r="BN4" s="28">
        <v>9.8874715040986558</v>
      </c>
      <c r="BO4" s="28">
        <v>2.6968036086724312</v>
      </c>
      <c r="BP4" s="28">
        <v>3.6676529077945066</v>
      </c>
    </row>
    <row r="5" spans="1:68" x14ac:dyDescent="0.2">
      <c r="A5" t="str">
        <f>YAN_XRF!A4</f>
        <v>YAN 8A-1</v>
      </c>
      <c r="B5">
        <f>YAN_XRF!B4</f>
        <v>7</v>
      </c>
      <c r="C5">
        <f>YAN_XRF!C4</f>
        <v>7</v>
      </c>
      <c r="D5" s="5">
        <f>0.4674*YAN_XRF!P4/(0.5293*YAN_XRF!$R4)</f>
        <v>2.5290399224671578</v>
      </c>
      <c r="E5" s="9">
        <f>0.5994*YAN_XRF!Q4/(0.5293*YAN_XRF!$R4)</f>
        <v>8.449787258888658E-2</v>
      </c>
      <c r="F5" s="5">
        <f>0.5293*YAN_XRF!R4/(0.5293*YAN_XRF!$R4)</f>
        <v>1</v>
      </c>
      <c r="G5" s="10">
        <f>0.6994*YAN_XRF!S4/(0.5293*YAN_XRF!$R4)</f>
        <v>0.67685319288014867</v>
      </c>
      <c r="H5" s="9">
        <f>0.7745*YAN_XRF!T4/(0.5293*YAN_XRF!$R4)</f>
        <v>7.8284470818246535E-3</v>
      </c>
      <c r="I5" s="10">
        <f>0.603*YAN_XRF!U4/(0.5293*YAN_XRF!$R4)</f>
        <v>0.24185356224289101</v>
      </c>
      <c r="J5" s="10">
        <f>0.7147*YAN_XRF!V4/(0.5293*YAN_XRF!$R4)</f>
        <v>0.2758954734622816</v>
      </c>
      <c r="K5" s="9">
        <f>0.7419*YAN_XRF!W4/(0.5293*YAN_XRF!$R4)</f>
        <v>0.21539493156896583</v>
      </c>
      <c r="L5" s="10">
        <f>0.8302*YAN_XRF!X4/(0.5293*YAN_XRF!$R4)</f>
        <v>7.9450947391239882E-2</v>
      </c>
      <c r="M5" s="9">
        <f>0.4364*YAN_XRF!Y4/(0.5293*YAN_XRF!$R4)</f>
        <v>1.1449879411398156E-2</v>
      </c>
      <c r="N5" s="10">
        <f>YAN_XRF!AA4/(0.5293*YAN_XRF!$R4)</f>
        <v>-3.2258754784107741E-3</v>
      </c>
      <c r="O5" s="5">
        <f>YAN_XRF!AB4/(0.5293*YAN_XRF!$R4)</f>
        <v>1.0752918261369249</v>
      </c>
      <c r="P5" s="12">
        <f>YAN_XRF!AC4/(0.5293*YAN_XRF!$R4)</f>
        <v>26.02206219251358</v>
      </c>
      <c r="Q5" s="5">
        <f>YAN_XRF!AD4/(0.5293*YAN_XRF!$R4)</f>
        <v>2.6882295653423118</v>
      </c>
      <c r="R5" s="5">
        <f>YAN_XRF!AE4/(0.5293*YAN_XRF!$R4)</f>
        <v>2.7957587479560044</v>
      </c>
      <c r="S5" s="5">
        <f>YAN_XRF!AF4/(0.5293*YAN_XRF!$R4)</f>
        <v>7.6345719655721664</v>
      </c>
      <c r="T5" s="5">
        <f>YAN_XRF!AG4/(0.5293*YAN_XRF!$R4)</f>
        <v>11.075505809210325</v>
      </c>
      <c r="U5" s="10">
        <f>YAN_XRF!AH4/(0.5293*YAN_XRF!$R4)</f>
        <v>0</v>
      </c>
      <c r="V5" s="10"/>
      <c r="W5" s="5">
        <f>YAN_XRF!AI4/(0.5293*YAN_XRF!$R4)</f>
        <v>2.0430544696601571</v>
      </c>
      <c r="X5" s="10">
        <f>YAN_XRF!AJ4/(0.5293*YAN_XRF!$R4)</f>
        <v>0.32258754784107746</v>
      </c>
      <c r="Y5" s="5">
        <f>YAN_XRF!AK4/(0.5293*YAN_XRF!$R4)</f>
        <v>2.1505836522738497</v>
      </c>
      <c r="Z5" s="12">
        <f>YAN_XRF!AL4/(0.5293*YAN_XRF!$R4)</f>
        <v>33.011459062403588</v>
      </c>
      <c r="AA5" s="10">
        <f>YAN_XRF!AM4/(0.5293*YAN_XRF!$R4)</f>
        <v>-0.32258754784107746</v>
      </c>
      <c r="AB5" s="10"/>
      <c r="AC5" s="10">
        <f>YAN_XRF!AN4/(0.5293*YAN_XRF!$R4)</f>
        <v>-0.21505836522738497</v>
      </c>
      <c r="AD5" s="10"/>
      <c r="AE5" s="12">
        <f>YAN_XRF!AO4/(0.5293*YAN_XRF!$R4)</f>
        <v>27.850058296946354</v>
      </c>
      <c r="AF5" s="5">
        <f>YAN_XRF!AP4/(0.5293*YAN_XRF!$R4)</f>
        <v>3.0108171131833896</v>
      </c>
      <c r="AG5" s="5">
        <f>YAN_XRF!AQ4/(0.5293*YAN_XRF!$R4)</f>
        <v>9.5700972526186305</v>
      </c>
      <c r="AH5" s="12">
        <f>YAN_XRF!AR4/(0.5293*YAN_XRF!$R4)</f>
        <v>13.978793739780023</v>
      </c>
      <c r="AI5" s="10">
        <f>YAN_XRF!AY4/(0.5293*YAN_XRF!$R4)</f>
        <v>0.23826316283541982</v>
      </c>
      <c r="AJ5" s="10">
        <f>YAN_XRF!AZ4/(0.5293*YAN_XRF!$R4)</f>
        <v>6.4969132135192995E-2</v>
      </c>
      <c r="AL5" s="10">
        <f>YAN_XRF!BB4/(0.5293*YAN_XRF!$R4)</f>
        <v>0.23826316283541982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27">
        <v>43.126326123444372</v>
      </c>
      <c r="BN5" s="28">
        <v>6.5176234756946148</v>
      </c>
      <c r="BO5" s="28">
        <v>2.2272955064313216</v>
      </c>
      <c r="BP5" s="28">
        <v>3.0291218887465976</v>
      </c>
    </row>
    <row r="6" spans="1:68" x14ac:dyDescent="0.2">
      <c r="A6" t="str">
        <f>YAN_XRF!A5</f>
        <v>YAN 8A-1</v>
      </c>
      <c r="B6">
        <f>YAN_XRF!B5</f>
        <v>9</v>
      </c>
      <c r="C6">
        <f>YAN_XRF!C5</f>
        <v>9</v>
      </c>
      <c r="D6" s="5">
        <f>0.4674*YAN_XRF!P5/(0.5293*YAN_XRF!$R5)</f>
        <v>2.4078133774254376</v>
      </c>
      <c r="E6" s="9">
        <f>0.5994*YAN_XRF!Q5/(0.5293*YAN_XRF!$R5)</f>
        <v>7.0649235563179383E-2</v>
      </c>
      <c r="F6" s="5">
        <f>0.5293*YAN_XRF!R5/(0.5293*YAN_XRF!$R5)</f>
        <v>1</v>
      </c>
      <c r="G6" s="10">
        <f>0.6994*YAN_XRF!S5/(0.5293*YAN_XRF!$R5)</f>
        <v>0.66103591146457452</v>
      </c>
      <c r="H6" s="9">
        <f>0.7745*YAN_XRF!T5/(0.5293*YAN_XRF!$R5)</f>
        <v>6.782261148282313E-3</v>
      </c>
      <c r="I6" s="10">
        <f>0.603*YAN_XRF!U5/(0.5293*YAN_XRF!$R5)</f>
        <v>0.2500623807179515</v>
      </c>
      <c r="J6" s="10">
        <f>0.7147*YAN_XRF!V5/(0.5293*YAN_XRF!$R5)</f>
        <v>0.19782916108075313</v>
      </c>
      <c r="K6" s="9">
        <f>0.7419*YAN_XRF!W5/(0.5293*YAN_XRF!$R5)</f>
        <v>0.18668920793951785</v>
      </c>
      <c r="L6" s="10">
        <f>0.8302*YAN_XRF!X5/(0.5293*YAN_XRF!$R5)</f>
        <v>8.857729788773204E-2</v>
      </c>
      <c r="M6" s="9">
        <f>0.4364*YAN_XRF!Y5/(0.5293*YAN_XRF!$R5)</f>
        <v>1.049823949988329E-2</v>
      </c>
      <c r="N6" s="10">
        <f>YAN_XRF!AA5/(0.5293*YAN_XRF!$R5)</f>
        <v>-2.0130929552717924E-3</v>
      </c>
      <c r="O6" s="5">
        <f>YAN_XRF!AB5/(0.5293*YAN_XRF!$R5)</f>
        <v>1.610474364217434</v>
      </c>
      <c r="P6" s="12">
        <f>YAN_XRF!AC5/(0.5293*YAN_XRF!$R5)</f>
        <v>26.874790952878428</v>
      </c>
      <c r="Q6" s="5">
        <f>YAN_XRF!AD5/(0.5293*YAN_XRF!$R5)</f>
        <v>1.8117836597446131</v>
      </c>
      <c r="R6" s="5">
        <f>YAN_XRF!AE5/(0.5293*YAN_XRF!$R5)</f>
        <v>2.9189847851440986</v>
      </c>
      <c r="S6" s="5">
        <f>YAN_XRF!AF5/(0.5293*YAN_XRF!$R5)</f>
        <v>7.9517171733235799</v>
      </c>
      <c r="T6" s="5">
        <f>YAN_XRF!AG5/(0.5293*YAN_XRF!$R5)</f>
        <v>11.675939140576395</v>
      </c>
      <c r="U6" s="10">
        <f>YAN_XRF!AH5/(0.5293*YAN_XRF!$R5)</f>
        <v>0.20130929552717924</v>
      </c>
      <c r="V6" s="10"/>
      <c r="W6" s="5">
        <f>YAN_XRF!AI5/(0.5293*YAN_XRF!$R5)</f>
        <v>2.4157115463261509</v>
      </c>
      <c r="X6" s="10">
        <f>YAN_XRF!AJ5/(0.5293*YAN_XRF!$R5)</f>
        <v>0.40261859105435849</v>
      </c>
      <c r="Y6" s="5">
        <f>YAN_XRF!AK5/(0.5293*YAN_XRF!$R5)</f>
        <v>2.4157115463261509</v>
      </c>
      <c r="Z6" s="12">
        <f>YAN_XRF!AL5/(0.5293*YAN_XRF!$R5)</f>
        <v>30.498358272367653</v>
      </c>
      <c r="AA6" s="10">
        <f>YAN_XRF!AM5/(0.5293*YAN_XRF!$R5)</f>
        <v>0.7045825343451273</v>
      </c>
      <c r="AB6" s="10"/>
      <c r="AC6" s="10">
        <f>YAN_XRF!AN5/(0.5293*YAN_XRF!$R5)</f>
        <v>0.10065464776358962</v>
      </c>
      <c r="AD6" s="10"/>
      <c r="AE6" s="12">
        <f>YAN_XRF!AO5/(0.5293*YAN_XRF!$R5)</f>
        <v>26.27086306629689</v>
      </c>
      <c r="AF6" s="5">
        <f>YAN_XRF!AP5/(0.5293*YAN_XRF!$R5)</f>
        <v>2.4157115463261509</v>
      </c>
      <c r="AG6" s="5">
        <f>YAN_XRF!AQ5/(0.5293*YAN_XRF!$R5)</f>
        <v>9.0589182987230661</v>
      </c>
      <c r="AH6" s="12">
        <f>YAN_XRF!AR5/(0.5293*YAN_XRF!$R5)</f>
        <v>12.783140265975881</v>
      </c>
      <c r="AI6" s="10">
        <f>YAN_XRF!AY5/(0.5293*YAN_XRF!$R5)</f>
        <v>0.12692551082988648</v>
      </c>
      <c r="AJ6" s="10">
        <f>YAN_XRF!AZ5/(0.5293*YAN_XRF!$R5)</f>
        <v>3.5661941702639803E-2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27">
        <v>37.350600450694586</v>
      </c>
      <c r="BN6" s="28">
        <v>6.1831261667349269</v>
      </c>
      <c r="BO6" s="28">
        <v>2.2059827892365504</v>
      </c>
      <c r="BP6" s="28">
        <v>3.000136593361709</v>
      </c>
    </row>
    <row r="7" spans="1:68" x14ac:dyDescent="0.2">
      <c r="A7" t="str">
        <f>YAN_XRF!A6</f>
        <v>YAN 8A-1</v>
      </c>
      <c r="B7">
        <f>YAN_XRF!B6</f>
        <v>13</v>
      </c>
      <c r="C7" s="18">
        <f>YAN_XRF!C6</f>
        <v>13</v>
      </c>
      <c r="D7" s="5">
        <f>0.4674*YAN_XRF!P6/(0.5293*YAN_XRF!$R6)</f>
        <v>2.5199905443152009</v>
      </c>
      <c r="E7" s="9">
        <f>0.5994*YAN_XRF!Q6/(0.5293*YAN_XRF!$R6)</f>
        <v>0.10757863274126407</v>
      </c>
      <c r="F7" s="5">
        <f>0.5293*YAN_XRF!R6/(0.5293*YAN_XRF!$R6)</f>
        <v>1</v>
      </c>
      <c r="G7" s="10">
        <f>0.6994*YAN_XRF!S6/(0.5293*YAN_XRF!$R6)</f>
        <v>0.68691009199156716</v>
      </c>
      <c r="H7" s="9">
        <f>0.7745*YAN_XRF!T6/(0.5293*YAN_XRF!$R6)</f>
        <v>9.7868495094478262E-3</v>
      </c>
      <c r="I7" s="10">
        <f>0.603*YAN_XRF!U6/(0.5293*YAN_XRF!$R6)</f>
        <v>0.25894645548970613</v>
      </c>
      <c r="J7" s="10">
        <f>0.7147*YAN_XRF!V6/(0.5293*YAN_XRF!$R6)</f>
        <v>0.35537389353642712</v>
      </c>
      <c r="K7" s="9">
        <f>0.7419*YAN_XRF!W6/(0.5293*YAN_XRF!$R6)</f>
        <v>0.27057651630751189</v>
      </c>
      <c r="L7" s="10">
        <f>0.8302*YAN_XRF!X6/(0.5293*YAN_XRF!$R6)</f>
        <v>6.1408940183547547E-2</v>
      </c>
      <c r="M7" s="9">
        <f>0.4364*YAN_XRF!Y6/(0.5293*YAN_XRF!$R6)</f>
        <v>1.9278337287071162E-2</v>
      </c>
      <c r="N7" s="10">
        <f>YAN_XRF!AA6/(0.5293*YAN_XRF!$R6)</f>
        <v>-2.0546903083442924E-3</v>
      </c>
      <c r="O7" s="5">
        <f>YAN_XRF!AB6/(0.5293*YAN_XRF!$R6)</f>
        <v>1.1300796695893609</v>
      </c>
      <c r="P7" s="12">
        <f>YAN_XRF!AC6/(0.5293*YAN_XRF!$R6)</f>
        <v>23.218000484290506</v>
      </c>
      <c r="Q7" s="5">
        <f>YAN_XRF!AD6/(0.5293*YAN_XRF!$R6)</f>
        <v>3.1847699779336534</v>
      </c>
      <c r="R7" s="5">
        <f>YAN_XRF!AE6/(0.5293*YAN_XRF!$R6)</f>
        <v>2.8765664316820097</v>
      </c>
      <c r="S7" s="5">
        <f>YAN_XRF!AF6/(0.5293*YAN_XRF!$R6)</f>
        <v>4.8285222246090873</v>
      </c>
      <c r="T7" s="5">
        <f>YAN_XRF!AG6/(0.5293*YAN_XRF!$R6)</f>
        <v>9.0406373567148872</v>
      </c>
      <c r="U7" s="10">
        <f>YAN_XRF!AH6/(0.5293*YAN_XRF!$R6)</f>
        <v>0.20546903083442924</v>
      </c>
      <c r="V7" s="10" t="e">
        <f>YAN_XRF!#REF!/(0.5293*YAN_XRF!$R6)</f>
        <v>#REF!</v>
      </c>
      <c r="W7" s="5">
        <f>YAN_XRF!AI6/(0.5293*YAN_XRF!$R6)</f>
        <v>1.4382832158410048</v>
      </c>
      <c r="X7" s="10">
        <f>YAN_XRF!AJ6/(0.5293*YAN_XRF!$R6)</f>
        <v>0.10273451541721462</v>
      </c>
      <c r="Y7" s="5">
        <f>YAN_XRF!AK6/(0.5293*YAN_XRF!$R6)</f>
        <v>1.643752246675434</v>
      </c>
      <c r="Z7" s="12">
        <f>YAN_XRF!AL6/(0.5293*YAN_XRF!$R6)</f>
        <v>35.64887684977348</v>
      </c>
      <c r="AA7" s="10">
        <f>YAN_XRF!AM6/(0.5293*YAN_XRF!$R6)</f>
        <v>0.30820354625164387</v>
      </c>
      <c r="AB7" s="10" t="e">
        <f>YAN_XRF!#REF!/(0.5293*YAN_XRF!$R6)</f>
        <v>#REF!</v>
      </c>
      <c r="AC7" s="10">
        <f>YAN_XRF!AN6/(0.5293*YAN_XRF!$R6)</f>
        <v>0.10273451541721462</v>
      </c>
      <c r="AD7" s="10" t="e">
        <f>YAN_XRF!#REF!/(0.5293*YAN_XRF!$R6)</f>
        <v>#REF!</v>
      </c>
      <c r="AE7" s="12">
        <f>YAN_XRF!AO6/(0.5293*YAN_XRF!$R6)</f>
        <v>30.306682048078315</v>
      </c>
      <c r="AF7" s="5">
        <f>YAN_XRF!AP6/(0.5293*YAN_XRF!$R6)</f>
        <v>3.0820354625164388</v>
      </c>
      <c r="AG7" s="5">
        <f>YAN_XRF!AQ6/(0.5293*YAN_XRF!$R6)</f>
        <v>9.3488409029665309</v>
      </c>
      <c r="AH7" s="12">
        <f>YAN_XRF!AR6/(0.5293*YAN_XRF!$R6)</f>
        <v>16.026584405085483</v>
      </c>
      <c r="AI7" s="10">
        <f>YAN_XRF!AY6/(0.5293*YAN_XRF!$R6)</f>
        <v>8.8002385906386052E-2</v>
      </c>
      <c r="AJ7" s="10">
        <f>YAN_XRF!AZ6/(0.5293*YAN_XRF!$R6)</f>
        <v>3.6326924651527093E-2</v>
      </c>
      <c r="AM7" s="9">
        <f>YAN_XRF!BV6/(0.5293*YAN_XRF!$R6)</f>
        <v>5.4043749603996175E-3</v>
      </c>
      <c r="AN7" s="9">
        <f>YAN_XRF!BW6/(0.5293*YAN_XRF!$R6)</f>
        <v>4.129601111978006E-3</v>
      </c>
      <c r="AO7" s="9">
        <f>YAN_XRF!BX6/(0.5293*YAN_XRF!$R6)</f>
        <v>2.1189070217853764E-2</v>
      </c>
      <c r="AP7" s="9">
        <f>YAN_XRF!BY6/(0.5293*YAN_XRF!$R6)</f>
        <v>8.3400906960848994E-2</v>
      </c>
      <c r="AQ7" s="9">
        <f>YAN_XRF!BZ6/(0.5293*YAN_XRF!$R6)</f>
        <v>1.2749353363276337</v>
      </c>
      <c r="AR7" s="9">
        <f>YAN_XRF!CA6/(0.5293*YAN_XRF!$R6)</f>
        <v>0.53753157913318184</v>
      </c>
      <c r="AS7" s="9">
        <f>YAN_XRF!CB6/(0.5293*YAN_XRF!$R6)</f>
        <v>2.0033230506356854E-4</v>
      </c>
      <c r="AT7" s="9">
        <f>YAN_XRF!CC6/(0.5293*YAN_XRF!$R6)</f>
        <v>1.8721310744479022E-2</v>
      </c>
      <c r="AU7" s="9">
        <f>YAN_XRF!CD6/(0.5293*YAN_XRF!$R6)</f>
        <v>2.6557026337123109</v>
      </c>
      <c r="AV7" s="9">
        <f>YAN_XRF!CE6/(0.5293*YAN_XRF!$R6)</f>
        <v>0.21449117597836906</v>
      </c>
      <c r="AW7" s="9">
        <f>YAN_XRF!CF6/(0.5293*YAN_XRF!$R6)</f>
        <v>8.3056746334201334E-2</v>
      </c>
      <c r="AX7" s="9">
        <f>YAN_XRF!CG6/(0.5293*YAN_XRF!$R6)</f>
        <v>1.2349305853828874E-2</v>
      </c>
      <c r="AY7" s="9">
        <f>YAN_XRF!CH6/(0.5293*YAN_XRF!$R6)</f>
        <v>0</v>
      </c>
      <c r="AZ7" s="9">
        <f>YAN_XRF!CI6/(0.5293*YAN_XRF!$R6)</f>
        <v>1.2579892780095638</v>
      </c>
      <c r="BA7" s="9">
        <f>YAN_XRF!CJ6/(0.5293*YAN_XRF!$R6)</f>
        <v>0.43724939841236143</v>
      </c>
      <c r="BB7" s="9">
        <f>YAN_XRF!CK6/(0.5293*YAN_XRF!$R6)</f>
        <v>2.1047425642555595</v>
      </c>
      <c r="BC7" s="9">
        <f>YAN_XRF!CL6/(0.5293*YAN_XRF!$R6)</f>
        <v>0.53035101199148083</v>
      </c>
      <c r="BD7" s="9">
        <f>YAN_XRF!CM6/(0.5293*YAN_XRF!$R6)</f>
        <v>0.18199689304904207</v>
      </c>
      <c r="BE7" s="9">
        <f>YAN_XRF!CN6/(0.5293*YAN_XRF!$R6)</f>
        <v>0.57319619040016678</v>
      </c>
      <c r="BF7" s="9">
        <f>YAN_XRF!CO6/(0.5293*YAN_XRF!$R6)</f>
        <v>9.3530530180986379E-2</v>
      </c>
      <c r="BG7" s="9">
        <f>YAN_XRF!CP6/(0.5293*YAN_XRF!$R6)</f>
        <v>0.5632435217926105</v>
      </c>
      <c r="BH7" s="9">
        <f>YAN_XRF!CQ6/(0.5293*YAN_XRF!$R6)</f>
        <v>0.11712248430139553</v>
      </c>
      <c r="BI7" s="9">
        <f>YAN_XRF!CR6/(0.5293*YAN_XRF!$R6)</f>
        <v>0.33462121321860355</v>
      </c>
      <c r="BJ7" s="9">
        <f>YAN_XRF!CS6/(0.5293*YAN_XRF!$R6)</f>
        <v>4.9089633501807665E-2</v>
      </c>
      <c r="BK7" s="9">
        <f>YAN_XRF!CT6/(0.5293*YAN_XRF!$R6)</f>
        <v>0.31542578268547405</v>
      </c>
      <c r="BL7" s="9">
        <f>YAN_XRF!CU6/(0.5293*YAN_XRF!$R6)</f>
        <v>4.6681536460428157E-2</v>
      </c>
      <c r="BM7" s="27">
        <v>36.242141065723047</v>
      </c>
      <c r="BN7" s="28">
        <v>3.6534109279017395</v>
      </c>
      <c r="BO7" s="28">
        <v>1.6165535079211142</v>
      </c>
      <c r="BP7" s="28">
        <v>2.1985127707727155</v>
      </c>
    </row>
    <row r="8" spans="1:68" x14ac:dyDescent="0.2">
      <c r="A8" t="str">
        <f>YAN_XRF!A7</f>
        <v>YAN 8A-1</v>
      </c>
      <c r="B8">
        <f>YAN_XRF!B7</f>
        <v>15</v>
      </c>
      <c r="C8">
        <f>YAN_XRF!C7</f>
        <v>15</v>
      </c>
      <c r="D8" s="5">
        <f>0.4674*YAN_XRF!P7/(0.5293*YAN_XRF!$R7)</f>
        <v>2.5042870926165963</v>
      </c>
      <c r="E8" s="9">
        <f>0.5994*YAN_XRF!Q7/(0.5293*YAN_XRF!$R7)</f>
        <v>8.5681574570941527E-2</v>
      </c>
      <c r="F8" s="5">
        <f>0.5293*YAN_XRF!R7/(0.5293*YAN_XRF!$R7)</f>
        <v>1</v>
      </c>
      <c r="G8" s="10">
        <f>0.6994*YAN_XRF!S7/(0.5293*YAN_XRF!$R7)</f>
        <v>0.66175356693548648</v>
      </c>
      <c r="H8" s="9">
        <f>0.7745*YAN_XRF!T7/(0.5293*YAN_XRF!$R7)</f>
        <v>7.1070049548686573E-3</v>
      </c>
      <c r="I8" s="10">
        <f>0.603*YAN_XRF!U7/(0.5293*YAN_XRF!$R7)</f>
        <v>0.23916058119915021</v>
      </c>
      <c r="J8" s="10">
        <f>0.7147*YAN_XRF!V7/(0.5293*YAN_XRF!$R7)</f>
        <v>0.27253235621913657</v>
      </c>
      <c r="K8" s="9">
        <f>0.7419*YAN_XRF!W7/(0.5293*YAN_XRF!$R7)</f>
        <v>0.23222364272824567</v>
      </c>
      <c r="L8" s="10">
        <f>0.8302*YAN_XRF!X7/(0.5293*YAN_XRF!$R7)</f>
        <v>6.3484350263954811E-2</v>
      </c>
      <c r="M8" s="9">
        <f>0.4364*YAN_XRF!Y7/(0.5293*YAN_XRF!$R7)</f>
        <v>1.2769953779233107E-2</v>
      </c>
      <c r="N8" s="10">
        <f>YAN_XRF!AA7/(0.5293*YAN_XRF!$R7)</f>
        <v>-3.0587497115853917E-3</v>
      </c>
      <c r="O8" s="5">
        <f>YAN_XRF!AB7/(0.5293*YAN_XRF!$R7)</f>
        <v>1.2234998846341567</v>
      </c>
      <c r="P8" s="12">
        <f>YAN_XRF!AC7/(0.5293*YAN_XRF!$R7)</f>
        <v>24.877830987561186</v>
      </c>
      <c r="Q8" s="5">
        <f>YAN_XRF!AD7/(0.5293*YAN_XRF!$R7)</f>
        <v>2.3450414455488002</v>
      </c>
      <c r="R8" s="5">
        <f>YAN_XRF!AE7/(0.5293*YAN_XRF!$R7)</f>
        <v>3.0587497115853917</v>
      </c>
      <c r="S8" s="5">
        <f>YAN_XRF!AF7/(0.5293*YAN_XRF!$R7)</f>
        <v>5.9135827757317578</v>
      </c>
      <c r="T8" s="5">
        <f>YAN_XRF!AG7/(0.5293*YAN_XRF!$R7)</f>
        <v>10.195832371951306</v>
      </c>
      <c r="U8" s="10">
        <f>YAN_XRF!AH7/(0.5293*YAN_XRF!$R7)</f>
        <v>0</v>
      </c>
      <c r="V8" s="10"/>
      <c r="W8" s="5">
        <f>YAN_XRF!AI7/(0.5293*YAN_XRF!$R7)</f>
        <v>1.733291503231722</v>
      </c>
      <c r="X8" s="10">
        <f>YAN_XRF!AJ7/(0.5293*YAN_XRF!$R7)</f>
        <v>0.10195832371951306</v>
      </c>
      <c r="Y8" s="5">
        <f>YAN_XRF!AK7/(0.5293*YAN_XRF!$R7)</f>
        <v>1.8352498269512352</v>
      </c>
      <c r="Z8" s="12">
        <f>YAN_XRF!AL7/(0.5293*YAN_XRF!$R7)</f>
        <v>33.03449688512223</v>
      </c>
      <c r="AA8" s="10">
        <f>YAN_XRF!AM7/(0.5293*YAN_XRF!$R7)</f>
        <v>0.50979161859756528</v>
      </c>
      <c r="AB8" s="10"/>
      <c r="AC8" s="10">
        <f>YAN_XRF!AN7/(0.5293*YAN_XRF!$R7)</f>
        <v>0.10195832371951306</v>
      </c>
      <c r="AD8" s="10"/>
      <c r="AE8" s="12">
        <f>YAN_XRF!AO7/(0.5293*YAN_XRF!$R7)</f>
        <v>28.344413994024631</v>
      </c>
      <c r="AF8" s="5">
        <f>YAN_XRF!AP7/(0.5293*YAN_XRF!$R7)</f>
        <v>2.8548330641463657</v>
      </c>
      <c r="AG8" s="5">
        <f>YAN_XRF!AQ7/(0.5293*YAN_XRF!$R7)</f>
        <v>9.1762491347561763</v>
      </c>
      <c r="AH8" s="12">
        <f>YAN_XRF!AR7/(0.5293*YAN_XRF!$R7)</f>
        <v>14.274165320731829</v>
      </c>
      <c r="AI8" s="10">
        <f>YAN_XRF!AY7/(0.5293*YAN_XRF!$R7)</f>
        <v>0.11092046037445827</v>
      </c>
      <c r="AJ8" s="10">
        <f>YAN_XRF!AZ7/(0.5293*YAN_XRF!$R7)</f>
        <v>0.1030798652804277</v>
      </c>
      <c r="AL8" s="10">
        <f>YAN_XRF!BB7/(0.5293*YAN_XRF!$R7)</f>
        <v>0.11092046037445827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27">
        <v>35.848620253896399</v>
      </c>
      <c r="BN8" s="28">
        <v>4.010557486803215</v>
      </c>
      <c r="BO8" s="28">
        <v>2.4913093858631941</v>
      </c>
      <c r="BP8" s="28">
        <v>3.3881807647739444</v>
      </c>
    </row>
    <row r="9" spans="1:68" x14ac:dyDescent="0.2">
      <c r="A9" t="str">
        <f>YAN_XRF!A8</f>
        <v>YAN 8A-1</v>
      </c>
      <c r="B9">
        <f>YAN_XRF!B8</f>
        <v>17</v>
      </c>
      <c r="C9">
        <f>YAN_XRF!C8</f>
        <v>17</v>
      </c>
      <c r="D9" s="5">
        <f>0.4674*YAN_XRF!P8/(0.5293*YAN_XRF!$R8)</f>
        <v>2.6400506846052583</v>
      </c>
      <c r="E9" s="9">
        <f>0.5994*YAN_XRF!Q8/(0.5293*YAN_XRF!$R8)</f>
        <v>9.7382382607229381E-2</v>
      </c>
      <c r="F9" s="5">
        <f>0.5293*YAN_XRF!R8/(0.5293*YAN_XRF!$R8)</f>
        <v>1</v>
      </c>
      <c r="G9" s="10">
        <f>0.6994*YAN_XRF!S8/(0.5293*YAN_XRF!$R8)</f>
        <v>0.63198972358756256</v>
      </c>
      <c r="H9" s="9">
        <f>0.7745*YAN_XRF!T8/(0.5293*YAN_XRF!$R8)</f>
        <v>9.7709100151327621E-3</v>
      </c>
      <c r="I9" s="10">
        <f>0.603*YAN_XRF!U8/(0.5293*YAN_XRF!$R8)</f>
        <v>0.25172143652331669</v>
      </c>
      <c r="J9" s="10">
        <f>0.7147*YAN_XRF!V8/(0.5293*YAN_XRF!$R8)</f>
        <v>0.32474015113891636</v>
      </c>
      <c r="K9" s="9">
        <f>0.7419*YAN_XRF!W8/(0.5293*YAN_XRF!$R8)</f>
        <v>0.26176543169609418</v>
      </c>
      <c r="L9" s="10">
        <f>0.8302*YAN_XRF!X8/(0.5293*YAN_XRF!$R8)</f>
        <v>6.4714977046487349E-2</v>
      </c>
      <c r="M9" s="9">
        <f>0.4364*YAN_XRF!Y8/(0.5293*YAN_XRF!$R8)</f>
        <v>1.4994708558391402E-2</v>
      </c>
      <c r="N9" s="10">
        <f>YAN_XRF!AA8/(0.5293*YAN_XRF!$R8)</f>
        <v>1.2308063443143821E-2</v>
      </c>
      <c r="O9" s="5">
        <f>YAN_XRF!AB8/(0.5293*YAN_XRF!$R8)</f>
        <v>0.41026878143812739</v>
      </c>
      <c r="P9" s="12">
        <f>YAN_XRF!AC8/(0.5293*YAN_XRF!$R8)</f>
        <v>21.744245416220753</v>
      </c>
      <c r="Q9" s="5">
        <f>YAN_XRF!AD8/(0.5293*YAN_XRF!$R8)</f>
        <v>3.1795830561454874</v>
      </c>
      <c r="R9" s="5">
        <f>YAN_XRF!AE8/(0.5293*YAN_XRF!$R8)</f>
        <v>2.76931427470736</v>
      </c>
      <c r="S9" s="5">
        <f>YAN_XRF!AF8/(0.5293*YAN_XRF!$R8)</f>
        <v>5.4360613540551883</v>
      </c>
      <c r="T9" s="5">
        <f>YAN_XRF!AG8/(0.5293*YAN_XRF!$R8)</f>
        <v>9.3336147777173988</v>
      </c>
      <c r="U9" s="10">
        <f>YAN_XRF!AH8/(0.5293*YAN_XRF!$R8)</f>
        <v>0.10256719535953185</v>
      </c>
      <c r="V9" s="10"/>
      <c r="W9" s="5">
        <f>YAN_XRF!AI8/(0.5293*YAN_XRF!$R8)</f>
        <v>1.8462095164715733</v>
      </c>
      <c r="X9" s="10">
        <f>YAN_XRF!AJ8/(0.5293*YAN_XRF!$R8)</f>
        <v>0.41026878143812739</v>
      </c>
      <c r="Y9" s="5">
        <f>YAN_XRF!AK8/(0.5293*YAN_XRF!$R8)</f>
        <v>1.4359407350334459</v>
      </c>
      <c r="Z9" s="12">
        <f>YAN_XRF!AL8/(0.5293*YAN_XRF!$R8)</f>
        <v>34.7702792268813</v>
      </c>
      <c r="AA9" s="10">
        <f>YAN_XRF!AM8/(0.5293*YAN_XRF!$R8)</f>
        <v>-0.30770158607859555</v>
      </c>
      <c r="AB9" s="10"/>
      <c r="AC9" s="10">
        <f>YAN_XRF!AN8/(0.5293*YAN_XRF!$R8)</f>
        <v>-0.10256719535953185</v>
      </c>
      <c r="AD9" s="10"/>
      <c r="AE9" s="12">
        <f>YAN_XRF!AO8/(0.5293*YAN_XRF!$R8)</f>
        <v>29.744486654264236</v>
      </c>
      <c r="AF9" s="5">
        <f>YAN_XRF!AP8/(0.5293*YAN_XRF!$R8)</f>
        <v>2.9744486654264235</v>
      </c>
      <c r="AG9" s="5">
        <f>YAN_XRF!AQ8/(0.5293*YAN_XRF!$R8)</f>
        <v>9.1284803869983353</v>
      </c>
      <c r="AH9" s="12">
        <f>YAN_XRF!AR8/(0.5293*YAN_XRF!$R8)</f>
        <v>16.821020038963223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27">
        <v>38.716816405258626</v>
      </c>
      <c r="BN9" s="28">
        <v>4.0916394718968689</v>
      </c>
      <c r="BO9" s="28">
        <v>1.6084947073732332</v>
      </c>
      <c r="BP9" s="28">
        <v>2.1875528020275974</v>
      </c>
    </row>
    <row r="10" spans="1:68" x14ac:dyDescent="0.2">
      <c r="A10" t="str">
        <f>YAN_XRF!A9</f>
        <v>YAN 8A-1</v>
      </c>
      <c r="B10">
        <f>YAN_XRF!B9</f>
        <v>19</v>
      </c>
      <c r="C10" s="6">
        <f>YAN_XRF!C9</f>
        <v>19</v>
      </c>
      <c r="D10" s="5">
        <f>0.4674*YAN_XRF!P9/(0.5293*YAN_XRF!$R9)</f>
        <v>2.5206135641293614</v>
      </c>
      <c r="E10" s="9">
        <f>0.5994*YAN_XRF!Q9/(0.5293*YAN_XRF!$R9)</f>
        <v>0.10327479440135996</v>
      </c>
      <c r="F10" s="5">
        <f>0.5293*YAN_XRF!R9/(0.5293*YAN_XRF!$R9)</f>
        <v>1</v>
      </c>
      <c r="G10" s="10">
        <f>0.6994*YAN_XRF!S9/(0.5293*YAN_XRF!$R9)</f>
        <v>0.68349234294942396</v>
      </c>
      <c r="H10" s="9">
        <f>0.7745*YAN_XRF!T9/(0.5293*YAN_XRF!$R9)</f>
        <v>9.0927135889792565E-3</v>
      </c>
      <c r="I10" s="10">
        <f>0.603*YAN_XRF!U9/(0.5293*YAN_XRF!$R9)</f>
        <v>0.24711948842697123</v>
      </c>
      <c r="J10" s="10">
        <f>0.7147*YAN_XRF!V9/(0.5293*YAN_XRF!$R9)</f>
        <v>0.41564819418660298</v>
      </c>
      <c r="K10" s="9">
        <f>0.7419*YAN_XRF!W9/(0.5293*YAN_XRF!$R9)</f>
        <v>0.26613846326770252</v>
      </c>
      <c r="L10" s="10">
        <f>0.8302*YAN_XRF!X9/(0.5293*YAN_XRF!$R9)</f>
        <v>6.3172651114212344E-2</v>
      </c>
      <c r="M10" s="9">
        <f>0.4364*YAN_XRF!Y9/(0.5293*YAN_XRF!$R9)</f>
        <v>1.5512465494409646E-2</v>
      </c>
      <c r="N10" s="10">
        <f>YAN_XRF!AA9/(0.5293*YAN_XRF!$R9)</f>
        <v>-2.1740940604402501E-3</v>
      </c>
      <c r="O10" s="5">
        <f>YAN_XRF!AB9/(0.5293*YAN_XRF!$R9)</f>
        <v>1.1957517332421375</v>
      </c>
      <c r="P10" s="12">
        <f>YAN_XRF!AC9/(0.5293*YAN_XRF!$R9)</f>
        <v>24.458558179952814</v>
      </c>
      <c r="Q10" s="5">
        <f>YAN_XRF!AD9/(0.5293*YAN_XRF!$R9)</f>
        <v>2.0653893574182374</v>
      </c>
      <c r="R10" s="5">
        <f>YAN_XRF!AE9/(0.5293*YAN_XRF!$R9)</f>
        <v>2.7176175755503125</v>
      </c>
      <c r="S10" s="5">
        <f>YAN_XRF!AF9/(0.5293*YAN_XRF!$R9)</f>
        <v>6.4135774782987376</v>
      </c>
      <c r="T10" s="5">
        <f>YAN_XRF!AG9/(0.5293*YAN_XRF!$R9)</f>
        <v>9.5660138659370997</v>
      </c>
      <c r="U10" s="10">
        <f>YAN_XRF!AH9/(0.5293*YAN_XRF!$R9)</f>
        <v>0.21740940604402501</v>
      </c>
      <c r="V10" s="10" t="e">
        <f>YAN_XRF!#REF!/(0.5293*YAN_XRF!$R9)</f>
        <v>#REF!</v>
      </c>
      <c r="W10" s="5">
        <f>YAN_XRF!AI9/(0.5293*YAN_XRF!$R9)</f>
        <v>1.6305705453301875</v>
      </c>
      <c r="X10" s="10">
        <f>YAN_XRF!AJ9/(0.5293*YAN_XRF!$R9)</f>
        <v>0.43481881208805001</v>
      </c>
      <c r="Y10" s="5">
        <f>YAN_XRF!AK9/(0.5293*YAN_XRF!$R9)</f>
        <v>1.521865842308175</v>
      </c>
      <c r="Z10" s="12">
        <f>YAN_XRF!AL9/(0.5293*YAN_XRF!$R9)</f>
        <v>37.177008433528272</v>
      </c>
      <c r="AA10" s="10">
        <f>YAN_XRF!AM9/(0.5293*YAN_XRF!$R9)</f>
        <v>0.1087047030220125</v>
      </c>
      <c r="AB10" s="10" t="e">
        <f>YAN_XRF!#REF!/(0.5293*YAN_XRF!$R9)</f>
        <v>#REF!</v>
      </c>
      <c r="AC10" s="10">
        <f>YAN_XRF!AN9/(0.5293*YAN_XRF!$R9)</f>
        <v>-0.21740940604402501</v>
      </c>
      <c r="AD10" s="10" t="e">
        <f>YAN_XRF!#REF!/(0.5293*YAN_XRF!$R9)</f>
        <v>#REF!</v>
      </c>
      <c r="AE10" s="12">
        <f>YAN_XRF!AO9/(0.5293*YAN_XRF!$R9)</f>
        <v>27.393585161547151</v>
      </c>
      <c r="AF10" s="5">
        <f>YAN_XRF!AP9/(0.5293*YAN_XRF!$R9)</f>
        <v>3.4785504967044001</v>
      </c>
      <c r="AG10" s="5">
        <f>YAN_XRF!AQ9/(0.5293*YAN_XRF!$R9)</f>
        <v>8.3702621326949629</v>
      </c>
      <c r="AH10" s="12">
        <f>YAN_XRF!AR9/(0.5293*YAN_XRF!$R9)</f>
        <v>18.479799513742126</v>
      </c>
      <c r="AI10" s="10">
        <f>YAN_XRF!AY9/(0.5293*YAN_XRF!$R9)</f>
        <v>0.22208370827397156</v>
      </c>
      <c r="AJ10" s="10">
        <f>YAN_XRF!AZ9/(0.5293*YAN_XRF!$R9)</f>
        <v>9.5116615144260938E-2</v>
      </c>
      <c r="AM10" s="9">
        <f>YAN_XRF!BV9/(0.5293*YAN_XRF!$R9)</f>
        <v>7.7350597692650699E-3</v>
      </c>
      <c r="AN10" s="9">
        <f>YAN_XRF!BW9/(0.5293*YAN_XRF!$R9)</f>
        <v>4.462812446049071E-3</v>
      </c>
      <c r="AO10" s="9">
        <f>YAN_XRF!BX9/(0.5293*YAN_XRF!$R9)</f>
        <v>3.4609900721620984E-2</v>
      </c>
      <c r="AP10" s="9">
        <f>YAN_XRF!BY9/(0.5293*YAN_XRF!$R9)</f>
        <v>0.10753177927640498</v>
      </c>
      <c r="AQ10" s="9">
        <f>YAN_XRF!BZ9/(0.5293*YAN_XRF!$R9)</f>
        <v>1.3474165348984495</v>
      </c>
      <c r="AR10" s="9">
        <f>YAN_XRF!CA9/(0.5293*YAN_XRF!$R9)</f>
        <v>0.62146485674613161</v>
      </c>
      <c r="AS10" s="9">
        <f>YAN_XRF!CB9/(0.5293*YAN_XRF!$R9)</f>
        <v>0</v>
      </c>
      <c r="AT10" s="9">
        <f>YAN_XRF!CC9/(0.5293*YAN_XRF!$R9)</f>
        <v>2.0754988947992849E-2</v>
      </c>
      <c r="AU10" s="9">
        <f>YAN_XRF!CD9/(0.5293*YAN_XRF!$R9)</f>
        <v>3.0186372039237184</v>
      </c>
      <c r="AV10" s="9">
        <f>YAN_XRF!CE9/(0.5293*YAN_XRF!$R9)</f>
        <v>0.12871941294242545</v>
      </c>
      <c r="AW10" s="9">
        <f>YAN_XRF!CF9/(0.5293*YAN_XRF!$R9)</f>
        <v>9.3025136658117416E-2</v>
      </c>
      <c r="AX10" s="9">
        <f>YAN_XRF!CG9/(0.5293*YAN_XRF!$R9)</f>
        <v>1.5217004987259457E-2</v>
      </c>
      <c r="AY10" s="9">
        <f>YAN_XRF!CH9/(0.5293*YAN_XRF!$R9)</f>
        <v>0</v>
      </c>
      <c r="AZ10" s="9">
        <f>YAN_XRF!CI9/(0.5293*YAN_XRF!$R9)</f>
        <v>1.3674779878411616</v>
      </c>
      <c r="BA10" s="9">
        <f>YAN_XRF!CJ9/(0.5293*YAN_XRF!$R9)</f>
        <v>0.47162731157833365</v>
      </c>
      <c r="BB10" s="9">
        <f>YAN_XRF!CK9/(0.5293*YAN_XRF!$R9)</f>
        <v>2.1910193827007771</v>
      </c>
      <c r="BC10" s="9">
        <f>YAN_XRF!CL9/(0.5293*YAN_XRF!$R9)</f>
        <v>0.57767255404091256</v>
      </c>
      <c r="BD10" s="9">
        <f>YAN_XRF!CM9/(0.5293*YAN_XRF!$R9)</f>
        <v>0.2028935579991408</v>
      </c>
      <c r="BE10" s="9">
        <f>YAN_XRF!CN9/(0.5293*YAN_XRF!$R9)</f>
        <v>0.62479589538483471</v>
      </c>
      <c r="BF10" s="9">
        <f>YAN_XRF!CO9/(0.5293*YAN_XRF!$R9)</f>
        <v>0.10109646085750185</v>
      </c>
      <c r="BG10" s="9">
        <f>YAN_XRF!CP9/(0.5293*YAN_XRF!$R9)</f>
        <v>0.6311791829624076</v>
      </c>
      <c r="BH10" s="9">
        <f>YAN_XRF!CQ9/(0.5293*YAN_XRF!$R9)</f>
        <v>0.12934229089074156</v>
      </c>
      <c r="BI10" s="9">
        <f>YAN_XRF!CR9/(0.5293*YAN_XRF!$R9)</f>
        <v>0.37120971159120431</v>
      </c>
      <c r="BJ10" s="9">
        <f>YAN_XRF!CS9/(0.5293*YAN_XRF!$R9)</f>
        <v>5.4366483122399105E-2</v>
      </c>
      <c r="BK10" s="9">
        <f>YAN_XRF!CT9/(0.5293*YAN_XRF!$R9)</f>
        <v>0.35900271696534741</v>
      </c>
      <c r="BL10" s="9">
        <f>YAN_XRF!CU9/(0.5293*YAN_XRF!$R9)</f>
        <v>5.2633730156228235E-2</v>
      </c>
      <c r="BM10" s="27">
        <v>44.016135866111156</v>
      </c>
      <c r="BN10" s="28">
        <v>6.2012203774655719</v>
      </c>
      <c r="BO10" s="28">
        <v>2.4029137694526939</v>
      </c>
      <c r="BP10" s="28">
        <v>3.2679627264556639</v>
      </c>
    </row>
    <row r="11" spans="1:68" x14ac:dyDescent="0.2">
      <c r="A11" t="str">
        <f>YAN_XRF!A10</f>
        <v>YAN 8A-1</v>
      </c>
      <c r="B11">
        <f>YAN_XRF!B10</f>
        <v>21</v>
      </c>
      <c r="C11">
        <f>YAN_XRF!C10</f>
        <v>21</v>
      </c>
      <c r="D11" s="5">
        <f>0.4674*YAN_XRF!P10/(0.5293*YAN_XRF!$R10)</f>
        <v>2.41143382532307</v>
      </c>
      <c r="E11" s="9">
        <f>0.5994*YAN_XRF!Q10/(0.5293*YAN_XRF!$R10)</f>
        <v>8.1710941595469141E-2</v>
      </c>
      <c r="F11" s="5">
        <f>0.5293*YAN_XRF!R10/(0.5293*YAN_XRF!$R10)</f>
        <v>1</v>
      </c>
      <c r="G11" s="10">
        <f>0.6994*YAN_XRF!S10/(0.5293*YAN_XRF!$R10)</f>
        <v>0.78778256229983634</v>
      </c>
      <c r="H11" s="9">
        <f>0.7745*YAN_XRF!T10/(0.5293*YAN_XRF!$R10)</f>
        <v>7.0161772581927269E-3</v>
      </c>
      <c r="I11" s="10">
        <f>0.603*YAN_XRF!U10/(0.5293*YAN_XRF!$R10)</f>
        <v>0.24219555536055112</v>
      </c>
      <c r="J11" s="10">
        <f>0.7147*YAN_XRF!V10/(0.5293*YAN_XRF!$R10)</f>
        <v>0.26755861567052314</v>
      </c>
      <c r="K11" s="9">
        <f>0.7419*YAN_XRF!W10/(0.5293*YAN_XRF!$R10)</f>
        <v>0.20162563878062689</v>
      </c>
      <c r="L11" s="10">
        <f>0.8302*YAN_XRF!X10/(0.5293*YAN_XRF!$R10)</f>
        <v>7.0677042796460199E-2</v>
      </c>
      <c r="M11" s="9">
        <f>0.4364*YAN_XRF!Y10/(0.5293*YAN_XRF!$R10)</f>
        <v>1.1431336833154284E-2</v>
      </c>
      <c r="N11" s="10">
        <f>YAN_XRF!AA10/(0.5293*YAN_XRF!$R10)</f>
        <v>-4.3657717816812875E-3</v>
      </c>
      <c r="O11" s="5">
        <f>YAN_XRF!AB10/(0.5293*YAN_XRF!$R10)</f>
        <v>2.837751658092837</v>
      </c>
      <c r="P11" s="12">
        <f>YAN_XRF!AC10/(0.5293*YAN_XRF!$R10)</f>
        <v>27.722650813676175</v>
      </c>
      <c r="Q11" s="5">
        <f>YAN_XRF!AD10/(0.5293*YAN_XRF!$R10)</f>
        <v>2.1828858908406437</v>
      </c>
      <c r="R11" s="5">
        <f>YAN_XRF!AE10/(0.5293*YAN_XRF!$R10)</f>
        <v>2.6194630690087726</v>
      </c>
      <c r="S11" s="5">
        <f>YAN_XRF!AF10/(0.5293*YAN_XRF!$R10)</f>
        <v>7.0943791452320921</v>
      </c>
      <c r="T11" s="5">
        <f>YAN_XRF!AG10/(0.5293*YAN_XRF!$R10)</f>
        <v>14.625335468632313</v>
      </c>
      <c r="U11" s="10">
        <f>YAN_XRF!AH10/(0.5293*YAN_XRF!$R10)</f>
        <v>0.21828858908406437</v>
      </c>
      <c r="V11" s="10"/>
      <c r="W11" s="5">
        <f>YAN_XRF!AI10/(0.5293*YAN_XRF!$R10)</f>
        <v>2.2920301853826759</v>
      </c>
      <c r="X11" s="10">
        <f>YAN_XRF!AJ10/(0.5293*YAN_XRF!$R10)</f>
        <v>0.10914429454203219</v>
      </c>
      <c r="Y11" s="5">
        <f>YAN_XRF!AK10/(0.5293*YAN_XRF!$R10)</f>
        <v>2.1828858908406437</v>
      </c>
      <c r="Z11" s="12">
        <f>YAN_XRF!AL10/(0.5293*YAN_XRF!$R10)</f>
        <v>30.123825293600884</v>
      </c>
      <c r="AA11" s="10">
        <f>YAN_XRF!AM10/(0.5293*YAN_XRF!$R10)</f>
        <v>0.10914429454203219</v>
      </c>
      <c r="AB11" s="10"/>
      <c r="AC11" s="10">
        <f>YAN_XRF!AN10/(0.5293*YAN_XRF!$R10)</f>
        <v>0.10914429454203219</v>
      </c>
      <c r="AD11" s="10"/>
      <c r="AE11" s="12">
        <f>YAN_XRF!AO10/(0.5293*YAN_XRF!$R10)</f>
        <v>31.760989711731369</v>
      </c>
      <c r="AF11" s="5">
        <f>YAN_XRF!AP10/(0.5293*YAN_XRF!$R10)</f>
        <v>3.0560402471769015</v>
      </c>
      <c r="AG11" s="5">
        <f>YAN_XRF!AQ10/(0.5293*YAN_XRF!$R10)</f>
        <v>8.404110679736478</v>
      </c>
      <c r="AH11" s="12">
        <f>YAN_XRF!AR10/(0.5293*YAN_XRF!$R10)</f>
        <v>14.188758290464184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27">
        <v>40.55594734367655</v>
      </c>
      <c r="BN11" s="28">
        <v>6.572417202174953</v>
      </c>
      <c r="BO11" s="28">
        <v>2.7839841819082181</v>
      </c>
      <c r="BP11" s="28">
        <v>3.786218487395177</v>
      </c>
    </row>
    <row r="12" spans="1:68" x14ac:dyDescent="0.2">
      <c r="A12" t="str">
        <f>YAN_XRF!A11</f>
        <v>YAN 8A-1</v>
      </c>
      <c r="B12">
        <f>YAN_XRF!B11</f>
        <v>23</v>
      </c>
      <c r="C12" s="18">
        <f>YAN_XRF!C11</f>
        <v>23</v>
      </c>
      <c r="D12" s="5">
        <f>0.4674*YAN_XRF!P11/(0.5293*YAN_XRF!$R11)</f>
        <v>2.3127127041804649</v>
      </c>
      <c r="E12" s="9">
        <f>0.5994*YAN_XRF!Q11/(0.5293*YAN_XRF!$R11)</f>
        <v>7.2236534338696784E-2</v>
      </c>
      <c r="F12" s="5">
        <f>0.5293*YAN_XRF!R11/(0.5293*YAN_XRF!$R11)</f>
        <v>1</v>
      </c>
      <c r="G12" s="10">
        <f>0.6994*YAN_XRF!S11/(0.5293*YAN_XRF!$R11)</f>
        <v>0.55978076513400532</v>
      </c>
      <c r="H12" s="9">
        <f>0.7745*YAN_XRF!T11/(0.5293*YAN_XRF!$R11)</f>
        <v>7.3439051200309465E-3</v>
      </c>
      <c r="I12" s="10">
        <f>0.603*YAN_XRF!U11/(0.5293*YAN_XRF!$R11)</f>
        <v>0.23362730297089221</v>
      </c>
      <c r="J12" s="10">
        <f>0.7147*YAN_XRF!V11/(0.5293*YAN_XRF!$R11)</f>
        <v>0.22225232258512473</v>
      </c>
      <c r="K12" s="9">
        <f>0.7419*YAN_XRF!W11/(0.5293*YAN_XRF!$R11)</f>
        <v>0.18381219929304141</v>
      </c>
      <c r="L12" s="10">
        <f>0.8302*YAN_XRF!X11/(0.5293*YAN_XRF!$R11)</f>
        <v>7.4488304309706974E-2</v>
      </c>
      <c r="M12" s="9">
        <f>0.4364*YAN_XRF!Y11/(0.5293*YAN_XRF!$R11)</f>
        <v>1.0589717768144529E-2</v>
      </c>
      <c r="N12" s="10">
        <f>YAN_XRF!AA11/(0.5293*YAN_XRF!$R11)</f>
        <v>-1.0195832371951306E-3</v>
      </c>
      <c r="O12" s="5">
        <f>YAN_XRF!AB11/(0.5293*YAN_XRF!$R11)</f>
        <v>1.4274165320731829</v>
      </c>
      <c r="P12" s="12">
        <f>YAN_XRF!AC11/(0.5293*YAN_XRF!$R11)</f>
        <v>26.509164167073397</v>
      </c>
      <c r="Q12" s="5">
        <f>YAN_XRF!AD11/(0.5293*YAN_XRF!$R11)</f>
        <v>4.1802912725000354</v>
      </c>
      <c r="R12" s="5">
        <f>YAN_XRF!AE11/(0.5293*YAN_XRF!$R11)</f>
        <v>2.4469997692683134</v>
      </c>
      <c r="S12" s="5">
        <f>YAN_XRF!AF11/(0.5293*YAN_XRF!$R11)</f>
        <v>5.8116244520122446</v>
      </c>
      <c r="T12" s="5">
        <f>YAN_XRF!AG11/(0.5293*YAN_XRF!$R11)</f>
        <v>14.580040291890368</v>
      </c>
      <c r="U12" s="10">
        <f>YAN_XRF!AH11/(0.5293*YAN_XRF!$R11)</f>
        <v>0</v>
      </c>
      <c r="V12" s="10" t="e">
        <f>YAN_XRF!#REF!/(0.5293*YAN_XRF!$R11)</f>
        <v>#REF!</v>
      </c>
      <c r="W12" s="5">
        <f>YAN_XRF!AI11/(0.5293*YAN_XRF!$R11)</f>
        <v>2.0391664743902611</v>
      </c>
      <c r="X12" s="10">
        <f>YAN_XRF!AJ11/(0.5293*YAN_XRF!$R11)</f>
        <v>0.40783329487805225</v>
      </c>
      <c r="Y12" s="5">
        <f>YAN_XRF!AK11/(0.5293*YAN_XRF!$R11)</f>
        <v>2.2430831218292875</v>
      </c>
      <c r="Z12" s="12">
        <f>YAN_XRF!AL11/(0.5293*YAN_XRF!$R11)</f>
        <v>28.140497346585605</v>
      </c>
      <c r="AA12" s="10">
        <f>YAN_XRF!AM11/(0.5293*YAN_XRF!$R11)</f>
        <v>0.50979161859756528</v>
      </c>
      <c r="AB12" s="10" t="e">
        <f>YAN_XRF!#REF!/(0.5293*YAN_XRF!$R11)</f>
        <v>#REF!</v>
      </c>
      <c r="AC12" s="10">
        <f>YAN_XRF!AN11/(0.5293*YAN_XRF!$R11)</f>
        <v>0.10195832371951306</v>
      </c>
      <c r="AD12" s="10" t="e">
        <f>YAN_XRF!#REF!/(0.5293*YAN_XRF!$R11)</f>
        <v>#REF!</v>
      </c>
      <c r="AE12" s="12">
        <f>YAN_XRF!AO11/(0.5293*YAN_XRF!$R11)</f>
        <v>27.834622375427067</v>
      </c>
      <c r="AF12" s="5">
        <f>YAN_XRF!AP11/(0.5293*YAN_XRF!$R11)</f>
        <v>3.262666359024418</v>
      </c>
      <c r="AG12" s="5">
        <f>YAN_XRF!AQ11/(0.5293*YAN_XRF!$R11)</f>
        <v>8.3605825450000708</v>
      </c>
      <c r="AH12" s="12">
        <f>YAN_XRF!AR11/(0.5293*YAN_XRF!$R11)</f>
        <v>13.050665436097672</v>
      </c>
      <c r="AM12" s="9">
        <f>YAN_XRF!BV11/(0.5293*YAN_XRF!$R11)</f>
        <v>1.4189561361252205E-2</v>
      </c>
      <c r="AN12" s="9">
        <f>YAN_XRF!BW11/(0.5293*YAN_XRF!$R11)</f>
        <v>5.4810469120897638E-3</v>
      </c>
      <c r="AO12" s="9">
        <f>YAN_XRF!BX11/(0.5293*YAN_XRF!$R11)</f>
        <v>2.5236516105920571E-2</v>
      </c>
      <c r="AP12" s="9">
        <f>YAN_XRF!BY11/(0.5293*YAN_XRF!$R11)</f>
        <v>0.18066811046450276</v>
      </c>
      <c r="AQ12" s="9">
        <f>YAN_XRF!BZ11/(0.5293*YAN_XRF!$R11)</f>
        <v>1.5946424571385052</v>
      </c>
      <c r="AR12" s="9">
        <f>YAN_XRF!CA11/(0.5293*YAN_XRF!$R11)</f>
        <v>0.41356335267108885</v>
      </c>
      <c r="AS12" s="9">
        <f>YAN_XRF!CB11/(0.5293*YAN_XRF!$R11)</f>
        <v>0</v>
      </c>
      <c r="AT12" s="9">
        <f>YAN_XRF!CC11/(0.5293*YAN_XRF!$R11)</f>
        <v>1.7508283349114785E-2</v>
      </c>
      <c r="AU12" s="9">
        <f>YAN_XRF!CD11/(0.5293*YAN_XRF!$R11)</f>
        <v>2.9340750733411713</v>
      </c>
      <c r="AV12" s="9">
        <f>YAN_XRF!CE11/(0.5293*YAN_XRF!$R11)</f>
        <v>0.11183604612145948</v>
      </c>
      <c r="AW12" s="9">
        <f>YAN_XRF!CF11/(0.5293*YAN_XRF!$R11)</f>
        <v>5.4462058198015105E-2</v>
      </c>
      <c r="AX12" s="9">
        <f>YAN_XRF!CG11/(0.5293*YAN_XRF!$R11)</f>
        <v>1.5651865793902917E-2</v>
      </c>
      <c r="AY12" s="9">
        <f>YAN_XRF!CH11/(0.5293*YAN_XRF!$R11)</f>
        <v>2.1808885443603845E-2</v>
      </c>
      <c r="AZ12" s="9">
        <f>YAN_XRF!CI11/(0.5293*YAN_XRF!$R11)</f>
        <v>1.5095378443298273</v>
      </c>
      <c r="BA12" s="9">
        <f>YAN_XRF!CJ11/(0.5293*YAN_XRF!$R11)</f>
        <v>0.49924912792496762</v>
      </c>
      <c r="BB12" s="9">
        <f>YAN_XRF!CK11/(0.5293*YAN_XRF!$R11)</f>
        <v>2.3127308527620869</v>
      </c>
      <c r="BC12" s="9">
        <f>YAN_XRF!CL11/(0.5293*YAN_XRF!$R11)</f>
        <v>0.57950562244078241</v>
      </c>
      <c r="BD12" s="9">
        <f>YAN_XRF!CM11/(0.5293*YAN_XRF!$R11)</f>
        <v>0.19751033081183364</v>
      </c>
      <c r="BE12" s="9">
        <f>YAN_XRF!CN11/(0.5293*YAN_XRF!$R11)</f>
        <v>0.59360593000666939</v>
      </c>
      <c r="BF12" s="9">
        <f>YAN_XRF!CO11/(0.5293*YAN_XRF!$R11)</f>
        <v>9.280450541597518E-2</v>
      </c>
      <c r="BG12" s="9">
        <f>YAN_XRF!CP11/(0.5293*YAN_XRF!$R11)</f>
        <v>0.56513561629575426</v>
      </c>
      <c r="BH12" s="9">
        <f>YAN_XRF!CQ11/(0.5293*YAN_XRF!$R11)</f>
        <v>0.11102241869817778</v>
      </c>
      <c r="BI12" s="9">
        <f>YAN_XRF!CR11/(0.5293*YAN_XRF!$R11)</f>
        <v>0.31990443650234418</v>
      </c>
      <c r="BJ12" s="9">
        <f>YAN_XRF!CS11/(0.5293*YAN_XRF!$R11)</f>
        <v>4.7123098056684548E-2</v>
      </c>
      <c r="BK12" s="9">
        <f>YAN_XRF!CT11/(0.5293*YAN_XRF!$R11)</f>
        <v>0.31269496343213743</v>
      </c>
      <c r="BL12" s="9">
        <f>YAN_XRF!CU11/(0.5293*YAN_XRF!$R11)</f>
        <v>4.7549283849832112E-2</v>
      </c>
      <c r="BM12" s="27">
        <v>49.099498080897554</v>
      </c>
      <c r="BN12" s="28">
        <v>10.532960283881501</v>
      </c>
      <c r="BO12" s="28">
        <v>3.4666302715981616</v>
      </c>
      <c r="BP12" s="28">
        <v>4.7146171693734997</v>
      </c>
    </row>
    <row r="13" spans="1:68" x14ac:dyDescent="0.2">
      <c r="A13" t="str">
        <f>YAN_XRF!A12</f>
        <v>YAN 8A-1</v>
      </c>
      <c r="B13">
        <f>YAN_XRF!B12</f>
        <v>25</v>
      </c>
      <c r="C13">
        <f>YAN_XRF!C12</f>
        <v>25</v>
      </c>
      <c r="D13" s="5">
        <f>0.4674*YAN_XRF!P12/(0.5293*YAN_XRF!$R12)</f>
        <v>2.4432911578950205</v>
      </c>
      <c r="E13" s="9">
        <f>0.5994*YAN_XRF!Q12/(0.5293*YAN_XRF!$R12)</f>
        <v>7.9699359704529071E-2</v>
      </c>
      <c r="F13" s="5">
        <f>0.5293*YAN_XRF!R12/(0.5293*YAN_XRF!$R12)</f>
        <v>1</v>
      </c>
      <c r="G13" s="10">
        <f>0.6994*YAN_XRF!S12/(0.5293*YAN_XRF!$R12)</f>
        <v>0.59508667042727859</v>
      </c>
      <c r="H13" s="9">
        <f>0.7745*YAN_XRF!T12/(0.5293*YAN_XRF!$R12)</f>
        <v>7.0634281462833102E-3</v>
      </c>
      <c r="I13" s="10">
        <f>0.603*YAN_XRF!U12/(0.5293*YAN_XRF!$R12)</f>
        <v>0.242471374907129</v>
      </c>
      <c r="J13" s="10">
        <f>0.7147*YAN_XRF!V12/(0.5293*YAN_XRF!$R12)</f>
        <v>0.30590408118278739</v>
      </c>
      <c r="K13" s="9">
        <f>0.7419*YAN_XRF!W12/(0.5293*YAN_XRF!$R12)</f>
        <v>0.21989879096984713</v>
      </c>
      <c r="L13" s="10">
        <f>0.8302*YAN_XRF!X12/(0.5293*YAN_XRF!$R12)</f>
        <v>6.7110236467730441E-2</v>
      </c>
      <c r="M13" s="9">
        <f>0.4364*YAN_XRF!Y12/(0.5293*YAN_XRF!$R12)</f>
        <v>1.0673532633326144E-2</v>
      </c>
      <c r="N13" s="10">
        <f>YAN_XRF!AA12/(0.5293*YAN_XRF!$R12)</f>
        <v>8.2908951772795482E-3</v>
      </c>
      <c r="O13" s="5">
        <f>YAN_XRF!AB12/(0.5293*YAN_XRF!$R12)</f>
        <v>1.3472704663079265</v>
      </c>
      <c r="P13" s="12">
        <f>YAN_XRF!AC12/(0.5293*YAN_XRF!$R12)</f>
        <v>22.17814459922279</v>
      </c>
      <c r="Q13" s="5">
        <f>YAN_XRF!AD12/(0.5293*YAN_XRF!$R12)</f>
        <v>3.0054495017638363</v>
      </c>
      <c r="R13" s="5">
        <f>YAN_XRF!AE12/(0.5293*YAN_XRF!$R12)</f>
        <v>2.4872685531838643</v>
      </c>
      <c r="S13" s="5">
        <f>YAN_XRF!AF12/(0.5293*YAN_XRF!$R12)</f>
        <v>6.2181713829596612</v>
      </c>
      <c r="T13" s="5">
        <f>YAN_XRF!AG12/(0.5293*YAN_XRF!$R12)</f>
        <v>12.747251335067306</v>
      </c>
      <c r="U13" s="10">
        <f>YAN_XRF!AH12/(0.5293*YAN_XRF!$R12)</f>
        <v>0</v>
      </c>
      <c r="V13" s="10"/>
      <c r="W13" s="5">
        <f>YAN_XRF!AI12/(0.5293*YAN_XRF!$R12)</f>
        <v>1.9690876046038928</v>
      </c>
      <c r="X13" s="10">
        <f>YAN_XRF!AJ12/(0.5293*YAN_XRF!$R12)</f>
        <v>0.51818094857997177</v>
      </c>
      <c r="Y13" s="5">
        <f>YAN_XRF!AK12/(0.5293*YAN_XRF!$R12)</f>
        <v>1.8654514148878982</v>
      </c>
      <c r="Z13" s="12">
        <f>YAN_XRF!AL12/(0.5293*YAN_XRF!$R12)</f>
        <v>31.712674053094272</v>
      </c>
      <c r="AA13" s="10">
        <f>YAN_XRF!AM12/(0.5293*YAN_XRF!$R12)</f>
        <v>0</v>
      </c>
      <c r="AB13" s="10"/>
      <c r="AC13" s="10">
        <f>YAN_XRF!AN12/(0.5293*YAN_XRF!$R12)</f>
        <v>0</v>
      </c>
      <c r="AD13" s="10"/>
      <c r="AE13" s="12">
        <f>YAN_XRF!AO12/(0.5293*YAN_XRF!$R12)</f>
        <v>26.323592187862566</v>
      </c>
      <c r="AF13" s="5">
        <f>YAN_XRF!AP12/(0.5293*YAN_XRF!$R12)</f>
        <v>3.2127218811958249</v>
      </c>
      <c r="AG13" s="5">
        <f>YAN_XRF!AQ12/(0.5293*YAN_XRF!$R12)</f>
        <v>8.2908951772795483</v>
      </c>
      <c r="AH13" s="12">
        <f>YAN_XRF!AR12/(0.5293*YAN_XRF!$R12)</f>
        <v>15.027247508819181</v>
      </c>
      <c r="AI13" s="10">
        <f>YAN_XRF!AY12/(0.5293*YAN_XRF!$R12)</f>
        <v>0.27529917436156742</v>
      </c>
      <c r="AJ13" s="10">
        <f>YAN_XRF!AZ12/(0.5293*YAN_XRF!$R12)</f>
        <v>9.2671480844042142E-2</v>
      </c>
      <c r="AL13" s="10">
        <f>YAN_XRF!BB12/(0.5293*YAN_XRF!$R12)</f>
        <v>0.27529917436156742</v>
      </c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27">
        <v>49.311727449177603</v>
      </c>
      <c r="BN13" s="28">
        <v>9.0943443758660649</v>
      </c>
      <c r="BO13" s="28">
        <v>3.1691648822269562</v>
      </c>
      <c r="BP13" s="28">
        <v>4.3100642398286606</v>
      </c>
    </row>
    <row r="14" spans="1:68" x14ac:dyDescent="0.2">
      <c r="A14" t="str">
        <f>YAN_XRF!A13</f>
        <v>YAN 8A-1</v>
      </c>
      <c r="B14">
        <f>YAN_XRF!B13</f>
        <v>27</v>
      </c>
      <c r="C14" s="18">
        <f>YAN_XRF!C13</f>
        <v>27</v>
      </c>
      <c r="D14" s="5">
        <f>0.4674*YAN_XRF!P13/(0.5293*YAN_XRF!$R13)</f>
        <v>2.6802680593371795</v>
      </c>
      <c r="E14" s="9">
        <f>0.5994*YAN_XRF!Q13/(0.5293*YAN_XRF!$R13)</f>
        <v>8.0768522084232339E-2</v>
      </c>
      <c r="F14" s="5">
        <f>0.5293*YAN_XRF!R13/(0.5293*YAN_XRF!$R13)</f>
        <v>1</v>
      </c>
      <c r="G14" s="10">
        <f>0.6994*YAN_XRF!S13/(0.5293*YAN_XRF!$R13)</f>
        <v>0.66885059610647923</v>
      </c>
      <c r="H14" s="9">
        <f>0.7745*YAN_XRF!T13/(0.5293*YAN_XRF!$R13)</f>
        <v>7.5966181515946737E-3</v>
      </c>
      <c r="I14" s="10">
        <f>0.603*YAN_XRF!U13/(0.5293*YAN_XRF!$R13)</f>
        <v>0.24221182582028131</v>
      </c>
      <c r="J14" s="10">
        <f>0.7147*YAN_XRF!V13/(0.5293*YAN_XRF!$R13)</f>
        <v>0.30710804227053623</v>
      </c>
      <c r="K14" s="9">
        <f>0.7419*YAN_XRF!W13/(0.5293*YAN_XRF!$R13)</f>
        <v>0.20271263419722904</v>
      </c>
      <c r="L14" s="10">
        <f>0.8302*YAN_XRF!X13/(0.5293*YAN_XRF!$R13)</f>
        <v>7.0766086327605296E-2</v>
      </c>
      <c r="M14" s="9">
        <f>0.4364*YAN_XRF!Y13/(0.5293*YAN_XRF!$R13)</f>
        <v>1.0700981799083006E-2</v>
      </c>
      <c r="N14" s="10">
        <f>YAN_XRF!AA13/(0.5293*YAN_XRF!$R13)</f>
        <v>-3.5030056956537273E-3</v>
      </c>
      <c r="O14" s="5">
        <f>YAN_XRF!AB13/(0.5293*YAN_XRF!$R13)</f>
        <v>2.1018034173922366</v>
      </c>
      <c r="P14" s="12">
        <f>YAN_XRF!AC13/(0.5293*YAN_XRF!$R13)</f>
        <v>22.185702739140275</v>
      </c>
      <c r="Q14" s="5">
        <f>YAN_XRF!AD13/(0.5293*YAN_XRF!$R13)</f>
        <v>3.6197725521755184</v>
      </c>
      <c r="R14" s="5">
        <f>YAN_XRF!AE13/(0.5293*YAN_XRF!$R13)</f>
        <v>2.6856377000011911</v>
      </c>
      <c r="S14" s="5">
        <f>YAN_XRF!AF13/(0.5293*YAN_XRF!$R13)</f>
        <v>6.8892445347856643</v>
      </c>
      <c r="T14" s="5">
        <f>YAN_XRF!AG13/(0.5293*YAN_XRF!$R13)</f>
        <v>13.194654786962374</v>
      </c>
      <c r="U14" s="10">
        <f>YAN_XRF!AH13/(0.5293*YAN_XRF!$R13)</f>
        <v>0.11676685652179092</v>
      </c>
      <c r="V14" s="10" t="e">
        <f>YAN_XRF!#REF!/(0.5293*YAN_XRF!$R13)</f>
        <v>#REF!</v>
      </c>
      <c r="W14" s="5">
        <f>YAN_XRF!AI13/(0.5293*YAN_XRF!$R13)</f>
        <v>2.1018034173922366</v>
      </c>
      <c r="X14" s="10">
        <f>YAN_XRF!AJ13/(0.5293*YAN_XRF!$R13)</f>
        <v>0</v>
      </c>
      <c r="Y14" s="5">
        <f>YAN_XRF!AK13/(0.5293*YAN_XRF!$R13)</f>
        <v>2.1018034173922366</v>
      </c>
      <c r="Z14" s="12">
        <f>YAN_XRF!AL13/(0.5293*YAN_XRF!$R13)</f>
        <v>32.461186113057877</v>
      </c>
      <c r="AA14" s="10">
        <f>YAN_XRF!AM13/(0.5293*YAN_XRF!$R13)</f>
        <v>-0.11676685652179092</v>
      </c>
      <c r="AB14" s="10" t="e">
        <f>YAN_XRF!#REF!/(0.5293*YAN_XRF!$R13)</f>
        <v>#REF!</v>
      </c>
      <c r="AC14" s="10">
        <f>YAN_XRF!AN13/(0.5293*YAN_XRF!$R13)</f>
        <v>0</v>
      </c>
      <c r="AD14" s="10" t="e">
        <f>YAN_XRF!#REF!/(0.5293*YAN_XRF!$R13)</f>
        <v>#REF!</v>
      </c>
      <c r="AE14" s="12">
        <f>YAN_XRF!AO13/(0.5293*YAN_XRF!$R13)</f>
        <v>25.22164100870684</v>
      </c>
      <c r="AF14" s="5">
        <f>YAN_XRF!AP13/(0.5293*YAN_XRF!$R13)</f>
        <v>3.2694719826101455</v>
      </c>
      <c r="AG14" s="5">
        <f>YAN_XRF!AQ13/(0.5293*YAN_XRF!$R13)</f>
        <v>8.4072136695689466</v>
      </c>
      <c r="AH14" s="12">
        <f>YAN_XRF!AR13/(0.5293*YAN_XRF!$R13)</f>
        <v>15.413225060876401</v>
      </c>
      <c r="AI14" s="10">
        <f>YAN_XRF!AY13/(0.5293*YAN_XRF!$R13)</f>
        <v>0.39307226910930476</v>
      </c>
      <c r="AJ14" s="10">
        <f>YAN_XRF!AZ13/(0.5293*YAN_XRF!$R13)</f>
        <v>0.13416511814353776</v>
      </c>
      <c r="AM14" s="9">
        <f>YAN_XRF!BV13/(0.5293*YAN_XRF!$R13)</f>
        <v>9.7943017573820321E-3</v>
      </c>
      <c r="AN14" s="9">
        <f>YAN_XRF!BW13/(0.5293*YAN_XRF!$R13)</f>
        <v>5.0719556449630469E-3</v>
      </c>
      <c r="AO14" s="9">
        <f>YAN_XRF!BX13/(0.5293*YAN_XRF!$R13)</f>
        <v>4.0973753842873231E-2</v>
      </c>
      <c r="AP14" s="9">
        <f>YAN_XRF!BY13/(0.5293*YAN_XRF!$R13)</f>
        <v>0.14036660589341007</v>
      </c>
      <c r="AQ14" s="9">
        <f>YAN_XRF!BZ13/(0.5293*YAN_XRF!$R13)</f>
        <v>1.2537490918457734</v>
      </c>
      <c r="AR14" s="9">
        <f>YAN_XRF!CA13/(0.5293*YAN_XRF!$R13)</f>
        <v>0.46758351288708611</v>
      </c>
      <c r="AS14" s="9">
        <f>YAN_XRF!CB13/(0.5293*YAN_XRF!$R13)</f>
        <v>0</v>
      </c>
      <c r="AT14" s="9">
        <f>YAN_XRF!CC13/(0.5293*YAN_XRF!$R13)</f>
        <v>2.0250875926574197E-2</v>
      </c>
      <c r="AU14" s="9">
        <f>YAN_XRF!CD13/(0.5293*YAN_XRF!$R13)</f>
        <v>2.8429168173932173</v>
      </c>
      <c r="AV14" s="9">
        <f>YAN_XRF!CE13/(0.5293*YAN_XRF!$R13)</f>
        <v>9.910236646717438E-2</v>
      </c>
      <c r="AW14" s="9">
        <f>YAN_XRF!CF13/(0.5293*YAN_XRF!$R13)</f>
        <v>7.7855469254469317E-2</v>
      </c>
      <c r="AX14" s="9">
        <f>YAN_XRF!CG13/(0.5293*YAN_XRF!$R13)</f>
        <v>1.5508652664922792E-2</v>
      </c>
      <c r="AY14" s="9">
        <f>YAN_XRF!CH13/(0.5293*YAN_XRF!$R13)</f>
        <v>2.1263244572618127E-2</v>
      </c>
      <c r="AZ14" s="9">
        <f>YAN_XRF!CI13/(0.5293*YAN_XRF!$R13)</f>
        <v>1.3251928930086312</v>
      </c>
      <c r="BA14" s="9">
        <f>YAN_XRF!CJ13/(0.5293*YAN_XRF!$R13)</f>
        <v>0.45153860183833072</v>
      </c>
      <c r="BB14" s="9">
        <f>YAN_XRF!CK13/(0.5293*YAN_XRF!$R13)</f>
        <v>2.1020369511052799</v>
      </c>
      <c r="BC14" s="9">
        <f>YAN_XRF!CL13/(0.5293*YAN_XRF!$R13)</f>
        <v>0.53880256055704334</v>
      </c>
      <c r="BD14" s="9">
        <f>YAN_XRF!CM13/(0.5293*YAN_XRF!$R13)</f>
        <v>0.18784755679388015</v>
      </c>
      <c r="BE14" s="9">
        <f>YAN_XRF!CN13/(0.5293*YAN_XRF!$R13)</f>
        <v>0.58701312711434572</v>
      </c>
      <c r="BF14" s="9">
        <f>YAN_XRF!CO13/(0.5293*YAN_XRF!$R13)</f>
        <v>9.229369106338875E-2</v>
      </c>
      <c r="BG14" s="9">
        <f>YAN_XRF!CP13/(0.5293*YAN_XRF!$R13)</f>
        <v>0.57503181313005935</v>
      </c>
      <c r="BH14" s="9">
        <f>YAN_XRF!CQ13/(0.5293*YAN_XRF!$R13)</f>
        <v>0.11656251452287779</v>
      </c>
      <c r="BI14" s="9">
        <f>YAN_XRF!CR13/(0.5293*YAN_XRF!$R13)</f>
        <v>0.33866416847869368</v>
      </c>
      <c r="BJ14" s="9">
        <f>YAN_XRF!CS13/(0.5293*YAN_XRF!$R13)</f>
        <v>4.8987199316586939E-2</v>
      </c>
      <c r="BK14" s="9">
        <f>YAN_XRF!CT13/(0.5293*YAN_XRF!$R13)</f>
        <v>0.32108550206362069</v>
      </c>
      <c r="BL14" s="9">
        <f>YAN_XRF!CU13/(0.5293*YAN_XRF!$R13)</f>
        <v>4.7954980304934315E-2</v>
      </c>
      <c r="BM14" s="27">
        <v>52.500813985523664</v>
      </c>
      <c r="BN14" s="28">
        <v>9.8576324808856945</v>
      </c>
      <c r="BO14" s="28">
        <v>3.3166359082520449</v>
      </c>
      <c r="BP14" s="28">
        <v>4.5106248352227816</v>
      </c>
    </row>
    <row r="15" spans="1:68" x14ac:dyDescent="0.2">
      <c r="A15" t="str">
        <f>YAN_XRF!A15</f>
        <v>YAN 8A-1</v>
      </c>
      <c r="B15">
        <v>29</v>
      </c>
      <c r="C15">
        <v>29</v>
      </c>
      <c r="N15" s="10"/>
      <c r="O15" s="5"/>
      <c r="P15" s="12"/>
      <c r="Q15" s="5"/>
      <c r="R15" s="5"/>
      <c r="S15" s="5"/>
      <c r="T15" s="5"/>
      <c r="U15" s="10"/>
      <c r="V15" s="10"/>
      <c r="W15" s="5"/>
      <c r="X15" s="10"/>
      <c r="Y15" s="5"/>
      <c r="Z15" s="12"/>
      <c r="AA15" s="10"/>
      <c r="AB15" s="10"/>
      <c r="AC15" s="10"/>
      <c r="AD15" s="10"/>
      <c r="AE15" s="12"/>
      <c r="AF15" s="5"/>
      <c r="AG15" s="5"/>
      <c r="AH15" s="12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27">
        <v>56.07572540693554</v>
      </c>
      <c r="BN15" s="28">
        <v>11.552404736969422</v>
      </c>
      <c r="BO15" s="28">
        <v>3.4117457504230431</v>
      </c>
      <c r="BP15" s="28">
        <v>4.6399742205753389</v>
      </c>
    </row>
    <row r="16" spans="1:68" x14ac:dyDescent="0.2">
      <c r="A16" t="str">
        <f>YAN_XRF!A15</f>
        <v>YAN 8A-1</v>
      </c>
      <c r="B16">
        <f>YAN_XRF!B15</f>
        <v>31</v>
      </c>
      <c r="C16">
        <f>YAN_XRF!C15</f>
        <v>31</v>
      </c>
      <c r="D16" s="5">
        <f>0.4674*YAN_XRF!P15/(0.5293*YAN_XRF!$R15)</f>
        <v>2.7014488154280039</v>
      </c>
      <c r="E16" s="9">
        <f>0.5994*YAN_XRF!Q15/(0.5293*YAN_XRF!$R15)</f>
        <v>8.7584411492577272E-2</v>
      </c>
      <c r="F16" s="5">
        <f>0.5293*YAN_XRF!R15/(0.5293*YAN_XRF!$R15)</f>
        <v>1</v>
      </c>
      <c r="G16" s="10">
        <f>0.6994*YAN_XRF!S15/(0.5293*YAN_XRF!$R15)</f>
        <v>0.63553402059266562</v>
      </c>
      <c r="H16" s="9">
        <f>0.7745*YAN_XRF!T15/(0.5293*YAN_XRF!$R15)</f>
        <v>9.0182381906673739E-3</v>
      </c>
      <c r="I16" s="10">
        <f>0.603*YAN_XRF!U15/(0.5293*YAN_XRF!$R15)</f>
        <v>0.26364296913839919</v>
      </c>
      <c r="J16" s="10">
        <f>0.7147*YAN_XRF!V15/(0.5293*YAN_XRF!$R15)</f>
        <v>0.3769344793870717</v>
      </c>
      <c r="K16" s="9">
        <f>0.7419*YAN_XRF!W15/(0.5293*YAN_XRF!$R15)</f>
        <v>0.25323088180650161</v>
      </c>
      <c r="L16" s="10">
        <f>0.8302*YAN_XRF!X15/(0.5293*YAN_XRF!$R15)</f>
        <v>6.6340826366465891E-2</v>
      </c>
      <c r="M16" s="9">
        <f>0.4364*YAN_XRF!Y15/(0.5293*YAN_XRF!$R15)</f>
        <v>1.1607555552765068E-2</v>
      </c>
      <c r="N16" s="10">
        <f>YAN_XRF!AA15/(0.5293*YAN_XRF!$R15)</f>
        <v>-1.1415635882311645E-3</v>
      </c>
      <c r="O16" s="5">
        <f>YAN_XRF!AB15/(0.5293*YAN_XRF!$R15)</f>
        <v>2.1689708176392122</v>
      </c>
      <c r="P16" s="12">
        <f>YAN_XRF!AC15/(0.5293*YAN_XRF!$R15)</f>
        <v>21.575551817569007</v>
      </c>
      <c r="Q16" s="5">
        <f>YAN_XRF!AD15/(0.5293*YAN_XRF!$R15)</f>
        <v>3.1963780470472605</v>
      </c>
      <c r="R16" s="5">
        <f>YAN_XRF!AE15/(0.5293*YAN_XRF!$R15)</f>
        <v>2.6255962529316781</v>
      </c>
      <c r="S16" s="5">
        <f>YAN_XRF!AF15/(0.5293*YAN_XRF!$R15)</f>
        <v>5.3653488646864727</v>
      </c>
      <c r="T16" s="5">
        <f>YAN_XRF!AG15/(0.5293*YAN_XRF!$R15)</f>
        <v>12.100574035250343</v>
      </c>
      <c r="U16" s="10">
        <f>YAN_XRF!AH15/(0.5293*YAN_XRF!$R15)</f>
        <v>0.22831271764623287</v>
      </c>
      <c r="V16" s="10"/>
      <c r="W16" s="5">
        <f>YAN_XRF!AI15/(0.5293*YAN_XRF!$R15)</f>
        <v>2.2831271764623287</v>
      </c>
      <c r="X16" s="10">
        <f>YAN_XRF!AJ15/(0.5293*YAN_XRF!$R15)</f>
        <v>0.34246907646934932</v>
      </c>
      <c r="Y16" s="5">
        <f>YAN_XRF!AK15/(0.5293*YAN_XRF!$R15)</f>
        <v>1.7123453823467467</v>
      </c>
      <c r="Z16" s="12">
        <f>YAN_XRF!AL15/(0.5293*YAN_XRF!$R15)</f>
        <v>34.475220364581162</v>
      </c>
      <c r="AA16" s="10">
        <f>YAN_XRF!AM15/(0.5293*YAN_XRF!$R15)</f>
        <v>0.11415635882311644</v>
      </c>
      <c r="AB16" s="10"/>
      <c r="AC16" s="10">
        <f>YAN_XRF!AN15/(0.5293*YAN_XRF!$R15)</f>
        <v>0.11415635882311644</v>
      </c>
      <c r="AD16" s="10"/>
      <c r="AE16" s="12">
        <f>YAN_XRF!AO15/(0.5293*YAN_XRF!$R15)</f>
        <v>29.566496935187157</v>
      </c>
      <c r="AF16" s="5">
        <f>YAN_XRF!AP15/(0.5293*YAN_XRF!$R15)</f>
        <v>3.4246907646934934</v>
      </c>
      <c r="AG16" s="5">
        <f>YAN_XRF!AQ15/(0.5293*YAN_XRF!$R15)</f>
        <v>8.4475705529106175</v>
      </c>
      <c r="AH16" s="12">
        <f>YAN_XRF!AR15/(0.5293*YAN_XRF!$R15)</f>
        <v>17.237610182290581</v>
      </c>
      <c r="AI16" s="10">
        <f>YAN_XRF!AY15/(0.5293*YAN_XRF!$R15)</f>
        <v>0.36478664461926857</v>
      </c>
      <c r="AJ16" s="10">
        <f>YAN_XRF!AZ15/(0.5293*YAN_XRF!$R15)</f>
        <v>7.721536110795596E-2</v>
      </c>
      <c r="AL16" s="10">
        <f>YAN_XRF!BB15/(0.5293*YAN_XRF!$R15)</f>
        <v>0.36478664461926857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27">
        <v>47.285616375297948</v>
      </c>
      <c r="BN16" s="28">
        <v>7.700069859504648</v>
      </c>
      <c r="BO16" s="28">
        <v>2.6740665993946848</v>
      </c>
      <c r="BP16" s="28">
        <v>3.6367305751767716</v>
      </c>
    </row>
    <row r="17" spans="1:68" x14ac:dyDescent="0.2">
      <c r="A17" t="str">
        <f>YAN_XRF!A16</f>
        <v>YAN 8A-1</v>
      </c>
      <c r="B17">
        <f>YAN_XRF!B16</f>
        <v>33</v>
      </c>
      <c r="C17">
        <f>YAN_XRF!C16</f>
        <v>33</v>
      </c>
      <c r="D17" s="5">
        <f>0.4674*YAN_XRF!P16/(0.5293*YAN_XRF!$R16)</f>
        <v>2.7571647817539908</v>
      </c>
      <c r="E17" s="9">
        <f>0.5994*YAN_XRF!Q16/(0.5293*YAN_XRF!$R16)</f>
        <v>9.5348710385499746E-2</v>
      </c>
      <c r="F17" s="5">
        <f>0.5293*YAN_XRF!R16/(0.5293*YAN_XRF!$R16)</f>
        <v>1</v>
      </c>
      <c r="G17" s="10">
        <f>0.6994*YAN_XRF!S16/(0.5293*YAN_XRF!$R16)</f>
        <v>0.6496940721841018</v>
      </c>
      <c r="H17" s="9">
        <f>0.7745*YAN_XRF!T16/(0.5293*YAN_XRF!$R16)</f>
        <v>9.8791077681522291E-3</v>
      </c>
      <c r="I17" s="10">
        <f>0.603*YAN_XRF!U16/(0.5293*YAN_XRF!$R16)</f>
        <v>0.26474522529663846</v>
      </c>
      <c r="J17" s="10">
        <f>0.7147*YAN_XRF!V16/(0.5293*YAN_XRF!$R16)</f>
        <v>0.44788930326691501</v>
      </c>
      <c r="K17" s="9">
        <f>0.7419*YAN_XRF!W16/(0.5293*YAN_XRF!$R16)</f>
        <v>0.27224072483577805</v>
      </c>
      <c r="L17" s="10">
        <f>0.8302*YAN_XRF!X16/(0.5293*YAN_XRF!$R16)</f>
        <v>6.4458356733757952E-2</v>
      </c>
      <c r="M17" s="9">
        <f>0.4364*YAN_XRF!Y16/(0.5293*YAN_XRF!$R16)</f>
        <v>1.1455664776023274E-2</v>
      </c>
      <c r="N17" s="10">
        <f>YAN_XRF!AA16/(0.5293*YAN_XRF!$R16)</f>
        <v>-9.2430906972728818E-4</v>
      </c>
      <c r="O17" s="5">
        <f>YAN_XRF!AB16/(0.5293*YAN_XRF!$R16)</f>
        <v>1.2940326976182035</v>
      </c>
      <c r="P17" s="12">
        <f>YAN_XRF!AC16/(0.5293*YAN_XRF!$R16)</f>
        <v>18.76347411546395</v>
      </c>
      <c r="Q17" s="5">
        <f>YAN_XRF!AD16/(0.5293*YAN_XRF!$R16)</f>
        <v>3.3275126510182376</v>
      </c>
      <c r="R17" s="5">
        <f>YAN_XRF!AE16/(0.5293*YAN_XRF!$R16)</f>
        <v>2.588065395236407</v>
      </c>
      <c r="S17" s="5">
        <f>YAN_XRF!AF16/(0.5293*YAN_XRF!$R16)</f>
        <v>6.2853016741455594</v>
      </c>
      <c r="T17" s="5">
        <f>YAN_XRF!AG16/(0.5293*YAN_XRF!$R16)</f>
        <v>10.352261580945628</v>
      </c>
      <c r="U17" s="10">
        <f>YAN_XRF!AH16/(0.5293*YAN_XRF!$R16)</f>
        <v>-9.2430906972728821E-2</v>
      </c>
      <c r="V17" s="10"/>
      <c r="W17" s="5">
        <f>YAN_XRF!AI16/(0.5293*YAN_XRF!$R16)</f>
        <v>2.4032035812909491</v>
      </c>
      <c r="X17" s="10">
        <f>YAN_XRF!AJ16/(0.5293*YAN_XRF!$R16)</f>
        <v>0.18486181394545764</v>
      </c>
      <c r="Y17" s="5">
        <f>YAN_XRF!AK16/(0.5293*YAN_XRF!$R16)</f>
        <v>1.3864636045909322</v>
      </c>
      <c r="Z17" s="12">
        <f>YAN_XRF!AL16/(0.5293*YAN_XRF!$R16)</f>
        <v>35.493468277527867</v>
      </c>
      <c r="AA17" s="10">
        <f>YAN_XRF!AM16/(0.5293*YAN_XRF!$R16)</f>
        <v>0.55458544183637293</v>
      </c>
      <c r="AB17" s="10"/>
      <c r="AC17" s="10">
        <f>YAN_XRF!AN16/(0.5293*YAN_XRF!$R16)</f>
        <v>0</v>
      </c>
      <c r="AD17" s="10"/>
      <c r="AE17" s="12">
        <f>YAN_XRF!AO16/(0.5293*YAN_XRF!$R16)</f>
        <v>24.216897626854951</v>
      </c>
      <c r="AF17" s="5">
        <f>YAN_XRF!AP16/(0.5293*YAN_XRF!$R16)</f>
        <v>3.3275126510182376</v>
      </c>
      <c r="AG17" s="5">
        <f>YAN_XRF!AQ16/(0.5293*YAN_XRF!$R16)</f>
        <v>8.7809361624092368</v>
      </c>
      <c r="AH17" s="12">
        <f>YAN_XRF!AR16/(0.5293*YAN_XRF!$R16)</f>
        <v>18.02402685968212</v>
      </c>
      <c r="AI17" s="10">
        <f>YAN_XRF!AY16/(0.5293*YAN_XRF!$R16)</f>
        <v>0.11726709167630105</v>
      </c>
      <c r="AJ17" s="10">
        <f>YAN_XRF!AZ16/(0.5293*YAN_XRF!$R16)</f>
        <v>2.5058018880306784E-2</v>
      </c>
      <c r="AL17" s="10">
        <f>YAN_XRF!BB16/(0.5293*YAN_XRF!$R16)</f>
        <v>0.11726709167630105</v>
      </c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27">
        <v>38.805313715102521</v>
      </c>
      <c r="BN17" s="28">
        <v>4.6454647914930458</v>
      </c>
      <c r="BO17" s="28">
        <v>1.9094755067704945</v>
      </c>
      <c r="BP17" s="28">
        <v>2.5968866892078726</v>
      </c>
    </row>
    <row r="18" spans="1:68" x14ac:dyDescent="0.2">
      <c r="A18" t="str">
        <f>YAN_XRF!A17</f>
        <v>YAN 8A-1</v>
      </c>
      <c r="B18">
        <f>YAN_XRF!B17</f>
        <v>35</v>
      </c>
      <c r="C18" s="6">
        <f>YAN_XRF!C17</f>
        <v>35</v>
      </c>
      <c r="D18" s="5">
        <f>0.4674*YAN_XRF!P17/(0.5293*YAN_XRF!$R17)</f>
        <v>2.6521696752142621</v>
      </c>
      <c r="E18" s="9">
        <f>0.5994*YAN_XRF!Q17/(0.5293*YAN_XRF!$R17)</f>
        <v>9.7801556086082833E-2</v>
      </c>
      <c r="F18" s="5">
        <f>0.5293*YAN_XRF!R17/(0.5293*YAN_XRF!$R17)</f>
        <v>1</v>
      </c>
      <c r="G18" s="10">
        <f>0.6994*YAN_XRF!S17/(0.5293*YAN_XRF!$R17)</f>
        <v>0.65167459595005406</v>
      </c>
      <c r="H18" s="9">
        <f>0.7745*YAN_XRF!T17/(0.5293*YAN_XRF!$R17)</f>
        <v>1.0558703175720933E-2</v>
      </c>
      <c r="I18" s="10">
        <f>0.603*YAN_XRF!U17/(0.5293*YAN_XRF!$R17)</f>
        <v>0.2660385500575374</v>
      </c>
      <c r="J18" s="10">
        <f>0.7147*YAN_XRF!V17/(0.5293*YAN_XRF!$R17)</f>
        <v>0.48026789241365092</v>
      </c>
      <c r="K18" s="9">
        <f>0.7419*YAN_XRF!W17/(0.5293*YAN_XRF!$R17)</f>
        <v>0.28988930491386561</v>
      </c>
      <c r="L18" s="10">
        <f>0.8302*YAN_XRF!X17/(0.5293*YAN_XRF!$R17)</f>
        <v>6.3274178589217314E-2</v>
      </c>
      <c r="M18" s="9">
        <f>0.4364*YAN_XRF!Y17/(0.5293*YAN_XRF!$R17)</f>
        <v>1.0868213592566511E-2</v>
      </c>
      <c r="N18" s="10">
        <f>YAN_XRF!AA17/(0.5293*YAN_XRF!$R17)</f>
        <v>2.1469178846847464E-3</v>
      </c>
      <c r="O18" s="5">
        <f>YAN_XRF!AB17/(0.5293*YAN_XRF!$R17)</f>
        <v>0.75142125963966122</v>
      </c>
      <c r="P18" s="12">
        <f>YAN_XRF!AC17/(0.5293*YAN_XRF!$R17)</f>
        <v>17.712072548649157</v>
      </c>
      <c r="Q18" s="5">
        <f>YAN_XRF!AD17/(0.5293*YAN_XRF!$R17)</f>
        <v>1.7175343077477971</v>
      </c>
      <c r="R18" s="5">
        <f>YAN_XRF!AE17/(0.5293*YAN_XRF!$R17)</f>
        <v>2.6836473558559333</v>
      </c>
      <c r="S18" s="5">
        <f>YAN_XRF!AF17/(0.5293*YAN_XRF!$R17)</f>
        <v>5.6893323944145786</v>
      </c>
      <c r="T18" s="5">
        <f>YAN_XRF!AG17/(0.5293*YAN_XRF!$R17)</f>
        <v>8.9097092214416982</v>
      </c>
      <c r="U18" s="10">
        <f>YAN_XRF!AH17/(0.5293*YAN_XRF!$R17)</f>
        <v>0.10734589423423732</v>
      </c>
      <c r="V18" s="10"/>
      <c r="W18" s="5">
        <f>YAN_XRF!AI17/(0.5293*YAN_XRF!$R17)</f>
        <v>2.4689555673874586</v>
      </c>
      <c r="X18" s="10">
        <f>YAN_XRF!AJ17/(0.5293*YAN_XRF!$R17)</f>
        <v>0.32203768270271199</v>
      </c>
      <c r="Y18" s="5">
        <f>YAN_XRF!AK17/(0.5293*YAN_XRF!$R17)</f>
        <v>1.288150730810848</v>
      </c>
      <c r="Z18" s="12">
        <f>YAN_XRF!AL17/(0.5293*YAN_XRF!$R17)</f>
        <v>38.000446558920011</v>
      </c>
      <c r="AA18" s="10">
        <f>YAN_XRF!AM17/(0.5293*YAN_XRF!$R17)</f>
        <v>0.32203768270271199</v>
      </c>
      <c r="AB18" s="10"/>
      <c r="AC18" s="10">
        <f>YAN_XRF!AN17/(0.5293*YAN_XRF!$R17)</f>
        <v>-0.10734589423423732</v>
      </c>
      <c r="AD18" s="10"/>
      <c r="AE18" s="12">
        <f>YAN_XRF!AO17/(0.5293*YAN_XRF!$R17)</f>
        <v>23.401404943063735</v>
      </c>
      <c r="AF18" s="5">
        <f>YAN_XRF!AP17/(0.5293*YAN_XRF!$R17)</f>
        <v>3.649760403964069</v>
      </c>
      <c r="AG18" s="5">
        <f>YAN_XRF!AQ17/(0.5293*YAN_XRF!$R17)</f>
        <v>8.3729797502705114</v>
      </c>
      <c r="AH18" s="12">
        <f>YAN_XRF!AR17/(0.5293*YAN_XRF!$R17)</f>
        <v>19.536952750631194</v>
      </c>
      <c r="AI18" s="10">
        <f>YAN_XRF!AY17/(0.5293*YAN_XRF!$R17)</f>
        <v>6.8357865448362337E-2</v>
      </c>
      <c r="AJ18" s="10">
        <f>YAN_XRF!AZ17/(0.5293*YAN_XRF!$R17)</f>
        <v>1.2398450784054412E-2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27">
        <v>33.840168853205334</v>
      </c>
      <c r="BN18" s="28">
        <v>3.2402947542254839</v>
      </c>
      <c r="BO18" s="28">
        <v>1.2961179016901576</v>
      </c>
      <c r="BP18" s="28">
        <v>1.7627203462986145</v>
      </c>
    </row>
    <row r="19" spans="1:68" x14ac:dyDescent="0.2">
      <c r="A19" t="str">
        <f>YAN_XRF!A18</f>
        <v>YAN 8A-1</v>
      </c>
      <c r="B19">
        <f>YAN_XRF!B18</f>
        <v>37</v>
      </c>
      <c r="C19">
        <f>YAN_XRF!C18</f>
        <v>37</v>
      </c>
      <c r="D19" s="5">
        <f>0.4674*YAN_XRF!P18/(0.5293*YAN_XRF!$R18)</f>
        <v>2.7026313398187982</v>
      </c>
      <c r="E19" s="9">
        <f>0.5994*YAN_XRF!Q18/(0.5293*YAN_XRF!$R18)</f>
        <v>0.10390487665043012</v>
      </c>
      <c r="F19" s="5">
        <f>0.5293*YAN_XRF!R18/(0.5293*YAN_XRF!$R18)</f>
        <v>1</v>
      </c>
      <c r="G19" s="10">
        <f>0.6994*YAN_XRF!S18/(0.5293*YAN_XRF!$R18)</f>
        <v>0.69192733716551491</v>
      </c>
      <c r="H19" s="9">
        <f>0.7745*YAN_XRF!T18/(0.5293*YAN_XRF!$R18)</f>
        <v>1.2067198935897359E-2</v>
      </c>
      <c r="I19" s="10">
        <f>0.603*YAN_XRF!U18/(0.5293*YAN_XRF!$R18)</f>
        <v>0.28185362007796411</v>
      </c>
      <c r="J19" s="10">
        <f>0.7147*YAN_XRF!V18/(0.5293*YAN_XRF!$R18)</f>
        <v>0.53419142298232458</v>
      </c>
      <c r="K19" s="9">
        <f>0.7419*YAN_XRF!W18/(0.5293*YAN_XRF!$R18)</f>
        <v>0.3192945308061767</v>
      </c>
      <c r="L19" s="10">
        <f>0.8302*YAN_XRF!X18/(0.5293*YAN_XRF!$R18)</f>
        <v>6.2413829847739091E-2</v>
      </c>
      <c r="M19" s="9">
        <f>0.4364*YAN_XRF!Y18/(0.5293*YAN_XRF!$R18)</f>
        <v>1.1411559433788961E-2</v>
      </c>
      <c r="N19" s="10">
        <f>YAN_XRF!AA18/(0.5293*YAN_XRF!$R18)</f>
        <v>0</v>
      </c>
      <c r="O19" s="5">
        <f>YAN_XRF!AB18/(0.5293*YAN_XRF!$R18)</f>
        <v>0.43582185433046755</v>
      </c>
      <c r="P19" s="12">
        <f>YAN_XRF!AC18/(0.5293*YAN_XRF!$R18)</f>
        <v>17.214963246053468</v>
      </c>
      <c r="Q19" s="5">
        <f>YAN_XRF!AD18/(0.5293*YAN_XRF!$R18)</f>
        <v>-0.54477731791308448</v>
      </c>
      <c r="R19" s="5">
        <f>YAN_XRF!AE18/(0.5293*YAN_XRF!$R18)</f>
        <v>2.7238865895654221</v>
      </c>
      <c r="S19" s="5">
        <f>YAN_XRF!AF18/(0.5293*YAN_XRF!$R18)</f>
        <v>5.774639569878695</v>
      </c>
      <c r="T19" s="5">
        <f>YAN_XRF!AG18/(0.5293*YAN_XRF!$R18)</f>
        <v>7.6268824507831825</v>
      </c>
      <c r="U19" s="10">
        <f>YAN_XRF!AH18/(0.5293*YAN_XRF!$R18)</f>
        <v>0.21791092716523378</v>
      </c>
      <c r="V19" s="10"/>
      <c r="W19" s="5">
        <f>YAN_XRF!AI18/(0.5293*YAN_XRF!$R18)</f>
        <v>2.5059756624001883</v>
      </c>
      <c r="X19" s="10">
        <f>YAN_XRF!AJ18/(0.5293*YAN_XRF!$R18)</f>
        <v>0.21791092716523378</v>
      </c>
      <c r="Y19" s="5">
        <f>YAN_XRF!AK18/(0.5293*YAN_XRF!$R18)</f>
        <v>1.1985100994087858</v>
      </c>
      <c r="Z19" s="12">
        <f>YAN_XRF!AL18/(0.5293*YAN_XRF!$R18)</f>
        <v>40.640387916316101</v>
      </c>
      <c r="AA19" s="10">
        <f>YAN_XRF!AM18/(0.5293*YAN_XRF!$R18)</f>
        <v>0</v>
      </c>
      <c r="AB19" s="10"/>
      <c r="AC19" s="10">
        <f>YAN_XRF!AN18/(0.5293*YAN_XRF!$R18)</f>
        <v>-0.10895546358261689</v>
      </c>
      <c r="AD19" s="10"/>
      <c r="AE19" s="12">
        <f>YAN_XRF!AO18/(0.5293*YAN_XRF!$R18)</f>
        <v>23.970201988175717</v>
      </c>
      <c r="AF19" s="5">
        <f>YAN_XRF!AP18/(0.5293*YAN_XRF!$R18)</f>
        <v>3.7044857618089742</v>
      </c>
      <c r="AG19" s="5">
        <f>YAN_XRF!AQ18/(0.5293*YAN_XRF!$R18)</f>
        <v>8.6074816230267341</v>
      </c>
      <c r="AH19" s="12">
        <f>YAN_XRF!AR18/(0.5293*YAN_XRF!$R18)</f>
        <v>20.701538080697208</v>
      </c>
      <c r="AI19" s="10">
        <f>YAN_XRF!AY18/(0.5293*YAN_XRF!$R18)</f>
        <v>3.2359772684037218E-2</v>
      </c>
      <c r="AJ19" s="10">
        <f>YAN_XRF!AZ18/(0.5293*YAN_XRF!$R18)</f>
        <v>3.2795594538367681E-3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27">
        <v>26.637854214934904</v>
      </c>
      <c r="BN19" s="28">
        <v>2.1074495608974333</v>
      </c>
      <c r="BO19" s="28">
        <v>0.90614257776914253</v>
      </c>
      <c r="BP19" s="28">
        <v>1.232353905766034</v>
      </c>
    </row>
    <row r="20" spans="1:68" x14ac:dyDescent="0.2">
      <c r="A20" t="str">
        <f>YAN_XRF!A19</f>
        <v>YAN 8A-1</v>
      </c>
      <c r="B20">
        <f>YAN_XRF!B19</f>
        <v>39</v>
      </c>
      <c r="C20">
        <f>YAN_XRF!C19</f>
        <v>39</v>
      </c>
      <c r="D20" s="5">
        <f>0.4674*YAN_XRF!P19/(0.5293*YAN_XRF!$R19)</f>
        <v>2.7670728264855917</v>
      </c>
      <c r="E20" s="9">
        <f>0.5994*YAN_XRF!Q19/(0.5293*YAN_XRF!$R19)</f>
        <v>0.10744848356875342</v>
      </c>
      <c r="F20" s="5">
        <f>0.5293*YAN_XRF!R19/(0.5293*YAN_XRF!$R19)</f>
        <v>1</v>
      </c>
      <c r="G20" s="10">
        <f>0.6994*YAN_XRF!S19/(0.5293*YAN_XRF!$R19)</f>
        <v>0.72286593836476598</v>
      </c>
      <c r="H20" s="9">
        <f>0.7745*YAN_XRF!T19/(0.5293*YAN_XRF!$R19)</f>
        <v>1.2738911547993465E-2</v>
      </c>
      <c r="I20" s="10">
        <f>0.603*YAN_XRF!U19/(0.5293*YAN_XRF!$R19)</f>
        <v>0.29218168279970219</v>
      </c>
      <c r="J20" s="10">
        <f>0.7147*YAN_XRF!V19/(0.5293*YAN_XRF!$R19)</f>
        <v>0.56393794245451823</v>
      </c>
      <c r="K20" s="9">
        <f>0.7419*YAN_XRF!W19/(0.5293*YAN_XRF!$R19)</f>
        <v>0.33227648059034692</v>
      </c>
      <c r="L20" s="10">
        <f>0.8302*YAN_XRF!X19/(0.5293*YAN_XRF!$R19)</f>
        <v>6.1816827997021616E-2</v>
      </c>
      <c r="M20" s="9">
        <f>0.4364*YAN_XRF!Y19/(0.5293*YAN_XRF!$R19)</f>
        <v>1.1882286260432759E-2</v>
      </c>
      <c r="N20" s="10">
        <f>YAN_XRF!AA19/(0.5293*YAN_XRF!$R19)</f>
        <v>4.4453829141707698E-3</v>
      </c>
      <c r="O20" s="5">
        <f>YAN_XRF!AB19/(0.5293*YAN_XRF!$R19)</f>
        <v>0.33340371856280776</v>
      </c>
      <c r="P20" s="12">
        <f>YAN_XRF!AC19/(0.5293*YAN_XRF!$R19)</f>
        <v>14.447494471055002</v>
      </c>
      <c r="Q20" s="5">
        <f>YAN_XRF!AD19/(0.5293*YAN_XRF!$R19)</f>
        <v>2.6672297485024621</v>
      </c>
      <c r="R20" s="5">
        <f>YAN_XRF!AE19/(0.5293*YAN_XRF!$R19)</f>
        <v>2.7783643213567313</v>
      </c>
      <c r="S20" s="5">
        <f>YAN_XRF!AF19/(0.5293*YAN_XRF!$R19)</f>
        <v>5.4455940698591929</v>
      </c>
      <c r="T20" s="5">
        <f>YAN_XRF!AG19/(0.5293*YAN_XRF!$R19)</f>
        <v>7.4460163812360394</v>
      </c>
      <c r="U20" s="10">
        <f>YAN_XRF!AH19/(0.5293*YAN_XRF!$R19)</f>
        <v>0.33340371856280776</v>
      </c>
      <c r="V20" s="10"/>
      <c r="W20" s="5">
        <f>YAN_XRF!AI19/(0.5293*YAN_XRF!$R19)</f>
        <v>2.333826029939654</v>
      </c>
      <c r="X20" s="10">
        <f>YAN_XRF!AJ19/(0.5293*YAN_XRF!$R19)</f>
        <v>0.44453829141707696</v>
      </c>
      <c r="Y20" s="5">
        <f>YAN_XRF!AK19/(0.5293*YAN_XRF!$R19)</f>
        <v>1.2224803013969616</v>
      </c>
      <c r="Z20" s="12">
        <f>YAN_XRF!AL19/(0.5293*YAN_XRF!$R19)</f>
        <v>41.008657383225355</v>
      </c>
      <c r="AA20" s="10">
        <f>YAN_XRF!AM19/(0.5293*YAN_XRF!$R19)</f>
        <v>0.22226914570853848</v>
      </c>
      <c r="AB20" s="10"/>
      <c r="AC20" s="10">
        <f>YAN_XRF!AN19/(0.5293*YAN_XRF!$R19)</f>
        <v>0</v>
      </c>
      <c r="AD20" s="10"/>
      <c r="AE20" s="12">
        <f>YAN_XRF!AO19/(0.5293*YAN_XRF!$R19)</f>
        <v>23.44939487225081</v>
      </c>
      <c r="AF20" s="5">
        <f>YAN_XRF!AP19/(0.5293*YAN_XRF!$R19)</f>
        <v>3.4451717584823465</v>
      </c>
      <c r="AG20" s="5">
        <f>YAN_XRF!AQ19/(0.5293*YAN_XRF!$R19)</f>
        <v>8.6684966826330019</v>
      </c>
      <c r="AH20" s="12">
        <f>YAN_XRF!AR19/(0.5293*YAN_XRF!$R19)</f>
        <v>21.782376279436772</v>
      </c>
      <c r="AI20" s="10">
        <f>YAN_XRF!AY19/(0.5293*YAN_XRF!$R19)</f>
        <v>1.3747346662073107E-2</v>
      </c>
      <c r="AJ20" s="10">
        <f>YAN_XRF!AZ19/(0.5293*YAN_XRF!$R19)</f>
        <v>2.233804914370812E-3</v>
      </c>
      <c r="AL20" s="10">
        <f>YAN_XRF!BB19/(0.5293*YAN_XRF!$R19)</f>
        <v>1.3747346662073107E-2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27">
        <v>22.366525195299065</v>
      </c>
      <c r="BN20" s="28">
        <v>1.6514317458714183</v>
      </c>
      <c r="BO20" s="28">
        <v>0.82824099792944084</v>
      </c>
      <c r="BP20" s="28">
        <v>1.1264077571840396</v>
      </c>
    </row>
    <row r="21" spans="1:68" x14ac:dyDescent="0.2">
      <c r="A21" t="str">
        <f>YAN_XRF!A20</f>
        <v>YAN 8A-1</v>
      </c>
      <c r="B21">
        <f>YAN_XRF!B20</f>
        <v>41</v>
      </c>
      <c r="C21">
        <f>YAN_XRF!C20</f>
        <v>41</v>
      </c>
      <c r="D21" s="5">
        <f>0.4674*YAN_XRF!P20/(0.5293*YAN_XRF!$R20)</f>
        <v>2.7633024394456642</v>
      </c>
      <c r="E21" s="9">
        <f>0.5994*YAN_XRF!Q20/(0.5293*YAN_XRF!$R20)</f>
        <v>0.10652379270406362</v>
      </c>
      <c r="F21" s="5">
        <f>0.5293*YAN_XRF!R20/(0.5293*YAN_XRF!$R20)</f>
        <v>1</v>
      </c>
      <c r="G21" s="10">
        <f>0.6994*YAN_XRF!S20/(0.5293*YAN_XRF!$R20)</f>
        <v>0.71037107964468971</v>
      </c>
      <c r="H21" s="9">
        <f>0.7745*YAN_XRF!T20/(0.5293*YAN_XRF!$R20)</f>
        <v>1.2895887369145733E-2</v>
      </c>
      <c r="I21" s="10">
        <f>0.603*YAN_XRF!U20/(0.5293*YAN_XRF!$R20)</f>
        <v>0.29250769757098877</v>
      </c>
      <c r="J21" s="10">
        <f>0.7147*YAN_XRF!V20/(0.5293*YAN_XRF!$R20)</f>
        <v>0.58945566534342519</v>
      </c>
      <c r="K21" s="9">
        <f>0.7419*YAN_XRF!W20/(0.5293*YAN_XRF!$R20)</f>
        <v>0.33435664202304305</v>
      </c>
      <c r="L21" s="10">
        <f>0.8302*YAN_XRF!X20/(0.5293*YAN_XRF!$R20)</f>
        <v>5.9901077693239622E-2</v>
      </c>
      <c r="M21" s="9">
        <f>0.4364*YAN_XRF!Y20/(0.5293*YAN_XRF!$R20)</f>
        <v>1.1529228568961113E-2</v>
      </c>
      <c r="N21" s="10">
        <f>YAN_XRF!AA20/(0.5293*YAN_XRF!$R20)</f>
        <v>1.1100397993669667E-3</v>
      </c>
      <c r="O21" s="5">
        <f>YAN_XRF!AB20/(0.5293*YAN_XRF!$R20)</f>
        <v>0.55501989968348331</v>
      </c>
      <c r="P21" s="12">
        <f>YAN_XRF!AC20/(0.5293*YAN_XRF!$R20)</f>
        <v>13.875497492087083</v>
      </c>
      <c r="Q21" s="5">
        <f>YAN_XRF!AD20/(0.5293*YAN_XRF!$R20)</f>
        <v>1.3320477592403599</v>
      </c>
      <c r="R21" s="5">
        <f>YAN_XRF!AE20/(0.5293*YAN_XRF!$R20)</f>
        <v>2.7750994984174167</v>
      </c>
      <c r="S21" s="5">
        <f>YAN_XRF!AF20/(0.5293*YAN_XRF!$R20)</f>
        <v>6.1052188965183163</v>
      </c>
      <c r="T21" s="5">
        <f>YAN_XRF!AG20/(0.5293*YAN_XRF!$R20)</f>
        <v>7.2152586958852831</v>
      </c>
      <c r="U21" s="10">
        <f>YAN_XRF!AH20/(0.5293*YAN_XRF!$R20)</f>
        <v>0.22200795987339333</v>
      </c>
      <c r="V21" s="10"/>
      <c r="W21" s="5">
        <f>YAN_XRF!AI20/(0.5293*YAN_XRF!$R20)</f>
        <v>2.4420875586073265</v>
      </c>
      <c r="X21" s="10">
        <f>YAN_XRF!AJ20/(0.5293*YAN_XRF!$R20)</f>
        <v>0.11100397993669667</v>
      </c>
      <c r="Y21" s="5">
        <f>YAN_XRF!AK20/(0.5293*YAN_XRF!$R20)</f>
        <v>1.1100397993669666</v>
      </c>
      <c r="Z21" s="12">
        <f>YAN_XRF!AL20/(0.5293*YAN_XRF!$R20)</f>
        <v>41.626492476261248</v>
      </c>
      <c r="AA21" s="10">
        <f>YAN_XRF!AM20/(0.5293*YAN_XRF!$R20)</f>
        <v>0</v>
      </c>
      <c r="AB21" s="10"/>
      <c r="AC21" s="10">
        <f>YAN_XRF!AN20/(0.5293*YAN_XRF!$R20)</f>
        <v>-0.11100397993669667</v>
      </c>
      <c r="AD21" s="10"/>
      <c r="AE21" s="12">
        <f>YAN_XRF!AO20/(0.5293*YAN_XRF!$R20)</f>
        <v>23.199831806769602</v>
      </c>
      <c r="AF21" s="5">
        <f>YAN_XRF!AP20/(0.5293*YAN_XRF!$R20)</f>
        <v>3.6631313379109898</v>
      </c>
      <c r="AG21" s="5">
        <f>YAN_XRF!AQ20/(0.5293*YAN_XRF!$R20)</f>
        <v>8.6583104350623401</v>
      </c>
      <c r="AH21" s="12">
        <f>YAN_XRF!AR20/(0.5293*YAN_XRF!$R20)</f>
        <v>21.090756187972367</v>
      </c>
      <c r="AI21" s="10">
        <f>YAN_XRF!AY20/(0.5293*YAN_XRF!$R20)</f>
        <v>9.9015550103533426E-3</v>
      </c>
      <c r="AJ21" s="10">
        <f>YAN_XRF!AZ20/(0.5293*YAN_XRF!$R20)</f>
        <v>1.9425696488921918E-3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27">
        <v>22.455943007124137</v>
      </c>
      <c r="BN21" s="28">
        <v>1.2168979578678154</v>
      </c>
      <c r="BO21" s="28">
        <v>0.54639524200962886</v>
      </c>
      <c r="BP21" s="28">
        <v>0.74309752913309535</v>
      </c>
    </row>
    <row r="22" spans="1:68" x14ac:dyDescent="0.2">
      <c r="A22" t="str">
        <f>YAN_XRF!A21</f>
        <v>YAN 8A-1</v>
      </c>
      <c r="B22">
        <f>YAN_XRF!B21</f>
        <v>43</v>
      </c>
      <c r="C22">
        <f>YAN_XRF!C21</f>
        <v>43</v>
      </c>
      <c r="D22" s="5">
        <f>0.4674*YAN_XRF!P21/(0.5293*YAN_XRF!$R21)</f>
        <v>2.7871036548215407</v>
      </c>
      <c r="E22" s="9">
        <f>0.5994*YAN_XRF!Q21/(0.5293*YAN_XRF!$R21)</f>
        <v>0.10774923226724592</v>
      </c>
      <c r="F22" s="5">
        <f>0.5293*YAN_XRF!R21/(0.5293*YAN_XRF!$R21)</f>
        <v>1</v>
      </c>
      <c r="G22" s="10">
        <f>0.6994*YAN_XRF!S21/(0.5293*YAN_XRF!$R21)</f>
        <v>0.73027074946591297</v>
      </c>
      <c r="H22" s="9">
        <f>0.7745*YAN_XRF!T21/(0.5293*YAN_XRF!$R21)</f>
        <v>1.3247204916172638E-2</v>
      </c>
      <c r="I22" s="10">
        <f>0.603*YAN_XRF!U21/(0.5293*YAN_XRF!$R21)</f>
        <v>0.29593288892217812</v>
      </c>
      <c r="J22" s="10">
        <f>0.7147*YAN_XRF!V21/(0.5293*YAN_XRF!$R21)</f>
        <v>0.58325442669060512</v>
      </c>
      <c r="K22" s="9">
        <f>0.7419*YAN_XRF!W21/(0.5293*YAN_XRF!$R21)</f>
        <v>0.33838954430156165</v>
      </c>
      <c r="L22" s="10">
        <f>0.8302*YAN_XRF!X21/(0.5293*YAN_XRF!$R21)</f>
        <v>6.2182608044341267E-2</v>
      </c>
      <c r="M22" s="9">
        <f>0.4364*YAN_XRF!Y21/(0.5293*YAN_XRF!$R21)</f>
        <v>1.1855023437229256E-2</v>
      </c>
      <c r="N22" s="10">
        <f>YAN_XRF!AA21/(0.5293*YAN_XRF!$R21)</f>
        <v>2.2358434775415115E-3</v>
      </c>
      <c r="O22" s="5">
        <f>YAN_XRF!AB21/(0.5293*YAN_XRF!$R21)</f>
        <v>0.44716869550830229</v>
      </c>
      <c r="P22" s="12">
        <f>YAN_XRF!AC21/(0.5293*YAN_XRF!$R21)</f>
        <v>13.638645213003219</v>
      </c>
      <c r="Q22" s="5">
        <f>YAN_XRF!AD21/(0.5293*YAN_XRF!$R21)</f>
        <v>3.0183886946810405</v>
      </c>
      <c r="R22" s="5">
        <f>YAN_XRF!AE21/(0.5293*YAN_XRF!$R21)</f>
        <v>2.6830121730498138</v>
      </c>
      <c r="S22" s="5">
        <f>YAN_XRF!AF21/(0.5293*YAN_XRF!$R21)</f>
        <v>5.7014008677308539</v>
      </c>
      <c r="T22" s="5">
        <f>YAN_XRF!AG21/(0.5293*YAN_XRF!$R21)</f>
        <v>7.2664913020099124</v>
      </c>
      <c r="U22" s="10">
        <f>YAN_XRF!AH21/(0.5293*YAN_XRF!$R21)</f>
        <v>0.22358434775415115</v>
      </c>
      <c r="V22" s="10"/>
      <c r="W22" s="5">
        <f>YAN_XRF!AI21/(0.5293*YAN_XRF!$R21)</f>
        <v>2.6830121730498138</v>
      </c>
      <c r="X22" s="10">
        <f>YAN_XRF!AJ21/(0.5293*YAN_XRF!$R21)</f>
        <v>0.33537652163122672</v>
      </c>
      <c r="Y22" s="5">
        <f>YAN_XRF!AK21/(0.5293*YAN_XRF!$R21)</f>
        <v>1.3415060865249069</v>
      </c>
      <c r="Z22" s="12">
        <f>YAN_XRF!AL21/(0.5293*YAN_XRF!$R21)</f>
        <v>41.698480856149189</v>
      </c>
      <c r="AA22" s="10">
        <f>YAN_XRF!AM21/(0.5293*YAN_XRF!$R21)</f>
        <v>-0.22358434775415115</v>
      </c>
      <c r="AB22" s="10"/>
      <c r="AC22" s="10">
        <f>YAN_XRF!AN21/(0.5293*YAN_XRF!$R21)</f>
        <v>-0.11179217387707557</v>
      </c>
      <c r="AD22" s="10"/>
      <c r="AE22" s="12">
        <f>YAN_XRF!AO21/(0.5293*YAN_XRF!$R21)</f>
        <v>23.699940861940021</v>
      </c>
      <c r="AF22" s="5">
        <f>YAN_XRF!AP21/(0.5293*YAN_XRF!$R21)</f>
        <v>3.4655573901893426</v>
      </c>
      <c r="AG22" s="5">
        <f>YAN_XRF!AQ21/(0.5293*YAN_XRF!$R21)</f>
        <v>8.7197895624118953</v>
      </c>
      <c r="AH22" s="12">
        <f>YAN_XRF!AR21/(0.5293*YAN_XRF!$R21)</f>
        <v>21.911266079906813</v>
      </c>
      <c r="AI22" s="10">
        <f>YAN_XRF!AY21/(0.5293*YAN_XRF!$R21)</f>
        <v>1.180525356141918E-2</v>
      </c>
      <c r="AJ22" s="10">
        <f>YAN_XRF!AZ21/(0.5293*YAN_XRF!$R21)</f>
        <v>2.3029187818677569E-3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27">
        <v>21.822610853853323</v>
      </c>
      <c r="BN22" s="28">
        <v>1.4639093434454902</v>
      </c>
      <c r="BO22" s="28">
        <v>0.73048488322521055</v>
      </c>
      <c r="BP22" s="28">
        <v>0.99345944118628637</v>
      </c>
    </row>
    <row r="23" spans="1:68" x14ac:dyDescent="0.2">
      <c r="A23" t="str">
        <f>YAN_XRF!A22</f>
        <v>YAN 8A-1</v>
      </c>
      <c r="B23">
        <f>YAN_XRF!B22</f>
        <v>45</v>
      </c>
      <c r="C23">
        <f>YAN_XRF!C22</f>
        <v>45</v>
      </c>
      <c r="D23" s="5">
        <f>0.4674*YAN_XRF!P22/(0.5293*YAN_XRF!$R22)</f>
        <v>2.7864998715708897</v>
      </c>
      <c r="E23" s="9">
        <f>0.5994*YAN_XRF!Q22/(0.5293*YAN_XRF!$R22)</f>
        <v>0.1075515758235077</v>
      </c>
      <c r="F23" s="5">
        <f>0.5293*YAN_XRF!R22/(0.5293*YAN_XRF!$R22)</f>
        <v>1</v>
      </c>
      <c r="G23" s="10">
        <f>0.6994*YAN_XRF!S22/(0.5293*YAN_XRF!$R22)</f>
        <v>0.72358759541266193</v>
      </c>
      <c r="H23" s="9">
        <f>0.7745*YAN_XRF!T22/(0.5293*YAN_XRF!$R22)</f>
        <v>1.3498966478047002E-2</v>
      </c>
      <c r="I23" s="10">
        <f>0.603*YAN_XRF!U22/(0.5293*YAN_XRF!$R22)</f>
        <v>0.29575788425693728</v>
      </c>
      <c r="J23" s="10">
        <f>0.7147*YAN_XRF!V22/(0.5293*YAN_XRF!$R22)</f>
        <v>0.58929755924358329</v>
      </c>
      <c r="K23" s="9">
        <f>0.7419*YAN_XRF!W22/(0.5293*YAN_XRF!$R22)</f>
        <v>0.33984722354586572</v>
      </c>
      <c r="L23" s="10">
        <f>0.8302*YAN_XRF!X22/(0.5293*YAN_XRF!$R22)</f>
        <v>6.3073385142198804E-2</v>
      </c>
      <c r="M23" s="9">
        <f>0.4364*YAN_XRF!Y22/(0.5293*YAN_XRF!$R22)</f>
        <v>1.1848012778780273E-2</v>
      </c>
      <c r="N23" s="10">
        <f>YAN_XRF!AA22/(0.5293*YAN_XRF!$R22)</f>
        <v>1.1172606378016424E-3</v>
      </c>
      <c r="O23" s="5">
        <f>YAN_XRF!AB22/(0.5293*YAN_XRF!$R22)</f>
        <v>0.4469042551206569</v>
      </c>
      <c r="P23" s="12">
        <f>YAN_XRF!AC22/(0.5293*YAN_XRF!$R22)</f>
        <v>13.96575797252053</v>
      </c>
      <c r="Q23" s="5">
        <f>YAN_XRF!AD22/(0.5293*YAN_XRF!$R22)</f>
        <v>0.55863031890082115</v>
      </c>
      <c r="R23" s="5">
        <f>YAN_XRF!AE22/(0.5293*YAN_XRF!$R22)</f>
        <v>2.7931515945041059</v>
      </c>
      <c r="S23" s="5">
        <f>YAN_XRF!AF22/(0.5293*YAN_XRF!$R22)</f>
        <v>5.5863031890082118</v>
      </c>
      <c r="T23" s="5">
        <f>YAN_XRF!AG22/(0.5293*YAN_XRF!$R22)</f>
        <v>7.1504680819305104</v>
      </c>
      <c r="U23" s="10">
        <f>YAN_XRF!AH22/(0.5293*YAN_XRF!$R22)</f>
        <v>0.3351781913404927</v>
      </c>
      <c r="V23" s="10"/>
      <c r="W23" s="5">
        <f>YAN_XRF!AI22/(0.5293*YAN_XRF!$R22)</f>
        <v>2.3462473393834489</v>
      </c>
      <c r="X23" s="10">
        <f>YAN_XRF!AJ22/(0.5293*YAN_XRF!$R22)</f>
        <v>0.22345212756032845</v>
      </c>
      <c r="Y23" s="5">
        <f>YAN_XRF!AK22/(0.5293*YAN_XRF!$R22)</f>
        <v>1.2289867015818066</v>
      </c>
      <c r="Z23" s="12">
        <f>YAN_XRF!AL22/(0.5293*YAN_XRF!$R22)</f>
        <v>41.673821790001256</v>
      </c>
      <c r="AA23" s="10">
        <f>YAN_XRF!AM22/(0.5293*YAN_XRF!$R22)</f>
        <v>0</v>
      </c>
      <c r="AB23" s="10"/>
      <c r="AC23" s="10">
        <f>YAN_XRF!AN22/(0.5293*YAN_XRF!$R22)</f>
        <v>0.11172606378016423</v>
      </c>
      <c r="AD23" s="10"/>
      <c r="AE23" s="12">
        <f>YAN_XRF!AO22/(0.5293*YAN_XRF!$R22)</f>
        <v>23.574199457614654</v>
      </c>
      <c r="AF23" s="5">
        <f>YAN_XRF!AP22/(0.5293*YAN_XRF!$R22)</f>
        <v>3.5752340409652552</v>
      </c>
      <c r="AG23" s="5">
        <f>YAN_XRF!AQ22/(0.5293*YAN_XRF!$R22)</f>
        <v>8.3794547835123172</v>
      </c>
      <c r="AH23" s="12">
        <f>YAN_XRF!AR22/(0.5293*YAN_XRF!$R22)</f>
        <v>21.89830850091219</v>
      </c>
      <c r="AI23" s="10">
        <f>YAN_XRF!AY22/(0.5293*YAN_XRF!$R22)</f>
        <v>1.1530129782112949E-2</v>
      </c>
      <c r="AJ23" s="10">
        <f>YAN_XRF!AZ22/(0.5293*YAN_XRF!$R22)</f>
        <v>3.7428231366355021E-3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27">
        <v>22.539351912885198</v>
      </c>
      <c r="BN23" s="28">
        <v>1.3223956294569805</v>
      </c>
      <c r="BO23" s="28">
        <v>0.63651990401141156</v>
      </c>
      <c r="BP23" s="28">
        <v>0.86566706945551974</v>
      </c>
    </row>
    <row r="24" spans="1:68" x14ac:dyDescent="0.2">
      <c r="A24" t="str">
        <f>YAN_XRF!A23</f>
        <v>YAN 8A-1</v>
      </c>
      <c r="B24">
        <f>YAN_XRF!B23</f>
        <v>47</v>
      </c>
      <c r="C24">
        <f>YAN_XRF!C23</f>
        <v>47</v>
      </c>
      <c r="D24" s="5">
        <f>0.4674*YAN_XRF!P23/(0.5293*YAN_XRF!$R23)</f>
        <v>2.7562421415402261</v>
      </c>
      <c r="E24" s="9">
        <f>0.5994*YAN_XRF!Q23/(0.5293*YAN_XRF!$R23)</f>
        <v>0.10614989218030323</v>
      </c>
      <c r="F24" s="5">
        <f>0.5293*YAN_XRF!R23/(0.5293*YAN_XRF!$R23)</f>
        <v>1</v>
      </c>
      <c r="G24" s="10">
        <f>0.6994*YAN_XRF!S23/(0.5293*YAN_XRF!$R23)</f>
        <v>0.71460180546416774</v>
      </c>
      <c r="H24" s="9">
        <f>0.7745*YAN_XRF!T23/(0.5293*YAN_XRF!$R23)</f>
        <v>1.3707488311389368E-2</v>
      </c>
      <c r="I24" s="10">
        <f>0.603*YAN_XRF!U23/(0.5293*YAN_XRF!$R23)</f>
        <v>0.3096900916630293</v>
      </c>
      <c r="J24" s="10">
        <f>0.7147*YAN_XRF!V23/(0.5293*YAN_XRF!$R23)</f>
        <v>0.57503045662130214</v>
      </c>
      <c r="K24" s="9">
        <f>0.7419*YAN_XRF!W23/(0.5293*YAN_XRF!$R23)</f>
        <v>0.36491560095637054</v>
      </c>
      <c r="L24" s="10">
        <f>0.8302*YAN_XRF!X23/(0.5293*YAN_XRF!$R23)</f>
        <v>6.0395751491342957E-2</v>
      </c>
      <c r="M24" s="9">
        <f>0.4364*YAN_XRF!Y23/(0.5293*YAN_XRF!$R23)</f>
        <v>1.1893435485166921E-2</v>
      </c>
      <c r="N24" s="10">
        <f>YAN_XRF!AA23/(0.5293*YAN_XRF!$R23)</f>
        <v>6.5147853052502664E-3</v>
      </c>
      <c r="O24" s="5">
        <f>YAN_XRF!AB23/(0.5293*YAN_XRF!$R23)</f>
        <v>0.54289877543752219</v>
      </c>
      <c r="P24" s="12">
        <f>YAN_XRF!AC23/(0.5293*YAN_XRF!$R23)</f>
        <v>15.63548473260064</v>
      </c>
      <c r="Q24" s="5">
        <f>YAN_XRF!AD23/(0.5293*YAN_XRF!$R23)</f>
        <v>0.54289877543752219</v>
      </c>
      <c r="R24" s="5">
        <f>YAN_XRF!AE23/(0.5293*YAN_XRF!$R23)</f>
        <v>2.93165338736262</v>
      </c>
      <c r="S24" s="5">
        <f>YAN_XRF!AF23/(0.5293*YAN_XRF!$R23)</f>
        <v>5.1032484891127083</v>
      </c>
      <c r="T24" s="5">
        <f>YAN_XRF!AG23/(0.5293*YAN_XRF!$R23)</f>
        <v>7.8177423663003198</v>
      </c>
      <c r="U24" s="10">
        <f>YAN_XRF!AH23/(0.5293*YAN_XRF!$R23)</f>
        <v>0.21715951017500887</v>
      </c>
      <c r="V24" s="10"/>
      <c r="W24" s="5">
        <f>YAN_XRF!AI23/(0.5293*YAN_XRF!$R23)</f>
        <v>2.497334367012602</v>
      </c>
      <c r="X24" s="10">
        <f>YAN_XRF!AJ23/(0.5293*YAN_XRF!$R23)</f>
        <v>0.10857975508750443</v>
      </c>
      <c r="Y24" s="5">
        <f>YAN_XRF!AK23/(0.5293*YAN_XRF!$R23)</f>
        <v>0.97721779578753998</v>
      </c>
      <c r="Z24" s="12">
        <f>YAN_XRF!AL23/(0.5293*YAN_XRF!$R23)</f>
        <v>40.608828402726658</v>
      </c>
      <c r="AA24" s="10">
        <f>YAN_XRF!AM23/(0.5293*YAN_XRF!$R23)</f>
        <v>-0.10857975508750443</v>
      </c>
      <c r="AB24" s="10"/>
      <c r="AC24" s="10">
        <f>YAN_XRF!AN23/(0.5293*YAN_XRF!$R23)</f>
        <v>0</v>
      </c>
      <c r="AD24" s="10"/>
      <c r="AE24" s="12">
        <f>YAN_XRF!AO23/(0.5293*YAN_XRF!$R23)</f>
        <v>26.927779261701101</v>
      </c>
      <c r="AF24" s="5">
        <f>YAN_XRF!AP23/(0.5293*YAN_XRF!$R23)</f>
        <v>3.4745521628001419</v>
      </c>
      <c r="AG24" s="5">
        <f>YAN_XRF!AQ23/(0.5293*YAN_XRF!$R23)</f>
        <v>8.3606411417378421</v>
      </c>
      <c r="AH24" s="12">
        <f>YAN_XRF!AR23/(0.5293*YAN_XRF!$R23)</f>
        <v>21.607371262413384</v>
      </c>
      <c r="AI24" s="10">
        <f>YAN_XRF!AY23/(0.5293*YAN_XRF!$R23)</f>
        <v>1.1466022137240468E-2</v>
      </c>
      <c r="AJ24" s="10">
        <f>YAN_XRF!AZ23/(0.5293*YAN_XRF!$R23)</f>
        <v>4.5820656646926878E-3</v>
      </c>
      <c r="AL24" s="10">
        <f>YAN_XRF!BB23/(0.5293*YAN_XRF!$R23)</f>
        <v>1.1466022137240468E-2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27">
        <v>21.897503824484154</v>
      </c>
      <c r="BN24" s="28">
        <v>1.5120209246497502</v>
      </c>
      <c r="BO24" s="28">
        <v>0.78228570746099524</v>
      </c>
      <c r="BP24" s="28">
        <v>1.0639085621469535</v>
      </c>
    </row>
    <row r="25" spans="1:68" x14ac:dyDescent="0.2">
      <c r="A25" t="str">
        <f>YAN_XRF!A24</f>
        <v>YAN 8A-1</v>
      </c>
      <c r="B25">
        <f>YAN_XRF!B24</f>
        <v>49</v>
      </c>
      <c r="C25">
        <f>YAN_XRF!C24</f>
        <v>49</v>
      </c>
      <c r="D25" s="5">
        <f>0.4674*YAN_XRF!P24/(0.5293*YAN_XRF!$R24)</f>
        <v>2.7900497064208221</v>
      </c>
      <c r="E25" s="9">
        <f>0.5994*YAN_XRF!Q24/(0.5293*YAN_XRF!$R24)</f>
        <v>0.10928104197244332</v>
      </c>
      <c r="F25" s="5">
        <f>0.5293*YAN_XRF!R24/(0.5293*YAN_XRF!$R24)</f>
        <v>1</v>
      </c>
      <c r="G25" s="10">
        <f>0.6994*YAN_XRF!S24/(0.5293*YAN_XRF!$R24)</f>
        <v>0.7382731372194391</v>
      </c>
      <c r="H25" s="9">
        <f>0.7745*YAN_XRF!T24/(0.5293*YAN_XRF!$R24)</f>
        <v>1.3972941275872093E-2</v>
      </c>
      <c r="I25" s="10">
        <f>0.603*YAN_XRF!U24/(0.5293*YAN_XRF!$R24)</f>
        <v>0.30001351412225785</v>
      </c>
      <c r="J25" s="10">
        <f>0.7147*YAN_XRF!V24/(0.5293*YAN_XRF!$R24)</f>
        <v>0.58303643725603704</v>
      </c>
      <c r="K25" s="9">
        <f>0.7419*YAN_XRF!W24/(0.5293*YAN_XRF!$R24)</f>
        <v>0.34334913566766828</v>
      </c>
      <c r="L25" s="10">
        <f>0.8302*YAN_XRF!X24/(0.5293*YAN_XRF!$R24)</f>
        <v>6.4190736035575083E-2</v>
      </c>
      <c r="M25" s="9">
        <f>0.4364*YAN_XRF!Y24/(0.5293*YAN_XRF!$R24)</f>
        <v>1.21276584777361E-2</v>
      </c>
      <c r="N25" s="10">
        <f>YAN_XRF!AA24/(0.5293*YAN_XRF!$R24)</f>
        <v>5.6028699244441791E-3</v>
      </c>
      <c r="O25" s="5">
        <f>YAN_XRF!AB24/(0.5293*YAN_XRF!$R24)</f>
        <v>0.56028699244441793</v>
      </c>
      <c r="P25" s="12">
        <f>YAN_XRF!AC24/(0.5293*YAN_XRF!$R24)</f>
        <v>14.007174811110447</v>
      </c>
      <c r="Q25" s="5">
        <f>YAN_XRF!AD24/(0.5293*YAN_XRF!$R24)</f>
        <v>0.8964591879110686</v>
      </c>
      <c r="R25" s="5">
        <f>YAN_XRF!AE24/(0.5293*YAN_XRF!$R24)</f>
        <v>2.9134923607109733</v>
      </c>
      <c r="S25" s="5">
        <f>YAN_XRF!AF24/(0.5293*YAN_XRF!$R24)</f>
        <v>5.4908125259552953</v>
      </c>
      <c r="T25" s="5">
        <f>YAN_XRF!AG24/(0.5293*YAN_XRF!$R24)</f>
        <v>7.5078456987552</v>
      </c>
      <c r="U25" s="10">
        <f>YAN_XRF!AH24/(0.5293*YAN_XRF!$R24)</f>
        <v>0</v>
      </c>
      <c r="V25" s="10"/>
      <c r="W25" s="5">
        <f>YAN_XRF!AI24/(0.5293*YAN_XRF!$R24)</f>
        <v>2.353205368266555</v>
      </c>
      <c r="X25" s="10">
        <f>YAN_XRF!AJ24/(0.5293*YAN_XRF!$R24)</f>
        <v>0.11205739848888358</v>
      </c>
      <c r="Y25" s="5">
        <f>YAN_XRF!AK24/(0.5293*YAN_XRF!$R24)</f>
        <v>1.1205739848888359</v>
      </c>
      <c r="Z25" s="12">
        <f>YAN_XRF!AL24/(0.5293*YAN_XRF!$R24)</f>
        <v>41.573294839375805</v>
      </c>
      <c r="AA25" s="10">
        <f>YAN_XRF!AM24/(0.5293*YAN_XRF!$R24)</f>
        <v>-0.22411479697776715</v>
      </c>
      <c r="AB25" s="10"/>
      <c r="AC25" s="10">
        <f>YAN_XRF!AN24/(0.5293*YAN_XRF!$R24)</f>
        <v>0</v>
      </c>
      <c r="AD25" s="10"/>
      <c r="AE25" s="12">
        <f>YAN_XRF!AO24/(0.5293*YAN_XRF!$R24)</f>
        <v>23.644111081154435</v>
      </c>
      <c r="AF25" s="5">
        <f>YAN_XRF!AP24/(0.5293*YAN_XRF!$R24)</f>
        <v>3.5858367516442744</v>
      </c>
      <c r="AG25" s="5">
        <f>YAN_XRF!AQ24/(0.5293*YAN_XRF!$R24)</f>
        <v>8.7404770821329194</v>
      </c>
      <c r="AH25" s="12">
        <f>YAN_XRF!AR24/(0.5293*YAN_XRF!$R24)</f>
        <v>21.851192705332299</v>
      </c>
      <c r="AI25" s="10">
        <f>YAN_XRF!AY24/(0.5293*YAN_XRF!$R24)</f>
        <v>1.1272974287981687E-2</v>
      </c>
      <c r="AJ25" s="10">
        <f>YAN_XRF!AZ24/(0.5293*YAN_XRF!$R24)</f>
        <v>3.5858367516442748E-3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5"/>
      <c r="BN25" s="5"/>
      <c r="BO25" s="5"/>
      <c r="BP25" s="5"/>
    </row>
    <row r="26" spans="1:68" x14ac:dyDescent="0.2">
      <c r="A26" t="str">
        <f>YAN_XRF!A25</f>
        <v>YAN 8A-1</v>
      </c>
      <c r="B26">
        <f>YAN_XRF!B25</f>
        <v>51</v>
      </c>
      <c r="C26">
        <f>YAN_XRF!C25</f>
        <v>51</v>
      </c>
      <c r="D26" s="5">
        <f>0.4674*YAN_XRF!P25/(0.5293*YAN_XRF!$R25)</f>
        <v>2.7862208246069433</v>
      </c>
      <c r="E26" s="9">
        <f>0.5994*YAN_XRF!Q25/(0.5293*YAN_XRF!$R25)</f>
        <v>0.10915156206489303</v>
      </c>
      <c r="F26" s="5">
        <f>0.5293*YAN_XRF!R25/(0.5293*YAN_XRF!$R25)</f>
        <v>1</v>
      </c>
      <c r="G26" s="10">
        <f>0.6994*YAN_XRF!S25/(0.5293*YAN_XRF!$R25)</f>
        <v>0.73818120686984423</v>
      </c>
      <c r="H26" s="9">
        <f>0.7745*YAN_XRF!T25/(0.5293*YAN_XRF!$R25)</f>
        <v>1.3956385658246653E-2</v>
      </c>
      <c r="I26" s="10">
        <f>0.603*YAN_XRF!U25/(0.5293*YAN_XRF!$R25)</f>
        <v>0.30235766992621038</v>
      </c>
      <c r="J26" s="10">
        <f>0.7147*YAN_XRF!V25/(0.5293*YAN_XRF!$R25)</f>
        <v>0.580745785142319</v>
      </c>
      <c r="K26" s="9">
        <f>0.7419*YAN_XRF!W25/(0.5293*YAN_XRF!$R25)</f>
        <v>0.34377269271854177</v>
      </c>
      <c r="L26" s="10">
        <f>0.8302*YAN_XRF!X25/(0.5293*YAN_XRF!$R25)</f>
        <v>6.4114680661125356E-2</v>
      </c>
      <c r="M26" s="9">
        <f>0.4364*YAN_XRF!Y25/(0.5293*YAN_XRF!$R25)</f>
        <v>1.2064445306015369E-2</v>
      </c>
      <c r="N26" s="10">
        <f>YAN_XRF!AA25/(0.5293*YAN_XRF!$R25)</f>
        <v>4.4769851623757753E-3</v>
      </c>
      <c r="O26" s="5">
        <f>YAN_XRF!AB25/(0.5293*YAN_XRF!$R25)</f>
        <v>0.55962314529697188</v>
      </c>
      <c r="P26" s="12">
        <f>YAN_XRF!AC25/(0.5293*YAN_XRF!$R25)</f>
        <v>14.438277148661875</v>
      </c>
      <c r="Q26" s="5">
        <f>YAN_XRF!AD25/(0.5293*YAN_XRF!$R25)</f>
        <v>1.9027186940097045</v>
      </c>
      <c r="R26" s="5">
        <f>YAN_XRF!AE25/(0.5293*YAN_XRF!$R25)</f>
        <v>2.686191097425465</v>
      </c>
      <c r="S26" s="5">
        <f>YAN_XRF!AF25/(0.5293*YAN_XRF!$R25)</f>
        <v>5.932005340147902</v>
      </c>
      <c r="T26" s="5">
        <f>YAN_XRF!AG25/(0.5293*YAN_XRF!$R25)</f>
        <v>7.498950146979424</v>
      </c>
      <c r="U26" s="10">
        <f>YAN_XRF!AH25/(0.5293*YAN_XRF!$R25)</f>
        <v>0.33577388717818313</v>
      </c>
      <c r="V26" s="10"/>
      <c r="W26" s="5">
        <f>YAN_XRF!AI25/(0.5293*YAN_XRF!$R25)</f>
        <v>2.686191097425465</v>
      </c>
      <c r="X26" s="10">
        <f>YAN_XRF!AJ25/(0.5293*YAN_XRF!$R25)</f>
        <v>0.33577388717818313</v>
      </c>
      <c r="Y26" s="5">
        <f>YAN_XRF!AK25/(0.5293*YAN_XRF!$R25)</f>
        <v>1.455020177772127</v>
      </c>
      <c r="Z26" s="12">
        <f>YAN_XRF!AL25/(0.5293*YAN_XRF!$R25)</f>
        <v>41.524037381035313</v>
      </c>
      <c r="AA26" s="10">
        <f>YAN_XRF!AM25/(0.5293*YAN_XRF!$R25)</f>
        <v>0.33577388717818313</v>
      </c>
      <c r="AB26" s="10"/>
      <c r="AC26" s="10">
        <f>YAN_XRF!AN25/(0.5293*YAN_XRF!$R25)</f>
        <v>0</v>
      </c>
      <c r="AD26" s="10"/>
      <c r="AE26" s="12">
        <f>YAN_XRF!AO25/(0.5293*YAN_XRF!$R25)</f>
        <v>23.504172102472822</v>
      </c>
      <c r="AF26" s="5">
        <f>YAN_XRF!AP25/(0.5293*YAN_XRF!$R25)</f>
        <v>3.469663500841226</v>
      </c>
      <c r="AG26" s="5">
        <f>YAN_XRF!AQ25/(0.5293*YAN_XRF!$R25)</f>
        <v>9.513593470048523</v>
      </c>
      <c r="AH26" s="12">
        <f>YAN_XRF!AR25/(0.5293*YAN_XRF!$R25)</f>
        <v>22.384925811878876</v>
      </c>
      <c r="AI26" s="10">
        <f>YAN_XRF!AY25/(0.5293*YAN_XRF!$R25)</f>
        <v>1.2927294656360052E-2</v>
      </c>
      <c r="AJ26" s="10">
        <f>YAN_XRF!AZ25/(0.5293*YAN_XRF!$R25)</f>
        <v>2.1041830263166146E-3</v>
      </c>
      <c r="AL26" s="10">
        <f>YAN_XRF!BB25/(0.5293*YAN_XRF!$R25)</f>
        <v>1.2927294656360052E-2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27">
        <v>19.416779082115909</v>
      </c>
      <c r="BN26" s="28">
        <v>1.5386807237498765</v>
      </c>
      <c r="BO26" s="28">
        <v>0.82989029776319323</v>
      </c>
      <c r="BP26" s="28">
        <v>1.1286508049579429</v>
      </c>
    </row>
    <row r="27" spans="1:68" x14ac:dyDescent="0.2">
      <c r="A27" t="str">
        <f>YAN_XRF!A26</f>
        <v>YAN 8A-1</v>
      </c>
      <c r="B27">
        <f>YAN_XRF!B26</f>
        <v>53</v>
      </c>
      <c r="C27">
        <f>YAN_XRF!C26</f>
        <v>53</v>
      </c>
      <c r="D27" s="5">
        <f>0.4674*YAN_XRF!P26/(0.5293*YAN_XRF!$R26)</f>
        <v>2.7988647698904647</v>
      </c>
      <c r="E27" s="9">
        <f>0.5994*YAN_XRF!Q26/(0.5293*YAN_XRF!$R26)</f>
        <v>0.10914913625281111</v>
      </c>
      <c r="F27" s="5">
        <f>0.5293*YAN_XRF!R26/(0.5293*YAN_XRF!$R26)</f>
        <v>1</v>
      </c>
      <c r="G27" s="10">
        <f>0.6994*YAN_XRF!S26/(0.5293*YAN_XRF!$R26)</f>
        <v>0.73861877723550495</v>
      </c>
      <c r="H27" s="9">
        <f>0.7745*YAN_XRF!T26/(0.5293*YAN_XRF!$R26)</f>
        <v>1.4051395569928226E-2</v>
      </c>
      <c r="I27" s="10">
        <f>0.603*YAN_XRF!U26/(0.5293*YAN_XRF!$R26)</f>
        <v>0.30388750909786671</v>
      </c>
      <c r="J27" s="10">
        <f>0.7147*YAN_XRF!V26/(0.5293*YAN_XRF!$R26)</f>
        <v>0.58269083178048509</v>
      </c>
      <c r="K27" s="9">
        <f>0.7419*YAN_XRF!W26/(0.5293*YAN_XRF!$R26)</f>
        <v>0.34148388713056838</v>
      </c>
      <c r="L27" s="10">
        <f>0.8302*YAN_XRF!X26/(0.5293*YAN_XRF!$R26)</f>
        <v>6.5082434876408427E-2</v>
      </c>
      <c r="M27" s="9">
        <f>0.4364*YAN_XRF!Y26/(0.5293*YAN_XRF!$R26)</f>
        <v>1.2267088170830135E-2</v>
      </c>
      <c r="N27" s="10">
        <f>YAN_XRF!AA26/(0.5293*YAN_XRF!$R26)</f>
        <v>2.2398194884677854E-3</v>
      </c>
      <c r="O27" s="5">
        <f>YAN_XRF!AB26/(0.5293*YAN_XRF!$R26)</f>
        <v>0.33597292327016776</v>
      </c>
      <c r="P27" s="12">
        <f>YAN_XRF!AC26/(0.5293*YAN_XRF!$R26)</f>
        <v>14.446835700617214</v>
      </c>
      <c r="Q27" s="5">
        <f>YAN_XRF!AD26/(0.5293*YAN_XRF!$R26)</f>
        <v>3.4717202071250668</v>
      </c>
      <c r="R27" s="5">
        <f>YAN_XRF!AE26/(0.5293*YAN_XRF!$R26)</f>
        <v>2.687783386161342</v>
      </c>
      <c r="S27" s="5">
        <f>YAN_XRF!AF26/(0.5293*YAN_XRF!$R26)</f>
        <v>5.935521644439631</v>
      </c>
      <c r="T27" s="5">
        <f>YAN_XRF!AG26/(0.5293*YAN_XRF!$R26)</f>
        <v>7.2794133375203014</v>
      </c>
      <c r="U27" s="10">
        <f>YAN_XRF!AH26/(0.5293*YAN_XRF!$R26)</f>
        <v>0.22398194884677852</v>
      </c>
      <c r="V27" s="10"/>
      <c r="W27" s="5">
        <f>YAN_XRF!AI26/(0.5293*YAN_XRF!$R26)</f>
        <v>2.7997743605847316</v>
      </c>
      <c r="X27" s="10">
        <f>YAN_XRF!AJ26/(0.5293*YAN_XRF!$R26)</f>
        <v>0.44796389769355704</v>
      </c>
      <c r="Y27" s="5">
        <f>YAN_XRF!AK26/(0.5293*YAN_XRF!$R26)</f>
        <v>1.2319007186572819</v>
      </c>
      <c r="Z27" s="12">
        <f>YAN_XRF!AL26/(0.5293*YAN_XRF!$R26)</f>
        <v>41.436660536654024</v>
      </c>
      <c r="AA27" s="10">
        <f>YAN_XRF!AM26/(0.5293*YAN_XRF!$R26)</f>
        <v>0</v>
      </c>
      <c r="AB27" s="10"/>
      <c r="AC27" s="10">
        <f>YAN_XRF!AN26/(0.5293*YAN_XRF!$R26)</f>
        <v>0</v>
      </c>
      <c r="AD27" s="10"/>
      <c r="AE27" s="12">
        <f>YAN_XRF!AO26/(0.5293*YAN_XRF!$R26)</f>
        <v>23.406113654488355</v>
      </c>
      <c r="AF27" s="5">
        <f>YAN_XRF!AP26/(0.5293*YAN_XRF!$R26)</f>
        <v>3.6957021559718455</v>
      </c>
      <c r="AG27" s="5">
        <f>YAN_XRF!AQ26/(0.5293*YAN_XRF!$R26)</f>
        <v>8.9592779538711405</v>
      </c>
      <c r="AH27" s="12">
        <f>YAN_XRF!AR26/(0.5293*YAN_XRF!$R26)</f>
        <v>22.286203910254461</v>
      </c>
      <c r="AI27" s="10">
        <f>YAN_XRF!AY26/(0.5293*YAN_XRF!$R26)</f>
        <v>1.2307808089130479E-2</v>
      </c>
      <c r="AJ27" s="10">
        <f>YAN_XRF!AZ26/(0.5293*YAN_XRF!$R26)</f>
        <v>3.5053174994520838E-3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27">
        <v>21.763320303595687</v>
      </c>
      <c r="BN27" s="28">
        <v>1.5506803785516075</v>
      </c>
      <c r="BO27" s="28">
        <v>0.90968932436955985</v>
      </c>
      <c r="BP27" s="28">
        <v>1.2371774811426015</v>
      </c>
    </row>
    <row r="28" spans="1:68" x14ac:dyDescent="0.2">
      <c r="A28" t="str">
        <f>YAN_XRF!A27</f>
        <v>YAN 8A-1</v>
      </c>
      <c r="B28">
        <f>YAN_XRF!B27</f>
        <v>55</v>
      </c>
      <c r="C28">
        <f>YAN_XRF!C27</f>
        <v>55</v>
      </c>
      <c r="D28" s="5">
        <f>0.4674*YAN_XRF!P27/(0.5293*YAN_XRF!$R27)</f>
        <v>2.8051476868669614</v>
      </c>
      <c r="E28" s="9">
        <f>0.5994*YAN_XRF!Q27/(0.5293*YAN_XRF!$R27)</f>
        <v>0.1108027210268675</v>
      </c>
      <c r="F28" s="5">
        <f>0.5293*YAN_XRF!R27/(0.5293*YAN_XRF!$R27)</f>
        <v>1</v>
      </c>
      <c r="G28" s="10">
        <f>0.6994*YAN_XRF!S27/(0.5293*YAN_XRF!$R27)</f>
        <v>0.75800622446774701</v>
      </c>
      <c r="H28" s="9">
        <f>0.7745*YAN_XRF!T27/(0.5293*YAN_XRF!$R27)</f>
        <v>1.4282053689711078E-2</v>
      </c>
      <c r="I28" s="10">
        <f>0.603*YAN_XRF!U27/(0.5293*YAN_XRF!$R27)</f>
        <v>0.30970969453498065</v>
      </c>
      <c r="J28" s="10">
        <f>0.7147*YAN_XRF!V27/(0.5293*YAN_XRF!$R27)</f>
        <v>0.57972839508966201</v>
      </c>
      <c r="K28" s="9">
        <f>0.7419*YAN_XRF!W27/(0.5293*YAN_XRF!$R27)</f>
        <v>0.33824551916382617</v>
      </c>
      <c r="L28" s="10">
        <f>0.8302*YAN_XRF!X27/(0.5293*YAN_XRF!$R27)</f>
        <v>6.6684164261690118E-2</v>
      </c>
      <c r="M28" s="9">
        <f>0.4364*YAN_XRF!Y27/(0.5293*YAN_XRF!$R27)</f>
        <v>1.2540073829292106E-2</v>
      </c>
      <c r="N28" s="10">
        <f>YAN_XRF!AA27/(0.5293*YAN_XRF!$R27)</f>
        <v>2.2626200461348229E-3</v>
      </c>
      <c r="O28" s="5">
        <f>YAN_XRF!AB27/(0.5293*YAN_XRF!$R27)</f>
        <v>0.56565501153370568</v>
      </c>
      <c r="P28" s="12">
        <f>YAN_XRF!AC27/(0.5293*YAN_XRF!$R27)</f>
        <v>14.593899297569608</v>
      </c>
      <c r="Q28" s="5">
        <f>YAN_XRF!AD27/(0.5293*YAN_XRF!$R27)</f>
        <v>2.2626200461348227</v>
      </c>
      <c r="R28" s="5">
        <f>YAN_XRF!AE27/(0.5293*YAN_XRF!$R27)</f>
        <v>2.9414060599752698</v>
      </c>
      <c r="S28" s="5">
        <f>YAN_XRF!AF27/(0.5293*YAN_XRF!$R27)</f>
        <v>5.6565501153370574</v>
      </c>
      <c r="T28" s="5">
        <f>YAN_XRF!AG27/(0.5293*YAN_XRF!$R27)</f>
        <v>7.6929081568583975</v>
      </c>
      <c r="U28" s="10">
        <f>YAN_XRF!AH27/(0.5293*YAN_XRF!$R27)</f>
        <v>0</v>
      </c>
      <c r="V28" s="10"/>
      <c r="W28" s="5">
        <f>YAN_XRF!AI27/(0.5293*YAN_XRF!$R27)</f>
        <v>2.6020130530550465</v>
      </c>
      <c r="X28" s="10">
        <f>YAN_XRF!AJ27/(0.5293*YAN_XRF!$R27)</f>
        <v>0.11313100230674114</v>
      </c>
      <c r="Y28" s="5">
        <f>YAN_XRF!AK27/(0.5293*YAN_XRF!$R27)</f>
        <v>1.2444410253741527</v>
      </c>
      <c r="Z28" s="12">
        <f>YAN_XRF!AL27/(0.5293*YAN_XRF!$R27)</f>
        <v>40.274636821199849</v>
      </c>
      <c r="AA28" s="10">
        <f>YAN_XRF!AM27/(0.5293*YAN_XRF!$R27)</f>
        <v>0.45252400922696456</v>
      </c>
      <c r="AB28" s="10"/>
      <c r="AC28" s="10">
        <f>YAN_XRF!AN27/(0.5293*YAN_XRF!$R27)</f>
        <v>0</v>
      </c>
      <c r="AD28" s="10"/>
      <c r="AE28" s="12">
        <f>YAN_XRF!AO27/(0.5293*YAN_XRF!$R27)</f>
        <v>23.304986475188677</v>
      </c>
      <c r="AF28" s="5">
        <f>YAN_XRF!AP27/(0.5293*YAN_XRF!$R27)</f>
        <v>3.8464540784291987</v>
      </c>
      <c r="AG28" s="5">
        <f>YAN_XRF!AQ27/(0.5293*YAN_XRF!$R27)</f>
        <v>9.0504801845392908</v>
      </c>
      <c r="AH28" s="12">
        <f>YAN_XRF!AR27/(0.5293*YAN_XRF!$R27)</f>
        <v>22.286807454428004</v>
      </c>
      <c r="AI28" s="10">
        <f>YAN_XRF!AY27/(0.5293*YAN_XRF!$R27)</f>
        <v>1.3168448668504669E-2</v>
      </c>
      <c r="AJ28" s="10">
        <f>YAN_XRF!AZ27/(0.5293*YAN_XRF!$R27)</f>
        <v>3.3826169689715603E-3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27">
        <v>24.148140173332582</v>
      </c>
      <c r="BN28" s="28">
        <v>1.6048744385980807</v>
      </c>
      <c r="BO28" s="28">
        <v>0.99050052211648587</v>
      </c>
      <c r="BP28" s="28">
        <v>1.3470807100784208</v>
      </c>
    </row>
    <row r="29" spans="1:68" x14ac:dyDescent="0.2">
      <c r="A29" t="str">
        <f>YAN_XRF!A28</f>
        <v>YAN 8A-1</v>
      </c>
      <c r="B29">
        <f>YAN_XRF!B28</f>
        <v>59</v>
      </c>
      <c r="C29">
        <f>YAN_XRF!C28</f>
        <v>59</v>
      </c>
      <c r="D29" s="5">
        <f>0.4674*YAN_XRF!P28/(0.5293*YAN_XRF!$R28)</f>
        <v>2.7994998466223397</v>
      </c>
      <c r="E29" s="9">
        <f>0.5994*YAN_XRF!Q28/(0.5293*YAN_XRF!$R28)</f>
        <v>0.10837320136760058</v>
      </c>
      <c r="F29" s="5">
        <f>0.5293*YAN_XRF!R28/(0.5293*YAN_XRF!$R28)</f>
        <v>1</v>
      </c>
      <c r="G29" s="10">
        <f>0.6994*YAN_XRF!S28/(0.5293*YAN_XRF!$R28)</f>
        <v>0.73093585653692428</v>
      </c>
      <c r="H29" s="9">
        <f>0.7745*YAN_XRF!T28/(0.5293*YAN_XRF!$R28)</f>
        <v>1.416051632405551E-2</v>
      </c>
      <c r="I29" s="10">
        <f>0.603*YAN_XRF!U28/(0.5293*YAN_XRF!$R28)</f>
        <v>0.30352524840070777</v>
      </c>
      <c r="J29" s="10">
        <f>0.7147*YAN_XRF!V28/(0.5293*YAN_XRF!$R28)</f>
        <v>0.60496144566401699</v>
      </c>
      <c r="K29" s="9">
        <f>0.7419*YAN_XRF!W28/(0.5293*YAN_XRF!$R28)</f>
        <v>0.35083429998503474</v>
      </c>
      <c r="L29" s="10">
        <f>0.8302*YAN_XRF!X28/(0.5293*YAN_XRF!$R28)</f>
        <v>6.5587854024194175E-2</v>
      </c>
      <c r="M29" s="9">
        <f>0.4364*YAN_XRF!Y28/(0.5293*YAN_XRF!$R28)</f>
        <v>1.2165342698060896E-2</v>
      </c>
      <c r="N29" s="10">
        <f>YAN_XRF!AA28/(0.5293*YAN_XRF!$R28)</f>
        <v>5.6430338665548899E-3</v>
      </c>
      <c r="O29" s="5">
        <f>YAN_XRF!AB28/(0.5293*YAN_XRF!$R28)</f>
        <v>0.56430338665548896</v>
      </c>
      <c r="P29" s="12">
        <f>YAN_XRF!AC28/(0.5293*YAN_XRF!$R28)</f>
        <v>13.430420602400638</v>
      </c>
      <c r="Q29" s="5">
        <f>YAN_XRF!AD28/(0.5293*YAN_XRF!$R28)</f>
        <v>2.144352869290858</v>
      </c>
      <c r="R29" s="5">
        <f>YAN_XRF!AE28/(0.5293*YAN_XRF!$R28)</f>
        <v>2.821516933277445</v>
      </c>
      <c r="S29" s="5">
        <f>YAN_XRF!AF28/(0.5293*YAN_XRF!$R28)</f>
        <v>5.5301731892237918</v>
      </c>
      <c r="T29" s="5">
        <f>YAN_XRF!AG28/(0.5293*YAN_XRF!$R28)</f>
        <v>7.1102226718591615</v>
      </c>
      <c r="U29" s="10">
        <f>YAN_XRF!AH28/(0.5293*YAN_XRF!$R28)</f>
        <v>0.3385820319932934</v>
      </c>
      <c r="V29" s="10"/>
      <c r="W29" s="5">
        <f>YAN_XRF!AI28/(0.5293*YAN_XRF!$R28)</f>
        <v>2.7086562559463472</v>
      </c>
      <c r="X29" s="10">
        <f>YAN_XRF!AJ28/(0.5293*YAN_XRF!$R28)</f>
        <v>0.11286067733109779</v>
      </c>
      <c r="Y29" s="5">
        <f>YAN_XRF!AK28/(0.5293*YAN_XRF!$R28)</f>
        <v>1.4671888053042714</v>
      </c>
      <c r="Z29" s="12">
        <f>YAN_XRF!AL28/(0.5293*YAN_XRF!$R28)</f>
        <v>41.984171967168379</v>
      </c>
      <c r="AA29" s="10">
        <f>YAN_XRF!AM28/(0.5293*YAN_XRF!$R28)</f>
        <v>0</v>
      </c>
      <c r="AB29" s="10"/>
      <c r="AC29" s="10">
        <f>YAN_XRF!AN28/(0.5293*YAN_XRF!$R28)</f>
        <v>-0.11286067733109779</v>
      </c>
      <c r="AD29" s="10"/>
      <c r="AE29" s="12">
        <f>YAN_XRF!AO28/(0.5293*YAN_XRF!$R28)</f>
        <v>23.362160207537244</v>
      </c>
      <c r="AF29" s="5">
        <f>YAN_XRF!AP28/(0.5293*YAN_XRF!$R28)</f>
        <v>3.8372630292573251</v>
      </c>
      <c r="AG29" s="5">
        <f>YAN_XRF!AQ28/(0.5293*YAN_XRF!$R28)</f>
        <v>9.0288541864878233</v>
      </c>
      <c r="AH29" s="12">
        <f>YAN_XRF!AR28/(0.5293*YAN_XRF!$R28)</f>
        <v>22.57213546621956</v>
      </c>
      <c r="AI29" s="10">
        <f>YAN_XRF!AY28/(0.5293*YAN_XRF!$R28)</f>
        <v>1.8283429727637843E-2</v>
      </c>
      <c r="AJ29" s="10">
        <f>YAN_XRF!AZ28/(0.5293*YAN_XRF!$R28)</f>
        <v>3.4083924553991538E-3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27">
        <v>22.444853639090269</v>
      </c>
      <c r="BN29" s="28">
        <v>1.3927474329633278</v>
      </c>
      <c r="BO29" s="28">
        <v>0.88851901259350452</v>
      </c>
      <c r="BP29" s="28">
        <v>1.2083858571271662</v>
      </c>
    </row>
    <row r="30" spans="1:68" x14ac:dyDescent="0.2">
      <c r="A30" t="str">
        <f>YAN_XRF!A29</f>
        <v>YAN 8A-1</v>
      </c>
      <c r="B30">
        <f>YAN_XRF!B29</f>
        <v>61</v>
      </c>
      <c r="C30">
        <f>YAN_XRF!C29</f>
        <v>61</v>
      </c>
      <c r="D30" s="5">
        <f>0.4674*YAN_XRF!P29/(0.5293*YAN_XRF!$R29)</f>
        <v>2.8042112825809831</v>
      </c>
      <c r="E30" s="9">
        <f>0.5994*YAN_XRF!Q29/(0.5293*YAN_XRF!$R29)</f>
        <v>0.11079244543929009</v>
      </c>
      <c r="F30" s="5">
        <f>0.5293*YAN_XRF!R29/(0.5293*YAN_XRF!$R29)</f>
        <v>1</v>
      </c>
      <c r="G30" s="10">
        <f>0.6994*YAN_XRF!S29/(0.5293*YAN_XRF!$R29)</f>
        <v>0.75722402624144547</v>
      </c>
      <c r="H30" s="9">
        <f>0.7745*YAN_XRF!T29/(0.5293*YAN_XRF!$R29)</f>
        <v>1.4606136901902116E-2</v>
      </c>
      <c r="I30" s="10">
        <f>0.603*YAN_XRF!U29/(0.5293*YAN_XRF!$R29)</f>
        <v>0.311013343279265</v>
      </c>
      <c r="J30" s="10">
        <f>0.7147*YAN_XRF!V29/(0.5293*YAN_XRF!$R29)</f>
        <v>0.59515983340185741</v>
      </c>
      <c r="K30" s="9">
        <f>0.7419*YAN_XRF!W29/(0.5293*YAN_XRF!$R29)</f>
        <v>0.33714072717015031</v>
      </c>
      <c r="L30" s="10">
        <f>0.8302*YAN_XRF!X29/(0.5293*YAN_XRF!$R29)</f>
        <v>6.696485527181148E-2</v>
      </c>
      <c r="M30" s="9">
        <f>0.4364*YAN_XRF!Y29/(0.5293*YAN_XRF!$R29)</f>
        <v>1.2642436447280183E-2</v>
      </c>
      <c r="N30" s="10">
        <f>YAN_XRF!AA29/(0.5293*YAN_XRF!$R29)</f>
        <v>1.1360720015168835E-3</v>
      </c>
      <c r="O30" s="5">
        <f>YAN_XRF!AB29/(0.5293*YAN_XRF!$R29)</f>
        <v>0.68164320091013009</v>
      </c>
      <c r="P30" s="12">
        <f>YAN_XRF!AC29/(0.5293*YAN_XRF!$R29)</f>
        <v>13.632864018202602</v>
      </c>
      <c r="Q30" s="5">
        <f>YAN_XRF!AD29/(0.5293*YAN_XRF!$R29)</f>
        <v>3.8626448051574038</v>
      </c>
      <c r="R30" s="5">
        <f>YAN_XRF!AE29/(0.5293*YAN_XRF!$R29)</f>
        <v>2.8401800037922085</v>
      </c>
      <c r="S30" s="5">
        <f>YAN_XRF!AF29/(0.5293*YAN_XRF!$R29)</f>
        <v>5.5667528074327288</v>
      </c>
      <c r="T30" s="5">
        <f>YAN_XRF!AG29/(0.5293*YAN_XRF!$R29)</f>
        <v>7.4980752100114305</v>
      </c>
      <c r="U30" s="10">
        <f>YAN_XRF!AH29/(0.5293*YAN_XRF!$R29)</f>
        <v>0.2272144003033767</v>
      </c>
      <c r="V30" s="10"/>
      <c r="W30" s="5">
        <f>YAN_XRF!AI29/(0.5293*YAN_XRF!$R29)</f>
        <v>2.4993584033371437</v>
      </c>
      <c r="X30" s="10">
        <f>YAN_XRF!AJ29/(0.5293*YAN_XRF!$R29)</f>
        <v>0.11360720015168835</v>
      </c>
      <c r="Y30" s="5">
        <f>YAN_XRF!AK29/(0.5293*YAN_XRF!$R29)</f>
        <v>1.4768936019719485</v>
      </c>
      <c r="Z30" s="12">
        <f>YAN_XRF!AL29/(0.5293*YAN_XRF!$R29)</f>
        <v>41.580235255517934</v>
      </c>
      <c r="AA30" s="10">
        <f>YAN_XRF!AM29/(0.5293*YAN_XRF!$R29)</f>
        <v>0.2272144003033767</v>
      </c>
      <c r="AB30" s="10"/>
      <c r="AC30" s="10">
        <f>YAN_XRF!AN29/(0.5293*YAN_XRF!$R29)</f>
        <v>0.11360720015168835</v>
      </c>
      <c r="AD30" s="10"/>
      <c r="AE30" s="12">
        <f>YAN_XRF!AO29/(0.5293*YAN_XRF!$R29)</f>
        <v>23.857512031854551</v>
      </c>
      <c r="AF30" s="5">
        <f>YAN_XRF!AP29/(0.5293*YAN_XRF!$R29)</f>
        <v>3.6354304048540271</v>
      </c>
      <c r="AG30" s="5">
        <f>YAN_XRF!AQ29/(0.5293*YAN_XRF!$R29)</f>
        <v>9.0885760121350678</v>
      </c>
      <c r="AH30" s="12">
        <f>YAN_XRF!AR29/(0.5293*YAN_XRF!$R29)</f>
        <v>22.153404029579228</v>
      </c>
      <c r="AI30" s="10">
        <f>YAN_XRF!AY29/(0.5293*YAN_XRF!$R29)</f>
        <v>1.852933434474037E-2</v>
      </c>
      <c r="AJ30" s="10">
        <f>YAN_XRF!AZ29/(0.5293*YAN_XRF!$R29)</f>
        <v>4.748780966340572E-3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27">
        <v>22.133451065961442</v>
      </c>
      <c r="BN30" s="28">
        <v>1.7598569434751712</v>
      </c>
      <c r="BO30" s="28">
        <v>0.80578332170275868</v>
      </c>
      <c r="BP30" s="28">
        <v>1.0958653175157518</v>
      </c>
    </row>
    <row r="31" spans="1:68" x14ac:dyDescent="0.2">
      <c r="A31" t="str">
        <f>YAN_XRF!A30</f>
        <v>YAN 8A-1</v>
      </c>
      <c r="B31">
        <f>YAN_XRF!B30</f>
        <v>63</v>
      </c>
      <c r="C31">
        <f>YAN_XRF!C30</f>
        <v>63</v>
      </c>
      <c r="D31" s="5">
        <f>0.4674*YAN_XRF!P30/(0.5293*YAN_XRF!$R30)</f>
        <v>2.7859407840039552</v>
      </c>
      <c r="E31" s="9">
        <f>0.5994*YAN_XRF!Q30/(0.5293*YAN_XRF!$R30)</f>
        <v>0.1079345487937991</v>
      </c>
      <c r="F31" s="5">
        <f>0.5293*YAN_XRF!R30/(0.5293*YAN_XRF!$R30)</f>
        <v>1</v>
      </c>
      <c r="G31" s="10">
        <f>0.6994*YAN_XRF!S30/(0.5293*YAN_XRF!$R30)</f>
        <v>0.72930094671816137</v>
      </c>
      <c r="H31" s="9">
        <f>0.7745*YAN_XRF!T30/(0.5293*YAN_XRF!$R30)</f>
        <v>1.4154913745885752E-2</v>
      </c>
      <c r="I31" s="10">
        <f>0.603*YAN_XRF!U30/(0.5293*YAN_XRF!$R30)</f>
        <v>0.30221988506178865</v>
      </c>
      <c r="J31" s="10">
        <f>0.7147*YAN_XRF!V30/(0.5293*YAN_XRF!$R30)</f>
        <v>0.6042175405510104</v>
      </c>
      <c r="K31" s="9">
        <f>0.7419*YAN_XRF!W30/(0.5293*YAN_XRF!$R30)</f>
        <v>0.33856182035396393</v>
      </c>
      <c r="L31" s="10">
        <f>0.8302*YAN_XRF!X30/(0.5293*YAN_XRF!$R30)</f>
        <v>6.5159684057270642E-2</v>
      </c>
      <c r="M31" s="9">
        <f>0.4364*YAN_XRF!Y30/(0.5293*YAN_XRF!$R30)</f>
        <v>1.2232717642303451E-2</v>
      </c>
      <c r="N31" s="10">
        <f>YAN_XRF!AA30/(0.5293*YAN_XRF!$R30)</f>
        <v>1.1212390139599862E-3</v>
      </c>
      <c r="O31" s="5">
        <f>YAN_XRF!AB30/(0.5293*YAN_XRF!$R30)</f>
        <v>0.56061950697999308</v>
      </c>
      <c r="P31" s="12">
        <f>YAN_XRF!AC30/(0.5293*YAN_XRF!$R30)</f>
        <v>14.127611575895827</v>
      </c>
      <c r="Q31" s="5">
        <f>YAN_XRF!AD30/(0.5293*YAN_XRF!$R30)</f>
        <v>1.6818585209399792</v>
      </c>
      <c r="R31" s="5">
        <f>YAN_XRF!AE30/(0.5293*YAN_XRF!$R30)</f>
        <v>2.8030975348999654</v>
      </c>
      <c r="S31" s="5">
        <f>YAN_XRF!AF30/(0.5293*YAN_XRF!$R30)</f>
        <v>5.8304428725919282</v>
      </c>
      <c r="T31" s="5">
        <f>YAN_XRF!AG30/(0.5293*YAN_XRF!$R30)</f>
        <v>7.0638057879479135</v>
      </c>
      <c r="U31" s="10">
        <f>YAN_XRF!AH30/(0.5293*YAN_XRF!$R30)</f>
        <v>0.22424780279199724</v>
      </c>
      <c r="V31" s="10"/>
      <c r="W31" s="5">
        <f>YAN_XRF!AI30/(0.5293*YAN_XRF!$R30)</f>
        <v>2.5788497321079684</v>
      </c>
      <c r="X31" s="10">
        <f>YAN_XRF!AJ30/(0.5293*YAN_XRF!$R30)</f>
        <v>0.11212390139599862</v>
      </c>
      <c r="Y31" s="5">
        <f>YAN_XRF!AK30/(0.5293*YAN_XRF!$R30)</f>
        <v>1.3454868167519836</v>
      </c>
      <c r="Z31" s="12">
        <f>YAN_XRF!AL30/(0.5293*YAN_XRF!$R30)</f>
        <v>41.149471812331491</v>
      </c>
      <c r="AA31" s="10">
        <f>YAN_XRF!AM30/(0.5293*YAN_XRF!$R30)</f>
        <v>-0.11212390139599862</v>
      </c>
      <c r="AB31" s="10"/>
      <c r="AC31" s="10">
        <f>YAN_XRF!AN30/(0.5293*YAN_XRF!$R30)</f>
        <v>0</v>
      </c>
      <c r="AD31" s="10"/>
      <c r="AE31" s="12">
        <f>YAN_XRF!AO30/(0.5293*YAN_XRF!$R30)</f>
        <v>23.882390997347706</v>
      </c>
      <c r="AF31" s="5">
        <f>YAN_XRF!AP30/(0.5293*YAN_XRF!$R30)</f>
        <v>3.7000887460679546</v>
      </c>
      <c r="AG31" s="5">
        <f>YAN_XRF!AQ30/(0.5293*YAN_XRF!$R30)</f>
        <v>8.857788210283891</v>
      </c>
      <c r="AH31" s="12">
        <f>YAN_XRF!AR30/(0.5293*YAN_XRF!$R30)</f>
        <v>21.86416077221973</v>
      </c>
      <c r="AI31" s="10">
        <f>YAN_XRF!AY30/(0.5293*YAN_XRF!$R30)</f>
        <v>2.193143511305733E-2</v>
      </c>
      <c r="AJ31" s="10">
        <f>YAN_XRF!AZ30/(0.5293*YAN_XRF!$R30)</f>
        <v>2.870371875737565E-3</v>
      </c>
      <c r="AK31" s="10">
        <f>YAN_XRF!BA30/(0.5293*YAN_XRF!$R30)</f>
        <v>1.072240869049935E-2</v>
      </c>
      <c r="AL31" s="10">
        <f>YAN_XRF!BB30/(0.5293*YAN_XRF!$R30)</f>
        <v>1.120902642255798E-2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27">
        <v>23.522837258607133</v>
      </c>
      <c r="BN31" s="28">
        <v>1.1329908245823468</v>
      </c>
      <c r="BO31" s="28">
        <v>0.68853298781126926</v>
      </c>
      <c r="BP31" s="28">
        <v>0.93640486342332629</v>
      </c>
    </row>
    <row r="32" spans="1:68" x14ac:dyDescent="0.2">
      <c r="A32" t="str">
        <f>YAN_XRF!A31</f>
        <v>YAN 8A-1</v>
      </c>
      <c r="B32">
        <f>YAN_XRF!B31</f>
        <v>65</v>
      </c>
      <c r="C32">
        <f>YAN_XRF!C31</f>
        <v>65</v>
      </c>
      <c r="D32" s="5">
        <f>0.4674*YAN_XRF!P31/(0.5293*YAN_XRF!$R31)</f>
        <v>2.7881729911615811</v>
      </c>
      <c r="E32" s="9">
        <f>0.5994*YAN_XRF!Q31/(0.5293*YAN_XRF!$R31)</f>
        <v>0.1080442762523967</v>
      </c>
      <c r="F32" s="5">
        <f>0.5293*YAN_XRF!R31/(0.5293*YAN_XRF!$R31)</f>
        <v>1</v>
      </c>
      <c r="G32" s="10">
        <f>0.6994*YAN_XRF!S31/(0.5293*YAN_XRF!$R31)</f>
        <v>0.72962827897603533</v>
      </c>
      <c r="H32" s="9">
        <f>0.7745*YAN_XRF!T31/(0.5293*YAN_XRF!$R31)</f>
        <v>1.4309692902305347E-2</v>
      </c>
      <c r="I32" s="10">
        <f>0.603*YAN_XRF!U31/(0.5293*YAN_XRF!$R31)</f>
        <v>0.30434093430855286</v>
      </c>
      <c r="J32" s="10">
        <f>0.7147*YAN_XRF!V31/(0.5293*YAN_XRF!$R31)</f>
        <v>0.61595680932760632</v>
      </c>
      <c r="K32" s="9">
        <f>0.7419*YAN_XRF!W31/(0.5293*YAN_XRF!$R31)</f>
        <v>0.33516201064828255</v>
      </c>
      <c r="L32" s="10">
        <f>0.8302*YAN_XRF!X31/(0.5293*YAN_XRF!$R31)</f>
        <v>6.4535230146678349E-2</v>
      </c>
      <c r="M32" s="9">
        <f>0.4364*YAN_XRF!Y31/(0.5293*YAN_XRF!$R31)</f>
        <v>1.2192744301409103E-2</v>
      </c>
      <c r="N32" s="10">
        <f>YAN_XRF!AA31/(0.5293*YAN_XRF!$R31)</f>
        <v>4.5063511950449069E-3</v>
      </c>
      <c r="O32" s="5">
        <f>YAN_XRF!AB31/(0.5293*YAN_XRF!$R31)</f>
        <v>0.45063511950449064</v>
      </c>
      <c r="P32" s="12">
        <f>YAN_XRF!AC31/(0.5293*YAN_XRF!$R31)</f>
        <v>15.20893528327656</v>
      </c>
      <c r="Q32" s="5">
        <f>YAN_XRF!AD31/(0.5293*YAN_XRF!$R31)</f>
        <v>-0.56329389938061336</v>
      </c>
      <c r="R32" s="5">
        <f>YAN_XRF!AE31/(0.5293*YAN_XRF!$R31)</f>
        <v>2.8164694969030668</v>
      </c>
      <c r="S32" s="5">
        <f>YAN_XRF!AF31/(0.5293*YAN_XRF!$R31)</f>
        <v>5.9709153334345011</v>
      </c>
      <c r="T32" s="5">
        <f>YAN_XRF!AG31/(0.5293*YAN_XRF!$R31)</f>
        <v>7.4354794718240962</v>
      </c>
      <c r="U32" s="10">
        <f>YAN_XRF!AH31/(0.5293*YAN_XRF!$R31)</f>
        <v>0.33797633962836798</v>
      </c>
      <c r="V32" s="10"/>
      <c r="W32" s="5">
        <f>YAN_XRF!AI31/(0.5293*YAN_XRF!$R31)</f>
        <v>2.7038107170269439</v>
      </c>
      <c r="X32" s="10">
        <f>YAN_XRF!AJ31/(0.5293*YAN_XRF!$R31)</f>
        <v>0.33797633962836798</v>
      </c>
      <c r="Y32" s="5">
        <f>YAN_XRF!AK31/(0.5293*YAN_XRF!$R31)</f>
        <v>1.3519053585134719</v>
      </c>
      <c r="Z32" s="12">
        <f>YAN_XRF!AL31/(0.5293*YAN_XRF!$R31)</f>
        <v>41.458430994413142</v>
      </c>
      <c r="AA32" s="10">
        <f>YAN_XRF!AM31/(0.5293*YAN_XRF!$R31)</f>
        <v>-0.11265877987612266</v>
      </c>
      <c r="AB32" s="10"/>
      <c r="AC32" s="10">
        <f>YAN_XRF!AN31/(0.5293*YAN_XRF!$R31)</f>
        <v>-0.11265877987612266</v>
      </c>
      <c r="AD32" s="10"/>
      <c r="AE32" s="12">
        <f>YAN_XRF!AO31/(0.5293*YAN_XRF!$R31)</f>
        <v>23.095049874605149</v>
      </c>
      <c r="AF32" s="5">
        <f>YAN_XRF!AP31/(0.5293*YAN_XRF!$R31)</f>
        <v>3.8303985157881706</v>
      </c>
      <c r="AG32" s="5">
        <f>YAN_XRF!AQ31/(0.5293*YAN_XRF!$R31)</f>
        <v>8.9000436102136913</v>
      </c>
      <c r="AH32" s="12">
        <f>YAN_XRF!AR31/(0.5293*YAN_XRF!$R31)</f>
        <v>21.743144516091675</v>
      </c>
      <c r="AI32" s="10">
        <f>YAN_XRF!AY31/(0.5293*YAN_XRF!$R31)</f>
        <v>2.3342899190332615E-2</v>
      </c>
      <c r="AJ32" s="10">
        <f>YAN_XRF!AZ31/(0.5293*YAN_XRF!$R31)</f>
        <v>2.5911519371508212E-3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27">
        <v>22.669468979461527</v>
      </c>
      <c r="BN32" s="28">
        <v>1.6152337702549868</v>
      </c>
      <c r="BO32" s="28">
        <v>0.95641105033191653</v>
      </c>
      <c r="BP32" s="28">
        <v>1.3007190284514065</v>
      </c>
    </row>
    <row r="33" spans="1:68" x14ac:dyDescent="0.2">
      <c r="A33" t="str">
        <f>YAN_XRF!A32</f>
        <v>YAN 8A-1</v>
      </c>
      <c r="B33">
        <f>YAN_XRF!B32</f>
        <v>67</v>
      </c>
      <c r="C33">
        <f>YAN_XRF!C32</f>
        <v>67</v>
      </c>
      <c r="D33" s="5">
        <f>0.4674*YAN_XRF!P32/(0.5293*YAN_XRF!$R32)</f>
        <v>2.7806325116696828</v>
      </c>
      <c r="E33" s="9">
        <f>0.5994*YAN_XRF!Q32/(0.5293*YAN_XRF!$R32)</f>
        <v>0.11317564670524277</v>
      </c>
      <c r="F33" s="5">
        <f>0.5293*YAN_XRF!R32/(0.5293*YAN_XRF!$R32)</f>
        <v>1</v>
      </c>
      <c r="G33" s="10">
        <f>0.6994*YAN_XRF!S32/(0.5293*YAN_XRF!$R32)</f>
        <v>0.80524586534673892</v>
      </c>
      <c r="H33" s="9">
        <f>0.7745*YAN_XRF!T32/(0.5293*YAN_XRF!$R32)</f>
        <v>1.5876166583932032E-2</v>
      </c>
      <c r="I33" s="10">
        <f>0.603*YAN_XRF!U32/(0.5293*YAN_XRF!$R32)</f>
        <v>0.36463936640190442</v>
      </c>
      <c r="J33" s="10">
        <f>0.7147*YAN_XRF!V32/(0.5293*YAN_XRF!$R32)</f>
        <v>0.5567133089559414</v>
      </c>
      <c r="K33" s="9">
        <f>0.7419*YAN_XRF!W32/(0.5293*YAN_XRF!$R32)</f>
        <v>0.34048825618058454</v>
      </c>
      <c r="L33" s="10">
        <f>0.8302*YAN_XRF!X32/(0.5293*YAN_XRF!$R32)</f>
        <v>6.9017195707091847E-2</v>
      </c>
      <c r="M33" s="9">
        <f>0.4364*YAN_XRF!Y32/(0.5293*YAN_XRF!$R32)</f>
        <v>1.3617175185714482E-2</v>
      </c>
      <c r="N33" s="10">
        <f>YAN_XRF!AA32/(0.5293*YAN_XRF!$R32)</f>
        <v>4.5552446980652852E-3</v>
      </c>
      <c r="O33" s="5">
        <f>YAN_XRF!AB32/(0.5293*YAN_XRF!$R32)</f>
        <v>0.6832867047097928</v>
      </c>
      <c r="P33" s="12">
        <f>YAN_XRF!AC32/(0.5293*YAN_XRF!$R32)</f>
        <v>15.373950855970339</v>
      </c>
      <c r="Q33" s="5">
        <f>YAN_XRF!AD32/(0.5293*YAN_XRF!$R32)</f>
        <v>0.56940558725816071</v>
      </c>
      <c r="R33" s="5">
        <f>YAN_XRF!AE32/(0.5293*YAN_XRF!$R32)</f>
        <v>3.4164335235489642</v>
      </c>
      <c r="S33" s="5">
        <f>YAN_XRF!AF32/(0.5293*YAN_XRF!$R32)</f>
        <v>5.3524125202267108</v>
      </c>
      <c r="T33" s="5">
        <f>YAN_XRF!AG32/(0.5293*YAN_XRF!$R32)</f>
        <v>8.6549649263240429</v>
      </c>
      <c r="U33" s="10">
        <f>YAN_XRF!AH32/(0.5293*YAN_XRF!$R32)</f>
        <v>-0.11388111745163214</v>
      </c>
      <c r="V33" s="10"/>
      <c r="W33" s="5">
        <f>YAN_XRF!AI32/(0.5293*YAN_XRF!$R32)</f>
        <v>3.0747901711940675</v>
      </c>
      <c r="X33" s="10">
        <f>YAN_XRF!AJ32/(0.5293*YAN_XRF!$R32)</f>
        <v>0.22776223490326428</v>
      </c>
      <c r="Y33" s="5">
        <f>YAN_XRF!AK32/(0.5293*YAN_XRF!$R32)</f>
        <v>1.3665734094195856</v>
      </c>
      <c r="Z33" s="12">
        <f>YAN_XRF!AL32/(0.5293*YAN_XRF!$R32)</f>
        <v>37.694649876490239</v>
      </c>
      <c r="AA33" s="10">
        <f>YAN_XRF!AM32/(0.5293*YAN_XRF!$R32)</f>
        <v>0.6832867047097928</v>
      </c>
      <c r="AB33" s="10"/>
      <c r="AC33" s="10">
        <f>YAN_XRF!AN32/(0.5293*YAN_XRF!$R32)</f>
        <v>0</v>
      </c>
      <c r="AD33" s="10"/>
      <c r="AE33" s="12">
        <f>YAN_XRF!AO32/(0.5293*YAN_XRF!$R32)</f>
        <v>29.267447185069457</v>
      </c>
      <c r="AF33" s="5">
        <f>YAN_XRF!AP32/(0.5293*YAN_XRF!$R32)</f>
        <v>3.7580768759038605</v>
      </c>
      <c r="AG33" s="5">
        <f>YAN_XRF!AQ32/(0.5293*YAN_XRF!$R32)</f>
        <v>9.6798949833887313</v>
      </c>
      <c r="AH33" s="12">
        <f>YAN_XRF!AR32/(0.5293*YAN_XRF!$R32)</f>
        <v>23.915034664842747</v>
      </c>
      <c r="AI33" s="10">
        <f>YAN_XRF!AY32/(0.5293*YAN_XRF!$R32)</f>
        <v>2.3778377323900791E-2</v>
      </c>
      <c r="AJ33" s="10">
        <f>YAN_XRF!AZ32/(0.5293*YAN_XRF!$R32)</f>
        <v>2.2662342372874794E-3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27">
        <v>24.632952691680227</v>
      </c>
      <c r="BN33" s="28">
        <v>2.0975056689342844</v>
      </c>
      <c r="BO33" s="28">
        <v>1.0915275200989591</v>
      </c>
      <c r="BP33" s="28">
        <v>1.4844774273345847</v>
      </c>
    </row>
    <row r="34" spans="1:68" x14ac:dyDescent="0.2">
      <c r="A34" t="str">
        <f>YAN_XRF!A33</f>
        <v>YAN 8A-1</v>
      </c>
      <c r="B34">
        <f>YAN_XRF!B33</f>
        <v>69</v>
      </c>
      <c r="C34">
        <f>YAN_XRF!C33</f>
        <v>69</v>
      </c>
      <c r="D34" s="5">
        <f>0.4674*YAN_XRF!P33/(0.5293*YAN_XRF!$R33)</f>
        <v>2.8025484645605858</v>
      </c>
      <c r="E34" s="9">
        <f>0.5994*YAN_XRF!Q33/(0.5293*YAN_XRF!$R33)</f>
        <v>0.10914581632157731</v>
      </c>
      <c r="F34" s="5">
        <f>0.5293*YAN_XRF!R33/(0.5293*YAN_XRF!$R33)</f>
        <v>1</v>
      </c>
      <c r="G34" s="10">
        <f>0.6994*YAN_XRF!S33/(0.5293*YAN_XRF!$R33)</f>
        <v>0.73958344965709077</v>
      </c>
      <c r="H34" s="9">
        <f>0.7745*YAN_XRF!T33/(0.5293*YAN_XRF!$R33)</f>
        <v>1.4826692604680558E-2</v>
      </c>
      <c r="I34" s="10">
        <f>0.603*YAN_XRF!U33/(0.5293*YAN_XRF!$R33)</f>
        <v>0.31126414316470968</v>
      </c>
      <c r="J34" s="10">
        <f>0.7147*YAN_XRF!V33/(0.5293*YAN_XRF!$R33)</f>
        <v>0.6295306156912982</v>
      </c>
      <c r="K34" s="9">
        <f>0.7419*YAN_XRF!W33/(0.5293*YAN_XRF!$R33)</f>
        <v>0.33393046828583262</v>
      </c>
      <c r="L34" s="10">
        <f>0.8302*YAN_XRF!X33/(0.5293*YAN_XRF!$R33)</f>
        <v>6.7166799949953254E-2</v>
      </c>
      <c r="M34" s="9">
        <f>0.4364*YAN_XRF!Y33/(0.5293*YAN_XRF!$R33)</f>
        <v>1.2531378927080561E-2</v>
      </c>
      <c r="N34" s="10">
        <f>YAN_XRF!AA33/(0.5293*YAN_XRF!$R33)</f>
        <v>2.2789960657690917E-3</v>
      </c>
      <c r="O34" s="5">
        <f>YAN_XRF!AB33/(0.5293*YAN_XRF!$R33)</f>
        <v>0.68369881973072755</v>
      </c>
      <c r="P34" s="12">
        <f>YAN_XRF!AC33/(0.5293*YAN_XRF!$R33)</f>
        <v>14.243725411056824</v>
      </c>
      <c r="Q34" s="5">
        <f>YAN_XRF!AD33/(0.5293*YAN_XRF!$R33)</f>
        <v>2.7347952789229102</v>
      </c>
      <c r="R34" s="5">
        <f>YAN_XRF!AE33/(0.5293*YAN_XRF!$R33)</f>
        <v>2.8487450822113649</v>
      </c>
      <c r="S34" s="5">
        <f>YAN_XRF!AF33/(0.5293*YAN_XRF!$R33)</f>
        <v>5.8114399677111841</v>
      </c>
      <c r="T34" s="5">
        <f>YAN_XRF!AG33/(0.5293*YAN_XRF!$R33)</f>
        <v>7.8625364269033664</v>
      </c>
      <c r="U34" s="10">
        <f>YAN_XRF!AH33/(0.5293*YAN_XRF!$R33)</f>
        <v>0.22789960657690919</v>
      </c>
      <c r="V34" s="10"/>
      <c r="W34" s="5">
        <f>YAN_XRF!AI33/(0.5293*YAN_XRF!$R33)</f>
        <v>2.7347952789229102</v>
      </c>
      <c r="X34" s="10">
        <f>YAN_XRF!AJ33/(0.5293*YAN_XRF!$R33)</f>
        <v>0.22789960657690919</v>
      </c>
      <c r="Y34" s="5">
        <f>YAN_XRF!AK33/(0.5293*YAN_XRF!$R33)</f>
        <v>1.5952972460383643</v>
      </c>
      <c r="Z34" s="12">
        <f>YAN_XRF!AL33/(0.5293*YAN_XRF!$R33)</f>
        <v>41.47772839699747</v>
      </c>
      <c r="AA34" s="10">
        <f>YAN_XRF!AM33/(0.5293*YAN_XRF!$R33)</f>
        <v>0.1139498032884546</v>
      </c>
      <c r="AB34" s="10"/>
      <c r="AC34" s="10">
        <f>YAN_XRF!AN33/(0.5293*YAN_XRF!$R33)</f>
        <v>0</v>
      </c>
      <c r="AD34" s="10"/>
      <c r="AE34" s="12">
        <f>YAN_XRF!AO33/(0.5293*YAN_XRF!$R33)</f>
        <v>23.359709674133192</v>
      </c>
      <c r="AF34" s="5">
        <f>YAN_XRF!AP33/(0.5293*YAN_XRF!$R33)</f>
        <v>3.6463937052305471</v>
      </c>
      <c r="AG34" s="5">
        <f>YAN_XRF!AQ33/(0.5293*YAN_XRF!$R33)</f>
        <v>8.8880846564994584</v>
      </c>
      <c r="AH34" s="12">
        <f>YAN_XRF!AR33/(0.5293*YAN_XRF!$R33)</f>
        <v>23.017860264267828</v>
      </c>
      <c r="AI34" s="10">
        <f>YAN_XRF!AY33/(0.5293*YAN_XRF!$R33)</f>
        <v>3.0208092851769314E-2</v>
      </c>
      <c r="AJ34" s="10">
        <f>YAN_XRF!AZ33/(0.5293*YAN_XRF!$R33)</f>
        <v>2.8601400625402102E-3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27">
        <v>21.338002656683948</v>
      </c>
      <c r="BN34" s="28">
        <v>1.6204414423634479</v>
      </c>
      <c r="BO34" s="28">
        <v>1.0848429024665822</v>
      </c>
      <c r="BP34" s="28">
        <v>1.4753863473545519</v>
      </c>
    </row>
    <row r="35" spans="1:68" x14ac:dyDescent="0.2">
      <c r="A35" t="str">
        <f>YAN_XRF!A34</f>
        <v>YAN 8A-1</v>
      </c>
      <c r="B35">
        <f>YAN_XRF!B34</f>
        <v>71</v>
      </c>
      <c r="C35">
        <f>YAN_XRF!C34</f>
        <v>71</v>
      </c>
      <c r="D35" s="5">
        <f>0.4674*YAN_XRF!P34/(0.5293*YAN_XRF!$R34)</f>
        <v>2.7944718005868752</v>
      </c>
      <c r="E35" s="9">
        <f>0.5994*YAN_XRF!Q34/(0.5293*YAN_XRF!$R34)</f>
        <v>0.10901176585541177</v>
      </c>
      <c r="F35" s="5">
        <f>0.5293*YAN_XRF!R34/(0.5293*YAN_XRF!$R34)</f>
        <v>1</v>
      </c>
      <c r="G35" s="10">
        <f>0.6994*YAN_XRF!S34/(0.5293*YAN_XRF!$R34)</f>
        <v>0.73276577262017795</v>
      </c>
      <c r="H35" s="9">
        <f>0.7745*YAN_XRF!T34/(0.5293*YAN_XRF!$R34)</f>
        <v>1.4817755478336568E-2</v>
      </c>
      <c r="I35" s="10">
        <f>0.603*YAN_XRF!U34/(0.5293*YAN_XRF!$R34)</f>
        <v>0.31038981848147046</v>
      </c>
      <c r="J35" s="10">
        <f>0.7147*YAN_XRF!V34/(0.5293*YAN_XRF!$R34)</f>
        <v>0.63240678517363513</v>
      </c>
      <c r="K35" s="9">
        <f>0.7419*YAN_XRF!W34/(0.5293*YAN_XRF!$R34)</f>
        <v>0.33964337217021079</v>
      </c>
      <c r="L35" s="10">
        <f>0.8302*YAN_XRF!X34/(0.5293*YAN_XRF!$R34)</f>
        <v>6.8071754670008408E-2</v>
      </c>
      <c r="M35" s="9">
        <f>0.4364*YAN_XRF!Y34/(0.5293*YAN_XRF!$R34)</f>
        <v>1.2523825353284852E-2</v>
      </c>
      <c r="N35" s="10">
        <f>YAN_XRF!AA34/(0.5293*YAN_XRF!$R34)</f>
        <v>9.1104893961305704E-3</v>
      </c>
      <c r="O35" s="5">
        <f>YAN_XRF!AB34/(0.5293*YAN_XRF!$R34)</f>
        <v>0.56940558725816071</v>
      </c>
      <c r="P35" s="12">
        <f>YAN_XRF!AC34/(0.5293*YAN_XRF!$R34)</f>
        <v>13.551852976744224</v>
      </c>
      <c r="Q35" s="5">
        <f>YAN_XRF!AD34/(0.5293*YAN_XRF!$R34)</f>
        <v>1.8220978792261142</v>
      </c>
      <c r="R35" s="5">
        <f>YAN_XRF!AE34/(0.5293*YAN_XRF!$R34)</f>
        <v>2.8470279362908033</v>
      </c>
      <c r="S35" s="5">
        <f>YAN_XRF!AF34/(0.5293*YAN_XRF!$R34)</f>
        <v>5.9218181074848708</v>
      </c>
      <c r="T35" s="5">
        <f>YAN_XRF!AG34/(0.5293*YAN_XRF!$R34)</f>
        <v>7.5161537518077211</v>
      </c>
      <c r="U35" s="10">
        <f>YAN_XRF!AH34/(0.5293*YAN_XRF!$R34)</f>
        <v>0.22776223490326428</v>
      </c>
      <c r="V35" s="10"/>
      <c r="W35" s="5">
        <f>YAN_XRF!AI34/(0.5293*YAN_XRF!$R34)</f>
        <v>2.6192657013875391</v>
      </c>
      <c r="X35" s="10">
        <f>YAN_XRF!AJ34/(0.5293*YAN_XRF!$R34)</f>
        <v>0.11388111745163214</v>
      </c>
      <c r="Y35" s="5">
        <f>YAN_XRF!AK34/(0.5293*YAN_XRF!$R34)</f>
        <v>1.3665734094195856</v>
      </c>
      <c r="Z35" s="12">
        <f>YAN_XRF!AL34/(0.5293*YAN_XRF!$R34)</f>
        <v>41.111083400039199</v>
      </c>
      <c r="AA35" s="10">
        <f>YAN_XRF!AM34/(0.5293*YAN_XRF!$R34)</f>
        <v>0</v>
      </c>
      <c r="AB35" s="10"/>
      <c r="AC35" s="10">
        <f>YAN_XRF!AN34/(0.5293*YAN_XRF!$R34)</f>
        <v>0</v>
      </c>
      <c r="AD35" s="10"/>
      <c r="AE35" s="12">
        <f>YAN_XRF!AO34/(0.5293*YAN_XRF!$R34)</f>
        <v>23.801153547391117</v>
      </c>
      <c r="AF35" s="5">
        <f>YAN_XRF!AP34/(0.5293*YAN_XRF!$R34)</f>
        <v>3.7580768759038605</v>
      </c>
      <c r="AG35" s="5">
        <f>YAN_XRF!AQ34/(0.5293*YAN_XRF!$R34)</f>
        <v>8.7688460437756746</v>
      </c>
      <c r="AH35" s="12">
        <f>YAN_XRF!AR34/(0.5293*YAN_XRF!$R34)</f>
        <v>22.662342372874793</v>
      </c>
      <c r="AI35" s="10">
        <f>YAN_XRF!AY34/(0.5293*YAN_XRF!$R34)</f>
        <v>3.1328695410944005E-2</v>
      </c>
      <c r="AJ35" s="10">
        <f>YAN_XRF!AZ34/(0.5293*YAN_XRF!$R34)</f>
        <v>3.4278216352941269E-3</v>
      </c>
      <c r="AK35" s="10">
        <f>YAN_XRF!BA34/(0.5293*YAN_XRF!$R34)</f>
        <v>2.1626024204064943E-2</v>
      </c>
      <c r="AL35" s="10">
        <f>YAN_XRF!BB34/(0.5293*YAN_XRF!$R34)</f>
        <v>9.7026712068790568E-3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27">
        <v>23.012238781117279</v>
      </c>
      <c r="BN35" s="28">
        <v>1.7905421063202123</v>
      </c>
      <c r="BO35" s="28">
        <v>1.1509524324491105</v>
      </c>
      <c r="BP35" s="28">
        <v>1.5652953081307903</v>
      </c>
    </row>
    <row r="36" spans="1:68" x14ac:dyDescent="0.2">
      <c r="A36" t="str">
        <f>YAN_XRF!A35</f>
        <v>YAN 8A-1</v>
      </c>
      <c r="B36">
        <f>YAN_XRF!B35</f>
        <v>73</v>
      </c>
      <c r="C36">
        <f>YAN_XRF!C35</f>
        <v>73</v>
      </c>
      <c r="D36" s="5">
        <f>0.4674*YAN_XRF!P35/(0.5293*YAN_XRF!$R35)</f>
        <v>2.8006922441599036</v>
      </c>
      <c r="E36" s="9">
        <f>0.5994*YAN_XRF!Q35/(0.5293*YAN_XRF!$R35)</f>
        <v>0.10954893968720017</v>
      </c>
      <c r="F36" s="5">
        <f>0.5293*YAN_XRF!R35/(0.5293*YAN_XRF!$R35)</f>
        <v>1</v>
      </c>
      <c r="G36" s="10">
        <f>0.6994*YAN_XRF!S35/(0.5293*YAN_XRF!$R35)</f>
        <v>0.74172249388264611</v>
      </c>
      <c r="H36" s="9">
        <f>0.7745*YAN_XRF!T35/(0.5293*YAN_XRF!$R35)</f>
        <v>1.4941982884537122E-2</v>
      </c>
      <c r="I36" s="10">
        <f>0.603*YAN_XRF!U35/(0.5293*YAN_XRF!$R35)</f>
        <v>0.31251673104133998</v>
      </c>
      <c r="J36" s="10">
        <f>0.7147*YAN_XRF!V35/(0.5293*YAN_XRF!$R35)</f>
        <v>0.6282241323117862</v>
      </c>
      <c r="K36" s="9">
        <f>0.7419*YAN_XRF!W35/(0.5293*YAN_XRF!$R35)</f>
        <v>0.33030115018239331</v>
      </c>
      <c r="L36" s="10">
        <f>0.8302*YAN_XRF!X35/(0.5293*YAN_XRF!$R35)</f>
        <v>6.823627854836492E-2</v>
      </c>
      <c r="M36" s="9">
        <f>0.4364*YAN_XRF!Y35/(0.5293*YAN_XRF!$R35)</f>
        <v>1.2703547922554044E-2</v>
      </c>
      <c r="N36" s="10">
        <f>YAN_XRF!AA35/(0.5293*YAN_XRF!$R35)</f>
        <v>2.2831271764623289E-3</v>
      </c>
      <c r="O36" s="5">
        <f>YAN_XRF!AB35/(0.5293*YAN_XRF!$R35)</f>
        <v>0.68493815293869864</v>
      </c>
      <c r="P36" s="12">
        <f>YAN_XRF!AC35/(0.5293*YAN_XRF!$R35)</f>
        <v>13.356293982304624</v>
      </c>
      <c r="Q36" s="5">
        <f>YAN_XRF!AD35/(0.5293*YAN_XRF!$R35)</f>
        <v>2.6255962529316781</v>
      </c>
      <c r="R36" s="5">
        <f>YAN_XRF!AE35/(0.5293*YAN_XRF!$R35)</f>
        <v>2.853908970577911</v>
      </c>
      <c r="S36" s="5">
        <f>YAN_XRF!AF35/(0.5293*YAN_XRF!$R35)</f>
        <v>6.0502870176251715</v>
      </c>
      <c r="T36" s="5">
        <f>YAN_XRF!AG35/(0.5293*YAN_XRF!$R35)</f>
        <v>7.3060069646794519</v>
      </c>
      <c r="U36" s="10">
        <f>YAN_XRF!AH35/(0.5293*YAN_XRF!$R35)</f>
        <v>0.22831271764623287</v>
      </c>
      <c r="V36" s="10"/>
      <c r="W36" s="5">
        <f>YAN_XRF!AI35/(0.5293*YAN_XRF!$R35)</f>
        <v>2.9680653294010275</v>
      </c>
      <c r="X36" s="10">
        <f>YAN_XRF!AJ35/(0.5293*YAN_XRF!$R35)</f>
        <v>0.11415635882311644</v>
      </c>
      <c r="Y36" s="5">
        <f>YAN_XRF!AK35/(0.5293*YAN_XRF!$R35)</f>
        <v>1.4840326647005138</v>
      </c>
      <c r="Z36" s="12">
        <f>YAN_XRF!AL35/(0.5293*YAN_XRF!$R35)</f>
        <v>41.210445535145034</v>
      </c>
      <c r="AA36" s="10">
        <f>YAN_XRF!AM35/(0.5293*YAN_XRF!$R35)</f>
        <v>-0.45662543529246574</v>
      </c>
      <c r="AB36" s="10"/>
      <c r="AC36" s="10">
        <f>YAN_XRF!AN35/(0.5293*YAN_XRF!$R35)</f>
        <v>-0.22831271764623287</v>
      </c>
      <c r="AD36" s="10"/>
      <c r="AE36" s="12">
        <f>YAN_XRF!AO35/(0.5293*YAN_XRF!$R35)</f>
        <v>23.74452263520822</v>
      </c>
      <c r="AF36" s="5">
        <f>YAN_XRF!AP35/(0.5293*YAN_XRF!$R35)</f>
        <v>3.7671598411628424</v>
      </c>
      <c r="AG36" s="5">
        <f>YAN_XRF!AQ35/(0.5293*YAN_XRF!$R35)</f>
        <v>9.0183523470261981</v>
      </c>
      <c r="AH36" s="12">
        <f>YAN_XRF!AR35/(0.5293*YAN_XRF!$R35)</f>
        <v>22.945428123446405</v>
      </c>
      <c r="AI36" s="10">
        <f>YAN_XRF!AY35/(0.5293*YAN_XRF!$R35)</f>
        <v>3.0708060523418325E-2</v>
      </c>
      <c r="AJ36" s="10">
        <f>YAN_XRF!AZ35/(0.5293*YAN_XRF!$R35)</f>
        <v>3.9041474717505823E-3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27">
        <v>22.277523532347715</v>
      </c>
      <c r="BN36" s="28">
        <v>1.7574008918154023</v>
      </c>
      <c r="BO36" s="28">
        <v>1.1939110536264932</v>
      </c>
      <c r="BP36" s="28">
        <v>1.6237190329320308</v>
      </c>
    </row>
    <row r="37" spans="1:68" x14ac:dyDescent="0.2">
      <c r="A37" t="str">
        <f>YAN_XRF!A36</f>
        <v>YAN 8A-1</v>
      </c>
      <c r="B37">
        <f>YAN_XRF!B36</f>
        <v>75</v>
      </c>
      <c r="C37">
        <f>YAN_XRF!C36</f>
        <v>75</v>
      </c>
      <c r="D37" s="5">
        <f>0.4674*YAN_XRF!P36/(0.5293*YAN_XRF!$R36)</f>
        <v>2.7881141674453596</v>
      </c>
      <c r="E37" s="9">
        <f>0.5994*YAN_XRF!Q36/(0.5293*YAN_XRF!$R36)</f>
        <v>0.1080748157944455</v>
      </c>
      <c r="F37" s="5">
        <f>0.5293*YAN_XRF!R36/(0.5293*YAN_XRF!$R36)</f>
        <v>1</v>
      </c>
      <c r="G37" s="10">
        <f>0.6994*YAN_XRF!S36/(0.5293*YAN_XRF!$R36)</f>
        <v>0.72774433227862301</v>
      </c>
      <c r="H37" s="9">
        <f>0.7745*YAN_XRF!T36/(0.5293*YAN_XRF!$R36)</f>
        <v>1.4676475077004078E-2</v>
      </c>
      <c r="I37" s="10">
        <f>0.603*YAN_XRF!U36/(0.5293*YAN_XRF!$R36)</f>
        <v>0.30790283954840919</v>
      </c>
      <c r="J37" s="10">
        <f>0.7147*YAN_XRF!V36/(0.5293*YAN_XRF!$R36)</f>
        <v>0.62688394043013362</v>
      </c>
      <c r="K37" s="9">
        <f>0.7419*YAN_XRF!W36/(0.5293*YAN_XRF!$R36)</f>
        <v>0.33505207455708119</v>
      </c>
      <c r="L37" s="10">
        <f>0.8302*YAN_XRF!X36/(0.5293*YAN_XRF!$R36)</f>
        <v>6.6884417007220712E-2</v>
      </c>
      <c r="M37" s="9">
        <f>0.4364*YAN_XRF!Y36/(0.5293*YAN_XRF!$R36)</f>
        <v>1.2379657193562352E-2</v>
      </c>
      <c r="N37" s="10">
        <f>YAN_XRF!AA36/(0.5293*YAN_XRF!$R36)</f>
        <v>1.1347073504640102E-3</v>
      </c>
      <c r="O37" s="5">
        <f>YAN_XRF!AB36/(0.5293*YAN_XRF!$R36)</f>
        <v>0.4538829401856041</v>
      </c>
      <c r="P37" s="12">
        <f>YAN_XRF!AC36/(0.5293*YAN_XRF!$R36)</f>
        <v>14.864666291078535</v>
      </c>
      <c r="Q37" s="5">
        <f>YAN_XRF!AD36/(0.5293*YAN_XRF!$R36)</f>
        <v>2.9502391112064266</v>
      </c>
      <c r="R37" s="5">
        <f>YAN_XRF!AE36/(0.5293*YAN_XRF!$R36)</f>
        <v>2.9502391112064266</v>
      </c>
      <c r="S37" s="5">
        <f>YAN_XRF!AF36/(0.5293*YAN_XRF!$R36)</f>
        <v>6.0139489574592542</v>
      </c>
      <c r="T37" s="5">
        <f>YAN_XRF!AG36/(0.5293*YAN_XRF!$R36)</f>
        <v>7.3755977780160666</v>
      </c>
      <c r="U37" s="10">
        <f>YAN_XRF!AH36/(0.5293*YAN_XRF!$R36)</f>
        <v>0.11347073504640103</v>
      </c>
      <c r="V37" s="10"/>
      <c r="W37" s="5">
        <f>YAN_XRF!AI36/(0.5293*YAN_XRF!$R36)</f>
        <v>2.6098269060672235</v>
      </c>
      <c r="X37" s="10">
        <f>YAN_XRF!AJ36/(0.5293*YAN_XRF!$R36)</f>
        <v>0.34041220513920306</v>
      </c>
      <c r="Y37" s="5">
        <f>YAN_XRF!AK36/(0.5293*YAN_XRF!$R36)</f>
        <v>1.3616488205568122</v>
      </c>
      <c r="Z37" s="12">
        <f>YAN_XRF!AL36/(0.5293*YAN_XRF!$R36)</f>
        <v>41.189876821843576</v>
      </c>
      <c r="AA37" s="10">
        <f>YAN_XRF!AM36/(0.5293*YAN_XRF!$R36)</f>
        <v>0.34041220513920306</v>
      </c>
      <c r="AB37" s="10"/>
      <c r="AC37" s="10">
        <f>YAN_XRF!AN36/(0.5293*YAN_XRF!$R36)</f>
        <v>-0.11347073504640103</v>
      </c>
      <c r="AD37" s="10"/>
      <c r="AE37" s="12">
        <f>YAN_XRF!AO36/(0.5293*YAN_XRF!$R36)</f>
        <v>23.828854359744216</v>
      </c>
      <c r="AF37" s="5">
        <f>YAN_XRF!AP36/(0.5293*YAN_XRF!$R36)</f>
        <v>3.7445342565312338</v>
      </c>
      <c r="AG37" s="5">
        <f>YAN_XRF!AQ36/(0.5293*YAN_XRF!$R36)</f>
        <v>8.850717333619281</v>
      </c>
      <c r="AH37" s="12">
        <f>YAN_XRF!AR36/(0.5293*YAN_XRF!$R36)</f>
        <v>22.353734804141002</v>
      </c>
      <c r="AI37" s="10">
        <f>YAN_XRF!AY36/(0.5293*YAN_XRF!$R36)</f>
        <v>2.9638555994119947E-2</v>
      </c>
      <c r="AJ37" s="10">
        <f>YAN_XRF!AZ36/(0.5293*YAN_XRF!$R36)</f>
        <v>3.5175927864384317E-3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27">
        <v>23.037772602779864</v>
      </c>
      <c r="BN37" s="28">
        <v>1.6299538512774245</v>
      </c>
      <c r="BO37" s="28">
        <v>1.147533184261897</v>
      </c>
      <c r="BP37" s="28">
        <v>1.5606451305961799</v>
      </c>
    </row>
    <row r="38" spans="1:68" x14ac:dyDescent="0.2">
      <c r="A38" t="str">
        <f>YAN_XRF!A37</f>
        <v>YAN 8A-1</v>
      </c>
      <c r="B38">
        <f>YAN_XRF!B37</f>
        <v>77</v>
      </c>
      <c r="C38">
        <f>YAN_XRF!C37</f>
        <v>77</v>
      </c>
      <c r="D38" s="5">
        <f>0.4674*YAN_XRF!P37/(0.5293*YAN_XRF!$R37)</f>
        <v>2.779592361696317</v>
      </c>
      <c r="E38" s="9">
        <f>0.5994*YAN_XRF!Q37/(0.5293*YAN_XRF!$R37)</f>
        <v>0.10595960570036034</v>
      </c>
      <c r="F38" s="5">
        <f>0.5293*YAN_XRF!R37/(0.5293*YAN_XRF!$R37)</f>
        <v>1</v>
      </c>
      <c r="G38" s="10">
        <f>0.6994*YAN_XRF!S37/(0.5293*YAN_XRF!$R37)</f>
        <v>0.71380621489022056</v>
      </c>
      <c r="H38" s="9">
        <f>0.7745*YAN_XRF!T37/(0.5293*YAN_XRF!$R37)</f>
        <v>1.4292647407484258E-2</v>
      </c>
      <c r="I38" s="10">
        <f>0.603*YAN_XRF!U37/(0.5293*YAN_XRF!$R37)</f>
        <v>0.29922874525976134</v>
      </c>
      <c r="J38" s="10">
        <f>0.7147*YAN_XRF!V37/(0.5293*YAN_XRF!$R37)</f>
        <v>0.62246100938826354</v>
      </c>
      <c r="K38" s="9">
        <f>0.7419*YAN_XRF!W37/(0.5293*YAN_XRF!$R37)</f>
        <v>0.33643241036544952</v>
      </c>
      <c r="L38" s="10">
        <f>0.8302*YAN_XRF!X37/(0.5293*YAN_XRF!$R37)</f>
        <v>6.539253581685589E-2</v>
      </c>
      <c r="M38" s="9">
        <f>0.4364*YAN_XRF!Y37/(0.5293*YAN_XRF!$R37)</f>
        <v>1.183448039017224E-2</v>
      </c>
      <c r="N38" s="10">
        <f>YAN_XRF!AA37/(0.5293*YAN_XRF!$R37)</f>
        <v>1.1252458240158291E-3</v>
      </c>
      <c r="O38" s="5">
        <f>YAN_XRF!AB37/(0.5293*YAN_XRF!$R37)</f>
        <v>0.45009832960633167</v>
      </c>
      <c r="P38" s="12">
        <f>YAN_XRF!AC37/(0.5293*YAN_XRF!$R37)</f>
        <v>13.052851558583619</v>
      </c>
      <c r="Q38" s="5">
        <f>YAN_XRF!AD37/(0.5293*YAN_XRF!$R37)</f>
        <v>3.1506883072443217</v>
      </c>
      <c r="R38" s="5">
        <f>YAN_XRF!AE37/(0.5293*YAN_XRF!$R37)</f>
        <v>2.9256391424411556</v>
      </c>
      <c r="S38" s="5">
        <f>YAN_XRF!AF37/(0.5293*YAN_XRF!$R37)</f>
        <v>5.7387537024807287</v>
      </c>
      <c r="T38" s="5">
        <f>YAN_XRF!AG37/(0.5293*YAN_XRF!$R37)</f>
        <v>7.4266224385044728</v>
      </c>
      <c r="U38" s="10">
        <f>YAN_XRF!AH37/(0.5293*YAN_XRF!$R37)</f>
        <v>0.33757374720474875</v>
      </c>
      <c r="V38" s="10"/>
      <c r="W38" s="5">
        <f>YAN_XRF!AI37/(0.5293*YAN_XRF!$R37)</f>
        <v>2.70058997763799</v>
      </c>
      <c r="X38" s="10">
        <f>YAN_XRF!AJ37/(0.5293*YAN_XRF!$R37)</f>
        <v>0.22504916480316584</v>
      </c>
      <c r="Y38" s="5">
        <f>YAN_XRF!AK37/(0.5293*YAN_XRF!$R37)</f>
        <v>1.350294988818995</v>
      </c>
      <c r="Z38" s="12">
        <f>YAN_XRF!AL37/(0.5293*YAN_XRF!$R37)</f>
        <v>41.634095488585679</v>
      </c>
      <c r="AA38" s="10">
        <f>YAN_XRF!AM37/(0.5293*YAN_XRF!$R37)</f>
        <v>0.56262291200791459</v>
      </c>
      <c r="AB38" s="10"/>
      <c r="AC38" s="10">
        <f>YAN_XRF!AN37/(0.5293*YAN_XRF!$R37)</f>
        <v>0</v>
      </c>
      <c r="AD38" s="10"/>
      <c r="AE38" s="12">
        <f>YAN_XRF!AO37/(0.5293*YAN_XRF!$R37)</f>
        <v>25.205506457954574</v>
      </c>
      <c r="AF38" s="5">
        <f>YAN_XRF!AP37/(0.5293*YAN_XRF!$R37)</f>
        <v>3.7133112192522364</v>
      </c>
      <c r="AG38" s="5">
        <f>YAN_XRF!AQ37/(0.5293*YAN_XRF!$R37)</f>
        <v>8.5518682625203013</v>
      </c>
      <c r="AH38" s="12">
        <f>YAN_XRF!AR37/(0.5293*YAN_XRF!$R37)</f>
        <v>22.054818150710251</v>
      </c>
      <c r="AI38" s="10">
        <f>YAN_XRF!AY37/(0.5293*YAN_XRF!$R37)</f>
        <v>2.7377230898305124E-2</v>
      </c>
      <c r="AJ38" s="10">
        <f>YAN_XRF!AZ37/(0.5293*YAN_XRF!$R37)</f>
        <v>1.84540315138596E-3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27">
        <v>23.334719698793837</v>
      </c>
      <c r="BN38" s="28">
        <v>1.5546926305571194</v>
      </c>
      <c r="BO38" s="28">
        <v>0.93224452502636868</v>
      </c>
      <c r="BP38" s="28">
        <v>1.2678525540358614</v>
      </c>
    </row>
    <row r="39" spans="1:68" x14ac:dyDescent="0.2">
      <c r="A39" t="str">
        <f>YAN_XRF!A38</f>
        <v>YAN 8A-1</v>
      </c>
      <c r="B39">
        <f>YAN_XRF!B38</f>
        <v>79</v>
      </c>
      <c r="C39">
        <f>YAN_XRF!C38</f>
        <v>79</v>
      </c>
      <c r="D39" s="5">
        <f>0.4674*YAN_XRF!P38/(0.5293*YAN_XRF!$R38)</f>
        <v>2.78238075265303</v>
      </c>
      <c r="E39" s="9">
        <f>0.5994*YAN_XRF!Q38/(0.5293*YAN_XRF!$R38)</f>
        <v>0.10615350141797976</v>
      </c>
      <c r="F39" s="5">
        <f>0.5293*YAN_XRF!R38/(0.5293*YAN_XRF!$R38)</f>
        <v>1</v>
      </c>
      <c r="G39" s="10">
        <f>0.6994*YAN_XRF!S38/(0.5293*YAN_XRF!$R38)</f>
        <v>0.71071782682114903</v>
      </c>
      <c r="H39" s="9">
        <f>0.7745*YAN_XRF!T38/(0.5293*YAN_XRF!$R38)</f>
        <v>1.4396947127319407E-2</v>
      </c>
      <c r="I39" s="10">
        <f>0.603*YAN_XRF!U38/(0.5293*YAN_XRF!$R38)</f>
        <v>0.29890627476732867</v>
      </c>
      <c r="J39" s="10">
        <f>0.7147*YAN_XRF!V38/(0.5293*YAN_XRF!$R38)</f>
        <v>0.62239818772580346</v>
      </c>
      <c r="K39" s="9">
        <f>0.7419*YAN_XRF!W38/(0.5293*YAN_XRF!$R38)</f>
        <v>0.33599782613618351</v>
      </c>
      <c r="L39" s="10">
        <f>0.8302*YAN_XRF!X38/(0.5293*YAN_XRF!$R38)</f>
        <v>6.4535230146678349E-2</v>
      </c>
      <c r="M39" s="9">
        <f>0.4364*YAN_XRF!Y38/(0.5293*YAN_XRF!$R38)</f>
        <v>1.1848594260643523E-2</v>
      </c>
      <c r="N39" s="10">
        <f>YAN_XRF!AA38/(0.5293*YAN_XRF!$R38)</f>
        <v>4.5063511950449069E-3</v>
      </c>
      <c r="O39" s="5">
        <f>YAN_XRF!AB38/(0.5293*YAN_XRF!$R38)</f>
        <v>0.56329389938061336</v>
      </c>
      <c r="P39" s="12">
        <f>YAN_XRF!AC38/(0.5293*YAN_XRF!$R38)</f>
        <v>14.420323824143701</v>
      </c>
      <c r="Q39" s="5">
        <f>YAN_XRF!AD38/(0.5293*YAN_XRF!$R38)</f>
        <v>0.33797633962836798</v>
      </c>
      <c r="R39" s="5">
        <f>YAN_XRF!AE38/(0.5293*YAN_XRF!$R38)</f>
        <v>2.7038107170269439</v>
      </c>
      <c r="S39" s="5">
        <f>YAN_XRF!AF38/(0.5293*YAN_XRF!$R38)</f>
        <v>5.6329389938061336</v>
      </c>
      <c r="T39" s="5">
        <f>YAN_XRF!AG38/(0.5293*YAN_XRF!$R38)</f>
        <v>7.3228206919479737</v>
      </c>
      <c r="U39" s="10">
        <f>YAN_XRF!AH38/(0.5293*YAN_XRF!$R38)</f>
        <v>0</v>
      </c>
      <c r="V39" s="10"/>
      <c r="W39" s="5">
        <f>YAN_XRF!AI38/(0.5293*YAN_XRF!$R38)</f>
        <v>2.4784931572746989</v>
      </c>
      <c r="X39" s="10">
        <f>YAN_XRF!AJ38/(0.5293*YAN_XRF!$R38)</f>
        <v>0.22531755975224532</v>
      </c>
      <c r="Y39" s="5">
        <f>YAN_XRF!AK38/(0.5293*YAN_XRF!$R38)</f>
        <v>1.2392465786373494</v>
      </c>
      <c r="Z39" s="12">
        <f>YAN_XRF!AL38/(0.5293*YAN_XRF!$R38)</f>
        <v>41.909066113917632</v>
      </c>
      <c r="AA39" s="10">
        <f>YAN_XRF!AM38/(0.5293*YAN_XRF!$R38)</f>
        <v>-0.22531755975224532</v>
      </c>
      <c r="AB39" s="10"/>
      <c r="AC39" s="10">
        <f>YAN_XRF!AN38/(0.5293*YAN_XRF!$R38)</f>
        <v>-0.33797633962836798</v>
      </c>
      <c r="AD39" s="10"/>
      <c r="AE39" s="12">
        <f>YAN_XRF!AO38/(0.5293*YAN_XRF!$R38)</f>
        <v>23.095049874605149</v>
      </c>
      <c r="AF39" s="5">
        <f>YAN_XRF!AP38/(0.5293*YAN_XRF!$R38)</f>
        <v>3.7177397359120481</v>
      </c>
      <c r="AG39" s="5">
        <f>YAN_XRF!AQ38/(0.5293*YAN_XRF!$R38)</f>
        <v>8.6747260504614463</v>
      </c>
      <c r="AH39" s="12">
        <f>YAN_XRF!AR38/(0.5293*YAN_XRF!$R38)</f>
        <v>21.743144516091675</v>
      </c>
      <c r="AI39" s="10">
        <f>YAN_XRF!AY38/(0.5293*YAN_XRF!$R38)</f>
        <v>2.6069241663334786E-2</v>
      </c>
      <c r="AJ39" s="10">
        <f>YAN_XRF!AZ38/(0.5293*YAN_XRF!$R38)</f>
        <v>6.2976257950752568E-3</v>
      </c>
      <c r="AK39" s="10">
        <f>YAN_XRF!BA38/(0.5293*YAN_XRF!$R38)</f>
        <v>1.5975014986434194E-2</v>
      </c>
      <c r="AL39" s="10">
        <f>YAN_XRF!BB38/(0.5293*YAN_XRF!$R38)</f>
        <v>1.0094226676900589E-2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27">
        <v>22.879575596816981</v>
      </c>
      <c r="BN39" s="28">
        <v>1.525282264351618</v>
      </c>
      <c r="BO39" s="28">
        <v>0.91902154472666564</v>
      </c>
      <c r="BP39" s="28">
        <v>1.2498693008282653</v>
      </c>
    </row>
    <row r="40" spans="1:68" x14ac:dyDescent="0.2">
      <c r="A40" t="str">
        <f>YAN_XRF!A39</f>
        <v>YAN 8A-1</v>
      </c>
      <c r="B40">
        <f>YAN_XRF!B39</f>
        <v>81</v>
      </c>
      <c r="C40">
        <f>YAN_XRF!C39</f>
        <v>81</v>
      </c>
      <c r="D40" s="5">
        <f>0.4674*YAN_XRF!P39/(0.5293*YAN_XRF!$R39)</f>
        <v>2.7987214117574974</v>
      </c>
      <c r="E40" s="9">
        <f>0.5994*YAN_XRF!Q39/(0.5293*YAN_XRF!$R39)</f>
        <v>0.10861893066314</v>
      </c>
      <c r="F40" s="5">
        <f>0.5293*YAN_XRF!R39/(0.5293*YAN_XRF!$R39)</f>
        <v>1</v>
      </c>
      <c r="G40" s="10">
        <f>0.6994*YAN_XRF!S39/(0.5293*YAN_XRF!$R39)</f>
        <v>0.72615710363679387</v>
      </c>
      <c r="H40" s="9">
        <f>0.7745*YAN_XRF!T39/(0.5293*YAN_XRF!$R39)</f>
        <v>1.4500708908417204E-2</v>
      </c>
      <c r="I40" s="10">
        <f>0.603*YAN_XRF!U39/(0.5293*YAN_XRF!$R39)</f>
        <v>0.30448169688676019</v>
      </c>
      <c r="J40" s="10">
        <f>0.7147*YAN_XRF!V39/(0.5293*YAN_XRF!$R39)</f>
        <v>0.61715223630961402</v>
      </c>
      <c r="K40" s="9">
        <f>0.7419*YAN_XRF!W39/(0.5293*YAN_XRF!$R39)</f>
        <v>0.33841943209031816</v>
      </c>
      <c r="L40" s="10">
        <f>0.8302*YAN_XRF!X39/(0.5293*YAN_XRF!$R39)</f>
        <v>6.6884417007220712E-2</v>
      </c>
      <c r="M40" s="9">
        <f>0.4364*YAN_XRF!Y39/(0.5293*YAN_XRF!$R39)</f>
        <v>1.2231101307239605E-2</v>
      </c>
      <c r="N40" s="10">
        <f>YAN_XRF!AA39/(0.5293*YAN_XRF!$R39)</f>
        <v>2.2694147009280205E-3</v>
      </c>
      <c r="O40" s="5">
        <f>YAN_XRF!AB39/(0.5293*YAN_XRF!$R39)</f>
        <v>0.56735367523200519</v>
      </c>
      <c r="P40" s="12">
        <f>YAN_XRF!AC39/(0.5293*YAN_XRF!$R39)</f>
        <v>14.524254085939331</v>
      </c>
      <c r="Q40" s="5">
        <f>YAN_XRF!AD39/(0.5293*YAN_XRF!$R39)</f>
        <v>2.7232976411136245</v>
      </c>
      <c r="R40" s="5">
        <f>YAN_XRF!AE39/(0.5293*YAN_XRF!$R39)</f>
        <v>2.6098269060672235</v>
      </c>
      <c r="S40" s="5">
        <f>YAN_XRF!AF39/(0.5293*YAN_XRF!$R39)</f>
        <v>5.9004782224128531</v>
      </c>
      <c r="T40" s="5">
        <f>YAN_XRF!AG39/(0.5293*YAN_XRF!$R39)</f>
        <v>7.7160099831552698</v>
      </c>
      <c r="U40" s="10">
        <f>YAN_XRF!AH39/(0.5293*YAN_XRF!$R39)</f>
        <v>0.11347073504640103</v>
      </c>
      <c r="V40" s="10"/>
      <c r="W40" s="5">
        <f>YAN_XRF!AI39/(0.5293*YAN_XRF!$R39)</f>
        <v>2.7232976411136245</v>
      </c>
      <c r="X40" s="10">
        <f>YAN_XRF!AJ39/(0.5293*YAN_XRF!$R39)</f>
        <v>0.34041220513920306</v>
      </c>
      <c r="Y40" s="5">
        <f>YAN_XRF!AK39/(0.5293*YAN_XRF!$R39)</f>
        <v>1.3616488205568122</v>
      </c>
      <c r="Z40" s="12">
        <f>YAN_XRF!AL39/(0.5293*YAN_XRF!$R39)</f>
        <v>41.303347556889975</v>
      </c>
      <c r="AA40" s="10">
        <f>YAN_XRF!AM39/(0.5293*YAN_XRF!$R39)</f>
        <v>0.11347073504640103</v>
      </c>
      <c r="AB40" s="10"/>
      <c r="AC40" s="10">
        <f>YAN_XRF!AN39/(0.5293*YAN_XRF!$R39)</f>
        <v>0</v>
      </c>
      <c r="AD40" s="10"/>
      <c r="AE40" s="12">
        <f>YAN_XRF!AO39/(0.5293*YAN_XRF!$R39)</f>
        <v>23.488442154605014</v>
      </c>
      <c r="AF40" s="5">
        <f>YAN_XRF!AP39/(0.5293*YAN_XRF!$R39)</f>
        <v>3.5175927864384318</v>
      </c>
      <c r="AG40" s="5">
        <f>YAN_XRF!AQ39/(0.5293*YAN_XRF!$R39)</f>
        <v>8.850717333619281</v>
      </c>
      <c r="AH40" s="12">
        <f>YAN_XRF!AR39/(0.5293*YAN_XRF!$R39)</f>
        <v>21.786381128908996</v>
      </c>
      <c r="AI40" s="10">
        <f>YAN_XRF!AY39/(0.5293*YAN_XRF!$R39)</f>
        <v>2.4362166814462301E-2</v>
      </c>
      <c r="AJ40" s="10">
        <f>YAN_XRF!AZ39/(0.5293*YAN_XRF!$R39)</f>
        <v>2.0765144513491388E-3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27">
        <v>21.662554764392347</v>
      </c>
      <c r="BN40" s="28">
        <v>1.621760961176399</v>
      </c>
      <c r="BO40" s="28">
        <v>1.0042141127947595</v>
      </c>
      <c r="BP40" s="28">
        <v>1.3657311934008729</v>
      </c>
    </row>
    <row r="41" spans="1:68" x14ac:dyDescent="0.2">
      <c r="A41" t="str">
        <f>YAN_XRF!A40</f>
        <v>YAN 8A-1</v>
      </c>
      <c r="B41">
        <f>YAN_XRF!B40</f>
        <v>83</v>
      </c>
      <c r="C41">
        <f>YAN_XRF!C40</f>
        <v>83</v>
      </c>
      <c r="D41" s="5">
        <f>0.4674*YAN_XRF!P40/(0.5293*YAN_XRF!$R40)</f>
        <v>2.7712669047804583</v>
      </c>
      <c r="E41" s="9">
        <f>0.5994*YAN_XRF!Q40/(0.5293*YAN_XRF!$R40)</f>
        <v>0.10961472545621814</v>
      </c>
      <c r="F41" s="5">
        <f>0.5293*YAN_XRF!R40/(0.5293*YAN_XRF!$R40)</f>
        <v>1</v>
      </c>
      <c r="G41" s="10">
        <f>0.6994*YAN_XRF!S40/(0.5293*YAN_XRF!$R40)</f>
        <v>0.74655322717816086</v>
      </c>
      <c r="H41" s="9">
        <f>0.7745*YAN_XRF!T40/(0.5293*YAN_XRF!$R40)</f>
        <v>1.502331336219776E-2</v>
      </c>
      <c r="I41" s="10">
        <f>0.603*YAN_XRF!U40/(0.5293*YAN_XRF!$R40)</f>
        <v>0.33602524133268219</v>
      </c>
      <c r="J41" s="10">
        <f>0.7147*YAN_XRF!V40/(0.5293*YAN_XRF!$R40)</f>
        <v>0.58177975389924874</v>
      </c>
      <c r="K41" s="9">
        <f>0.7419*YAN_XRF!W40/(0.5293*YAN_XRF!$R40)</f>
        <v>0.35436691761864525</v>
      </c>
      <c r="L41" s="10">
        <f>0.8302*YAN_XRF!X40/(0.5293*YAN_XRF!$R40)</f>
        <v>6.7021389316049812E-2</v>
      </c>
      <c r="M41" s="9">
        <f>0.4364*YAN_XRF!Y40/(0.5293*YAN_XRF!$R40)</f>
        <v>1.2917749830272444E-2</v>
      </c>
      <c r="N41" s="10">
        <f>YAN_XRF!AA40/(0.5293*YAN_XRF!$R40)</f>
        <v>4.4849560558399447E-3</v>
      </c>
      <c r="O41" s="5">
        <f>YAN_XRF!AB40/(0.5293*YAN_XRF!$R40)</f>
        <v>0.78486730977199037</v>
      </c>
      <c r="P41" s="12">
        <f>YAN_XRF!AC40/(0.5293*YAN_XRF!$R40)</f>
        <v>15.360974491251811</v>
      </c>
      <c r="Q41" s="5">
        <f>YAN_XRF!AD40/(0.5293*YAN_XRF!$R40)</f>
        <v>0.89699121116798897</v>
      </c>
      <c r="R41" s="5">
        <f>YAN_XRF!AE40/(0.5293*YAN_XRF!$R40)</f>
        <v>3.1394692390879615</v>
      </c>
      <c r="S41" s="5">
        <f>YAN_XRF!AF40/(0.5293*YAN_XRF!$R40)</f>
        <v>5.1576994642159368</v>
      </c>
      <c r="T41" s="5">
        <f>YAN_XRF!AG40/(0.5293*YAN_XRF!$R40)</f>
        <v>8.0729209005119014</v>
      </c>
      <c r="U41" s="10">
        <f>YAN_XRF!AH40/(0.5293*YAN_XRF!$R40)</f>
        <v>0</v>
      </c>
      <c r="V41" s="10"/>
      <c r="W41" s="5">
        <f>YAN_XRF!AI40/(0.5293*YAN_XRF!$R40)</f>
        <v>3.0273453376919628</v>
      </c>
      <c r="X41" s="10">
        <f>YAN_XRF!AJ40/(0.5293*YAN_XRF!$R40)</f>
        <v>0</v>
      </c>
      <c r="Y41" s="5">
        <f>YAN_XRF!AK40/(0.5293*YAN_XRF!$R40)</f>
        <v>1.2333629153559849</v>
      </c>
      <c r="Z41" s="12">
        <f>YAN_XRF!AL40/(0.5293*YAN_XRF!$R40)</f>
        <v>38.458498178827526</v>
      </c>
      <c r="AA41" s="10">
        <f>YAN_XRF!AM40/(0.5293*YAN_XRF!$R40)</f>
        <v>-0.22424780279199724</v>
      </c>
      <c r="AB41" s="10"/>
      <c r="AC41" s="10">
        <f>YAN_XRF!AN40/(0.5293*YAN_XRF!$R40)</f>
        <v>-0.11212390139599862</v>
      </c>
      <c r="AD41" s="10"/>
      <c r="AE41" s="12">
        <f>YAN_XRF!AO40/(0.5293*YAN_XRF!$R40)</f>
        <v>28.030975348999654</v>
      </c>
      <c r="AF41" s="5">
        <f>YAN_XRF!AP40/(0.5293*YAN_XRF!$R40)</f>
        <v>3.8122126474639533</v>
      </c>
      <c r="AG41" s="5">
        <f>YAN_XRF!AQ40/(0.5293*YAN_XRF!$R40)</f>
        <v>9.0820360130758893</v>
      </c>
      <c r="AH41" s="12">
        <f>YAN_XRF!AR40/(0.5293*YAN_XRF!$R40)</f>
        <v>22.424780279199723</v>
      </c>
      <c r="AI41" s="10">
        <f>YAN_XRF!AY40/(0.5293*YAN_XRF!$R40)</f>
        <v>2.766096647439286E-2</v>
      </c>
      <c r="AJ41" s="10">
        <f>YAN_XRF!AZ40/(0.5293*YAN_XRF!$R40)</f>
        <v>3.0273453376919628E-3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27">
        <v>21.516520159996265</v>
      </c>
      <c r="BN41" s="28">
        <v>1.5618610681693303</v>
      </c>
      <c r="BO41" s="28">
        <v>0.9963596469356043</v>
      </c>
      <c r="BP41" s="28">
        <v>1.3550491198324219</v>
      </c>
    </row>
    <row r="42" spans="1:68" x14ac:dyDescent="0.2">
      <c r="A42" t="str">
        <f>YAN_XRF!A41</f>
        <v>YAN 8A-1</v>
      </c>
      <c r="B42">
        <f>YAN_XRF!B41</f>
        <v>85</v>
      </c>
      <c r="C42">
        <f>YAN_XRF!C41</f>
        <v>85</v>
      </c>
      <c r="D42" s="5">
        <f>0.4674*YAN_XRF!P41/(0.5293*YAN_XRF!$R41)</f>
        <v>2.7952565728874061</v>
      </c>
      <c r="E42" s="9">
        <f>0.5994*YAN_XRF!Q41/(0.5293*YAN_XRF!$R41)</f>
        <v>0.11324390704704328</v>
      </c>
      <c r="F42" s="5">
        <f>0.5293*YAN_XRF!R41/(0.5293*YAN_XRF!$R41)</f>
        <v>1</v>
      </c>
      <c r="G42" s="10">
        <f>0.6994*YAN_XRF!S41/(0.5293*YAN_XRF!$R41)</f>
        <v>0.780881607633922</v>
      </c>
      <c r="H42" s="9">
        <f>0.7745*YAN_XRF!T41/(0.5293*YAN_XRF!$R41)</f>
        <v>1.5454385235227856E-2</v>
      </c>
      <c r="I42" s="10">
        <f>0.603*YAN_XRF!U41/(0.5293*YAN_XRF!$R41)</f>
        <v>0.33592989289191821</v>
      </c>
      <c r="J42" s="10">
        <f>0.7147*YAN_XRF!V41/(0.5293*YAN_XRF!$R41)</f>
        <v>0.59105398034171897</v>
      </c>
      <c r="K42" s="9">
        <f>0.7419*YAN_XRF!W41/(0.5293*YAN_XRF!$R41)</f>
        <v>0.32517202553099023</v>
      </c>
      <c r="L42" s="10">
        <f>0.8302*YAN_XRF!X41/(0.5293*YAN_XRF!$R41)</f>
        <v>7.1817155701531299E-2</v>
      </c>
      <c r="M42" s="9">
        <f>0.4364*YAN_XRF!Y41/(0.5293*YAN_XRF!$R41)</f>
        <v>1.3238070785775302E-2</v>
      </c>
      <c r="N42" s="10">
        <f>YAN_XRF!AA41/(0.5293*YAN_XRF!$R41)</f>
        <v>1.153411317779351E-3</v>
      </c>
      <c r="O42" s="5">
        <f>YAN_XRF!AB41/(0.5293*YAN_XRF!$R41)</f>
        <v>0.69204679066761066</v>
      </c>
      <c r="P42" s="12">
        <f>YAN_XRF!AC41/(0.5293*YAN_XRF!$R41)</f>
        <v>14.763664867575693</v>
      </c>
      <c r="Q42" s="5">
        <f>YAN_XRF!AD41/(0.5293*YAN_XRF!$R41)</f>
        <v>4.0369396122277292</v>
      </c>
      <c r="R42" s="5">
        <f>YAN_XRF!AE41/(0.5293*YAN_XRF!$R41)</f>
        <v>2.7681871626704426</v>
      </c>
      <c r="S42" s="5">
        <f>YAN_XRF!AF41/(0.5293*YAN_XRF!$R41)</f>
        <v>5.8823977206746907</v>
      </c>
      <c r="T42" s="5">
        <f>YAN_XRF!AG41/(0.5293*YAN_XRF!$R41)</f>
        <v>8.304561488011327</v>
      </c>
      <c r="U42" s="10">
        <f>YAN_XRF!AH41/(0.5293*YAN_XRF!$R41)</f>
        <v>0.23068226355587021</v>
      </c>
      <c r="V42" s="10"/>
      <c r="W42" s="5">
        <f>YAN_XRF!AI41/(0.5293*YAN_XRF!$R41)</f>
        <v>2.8835282944483778</v>
      </c>
      <c r="X42" s="10">
        <f>YAN_XRF!AJ41/(0.5293*YAN_XRF!$R41)</f>
        <v>0.1153411317779351</v>
      </c>
      <c r="Y42" s="5">
        <f>YAN_XRF!AK41/(0.5293*YAN_XRF!$R41)</f>
        <v>1.6147758448910916</v>
      </c>
      <c r="Z42" s="12">
        <f>YAN_XRF!AL41/(0.5293*YAN_XRF!$R41)</f>
        <v>40.254054990499355</v>
      </c>
      <c r="AA42" s="10">
        <f>YAN_XRF!AM41/(0.5293*YAN_XRF!$R41)</f>
        <v>0.34602339533380533</v>
      </c>
      <c r="AB42" s="10"/>
      <c r="AC42" s="10">
        <f>YAN_XRF!AN41/(0.5293*YAN_XRF!$R41)</f>
        <v>0</v>
      </c>
      <c r="AD42" s="10"/>
      <c r="AE42" s="12">
        <f>YAN_XRF!AO41/(0.5293*YAN_XRF!$R41)</f>
        <v>25.951754650035401</v>
      </c>
      <c r="AF42" s="5">
        <f>YAN_XRF!AP41/(0.5293*YAN_XRF!$R41)</f>
        <v>4.0369396122277292</v>
      </c>
      <c r="AG42" s="5">
        <f>YAN_XRF!AQ41/(0.5293*YAN_XRF!$R41)</f>
        <v>9.4579728057906784</v>
      </c>
      <c r="AH42" s="12">
        <f>YAN_XRF!AR41/(0.5293*YAN_XRF!$R41)</f>
        <v>23.760273146254633</v>
      </c>
      <c r="AI42" s="10">
        <f>YAN_XRF!AY41/(0.5293*YAN_XRF!$R41)</f>
        <v>2.7901019777082502E-2</v>
      </c>
      <c r="AJ42" s="10">
        <f>YAN_XRF!AZ41/(0.5293*YAN_XRF!$R41)</f>
        <v>7.2895595283654999E-3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27">
        <v>23.821888824773978</v>
      </c>
      <c r="BN42" s="28">
        <v>2.045196313596763</v>
      </c>
      <c r="BO42" s="28">
        <v>1.2293271051634833</v>
      </c>
      <c r="BP42" s="28">
        <v>1.6718848630223375</v>
      </c>
    </row>
    <row r="43" spans="1:68" x14ac:dyDescent="0.2">
      <c r="A43" t="str">
        <f>YAN_XRF!A42</f>
        <v>YAN 8A-1</v>
      </c>
      <c r="B43">
        <f>YAN_XRF!B42</f>
        <v>87</v>
      </c>
      <c r="C43">
        <f>YAN_XRF!C42</f>
        <v>87</v>
      </c>
      <c r="D43" s="5">
        <f>0.4674*YAN_XRF!P42/(0.5293*YAN_XRF!$R42)</f>
        <v>2.7988292820386373</v>
      </c>
      <c r="E43" s="9">
        <f>0.5994*YAN_XRF!Q42/(0.5293*YAN_XRF!$R42)</f>
        <v>0.1112559692114717</v>
      </c>
      <c r="F43" s="5">
        <f>0.5293*YAN_XRF!R42/(0.5293*YAN_XRF!$R42)</f>
        <v>1</v>
      </c>
      <c r="G43" s="10">
        <f>0.6994*YAN_XRF!S42/(0.5293*YAN_XRF!$R42)</f>
        <v>0.75106804226332113</v>
      </c>
      <c r="H43" s="9">
        <f>0.7745*YAN_XRF!T42/(0.5293*YAN_XRF!$R42)</f>
        <v>1.5234841210626304E-2</v>
      </c>
      <c r="I43" s="10">
        <f>0.603*YAN_XRF!U42/(0.5293*YAN_XRF!$R42)</f>
        <v>0.31515309406319925</v>
      </c>
      <c r="J43" s="10">
        <f>0.7147*YAN_XRF!V42/(0.5293*YAN_XRF!$R42)</f>
        <v>0.6293649751670739</v>
      </c>
      <c r="K43" s="9">
        <f>0.7419*YAN_XRF!W42/(0.5293*YAN_XRF!$R42)</f>
        <v>0.33853714691934028</v>
      </c>
      <c r="L43" s="10">
        <f>0.8302*YAN_XRF!X42/(0.5293*YAN_XRF!$R42)</f>
        <v>6.9309641451613418E-2</v>
      </c>
      <c r="M43" s="9">
        <f>0.4364*YAN_XRF!Y42/(0.5293*YAN_XRF!$R42)</f>
        <v>1.2876342229149103E-2</v>
      </c>
      <c r="N43" s="10">
        <f>YAN_XRF!AA42/(0.5293*YAN_XRF!$R42)</f>
        <v>1.2580003101542584E-2</v>
      </c>
      <c r="O43" s="5">
        <f>YAN_XRF!AB42/(0.5293*YAN_XRF!$R42)</f>
        <v>0.68618198735686819</v>
      </c>
      <c r="P43" s="12">
        <f>YAN_XRF!AC42/(0.5293*YAN_XRF!$R42)</f>
        <v>13.38054875345893</v>
      </c>
      <c r="Q43" s="5">
        <f>YAN_XRF!AD42/(0.5293*YAN_XRF!$R42)</f>
        <v>1.6010913038326924</v>
      </c>
      <c r="R43" s="5">
        <f>YAN_XRF!AE42/(0.5293*YAN_XRF!$R42)</f>
        <v>2.7447279494274728</v>
      </c>
      <c r="S43" s="5">
        <f>YAN_XRF!AF42/(0.5293*YAN_XRF!$R42)</f>
        <v>5.3750922342954679</v>
      </c>
      <c r="T43" s="5">
        <f>YAN_XRF!AG42/(0.5293*YAN_XRF!$R42)</f>
        <v>7.5480018609255506</v>
      </c>
      <c r="U43" s="10">
        <f>YAN_XRF!AH42/(0.5293*YAN_XRF!$R42)</f>
        <v>0.11436366455947804</v>
      </c>
      <c r="V43" s="10"/>
      <c r="W43" s="5">
        <f>YAN_XRF!AI42/(0.5293*YAN_XRF!$R42)</f>
        <v>2.8590916139869509</v>
      </c>
      <c r="X43" s="10">
        <f>YAN_XRF!AJ42/(0.5293*YAN_XRF!$R42)</f>
        <v>0.11436366455947804</v>
      </c>
      <c r="Y43" s="5">
        <f>YAN_XRF!AK42/(0.5293*YAN_XRF!$R42)</f>
        <v>1.1436366455947804</v>
      </c>
      <c r="Z43" s="12">
        <f>YAN_XRF!AL42/(0.5293*YAN_XRF!$R42)</f>
        <v>39.912918931257835</v>
      </c>
      <c r="AA43" s="10">
        <f>YAN_XRF!AM42/(0.5293*YAN_XRF!$R42)</f>
        <v>0.45745465823791215</v>
      </c>
      <c r="AB43" s="10"/>
      <c r="AC43" s="10">
        <f>YAN_XRF!AN42/(0.5293*YAN_XRF!$R42)</f>
        <v>0</v>
      </c>
      <c r="AD43" s="10"/>
      <c r="AE43" s="12">
        <f>YAN_XRF!AO42/(0.5293*YAN_XRF!$R42)</f>
        <v>24.245096886609343</v>
      </c>
      <c r="AF43" s="5">
        <f>YAN_XRF!AP42/(0.5293*YAN_XRF!$R42)</f>
        <v>3.7740009304627753</v>
      </c>
      <c r="AG43" s="5">
        <f>YAN_XRF!AQ42/(0.5293*YAN_XRF!$R42)</f>
        <v>9.1490931647582432</v>
      </c>
      <c r="AH43" s="12">
        <f>YAN_XRF!AR42/(0.5293*YAN_XRF!$R42)</f>
        <v>22.872732911895607</v>
      </c>
      <c r="AI43" s="10">
        <f>YAN_XRF!AY42/(0.5293*YAN_XRF!$R42)</f>
        <v>3.1472880486768356E-2</v>
      </c>
      <c r="AJ43" s="10">
        <f>YAN_XRF!AZ42/(0.5293*YAN_XRF!$R42)</f>
        <v>3.3508553715927065E-3</v>
      </c>
      <c r="AK43" s="10">
        <f>YAN_XRF!BA42/(0.5293*YAN_XRF!$R42)</f>
        <v>2.343311486823705E-2</v>
      </c>
      <c r="AL43" s="10">
        <f>YAN_XRF!BB42/(0.5293*YAN_XRF!$R42)</f>
        <v>8.0397656185313051E-3</v>
      </c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27">
        <v>22.695462486798025</v>
      </c>
      <c r="BN43" s="28">
        <v>1.6496846191169523</v>
      </c>
      <c r="BO43" s="28">
        <v>1.3087668224418367</v>
      </c>
      <c r="BP43" s="28">
        <v>1.779922878520898</v>
      </c>
    </row>
    <row r="44" spans="1:68" x14ac:dyDescent="0.2">
      <c r="A44" t="str">
        <f>YAN_XRF!A43</f>
        <v>YAN 8A-1</v>
      </c>
      <c r="B44">
        <f>YAN_XRF!B43</f>
        <v>89</v>
      </c>
      <c r="C44">
        <f>YAN_XRF!C43</f>
        <v>89</v>
      </c>
      <c r="D44" s="5">
        <f>0.4674*YAN_XRF!P43/(0.5293*YAN_XRF!$R43)</f>
        <v>2.8036136673217262</v>
      </c>
      <c r="E44" s="9">
        <f>0.5994*YAN_XRF!Q43/(0.5293*YAN_XRF!$R43)</f>
        <v>0.1095556253941239</v>
      </c>
      <c r="F44" s="5">
        <f>0.5293*YAN_XRF!R43/(0.5293*YAN_XRF!$R43)</f>
        <v>1</v>
      </c>
      <c r="G44" s="10">
        <f>0.6994*YAN_XRF!S43/(0.5293*YAN_XRF!$R43)</f>
        <v>0.73559862503609375</v>
      </c>
      <c r="H44" s="9">
        <f>0.7745*YAN_XRF!T43/(0.5293*YAN_XRF!$R43)</f>
        <v>1.5003200849974373E-2</v>
      </c>
      <c r="I44" s="10">
        <f>0.603*YAN_XRF!U43/(0.5293*YAN_XRF!$R43)</f>
        <v>0.30851567390939211</v>
      </c>
      <c r="J44" s="10">
        <f>0.7147*YAN_XRF!V43/(0.5293*YAN_XRF!$R43)</f>
        <v>0.64174660435283692</v>
      </c>
      <c r="K44" s="9">
        <f>0.7419*YAN_XRF!W43/(0.5293*YAN_XRF!$R43)</f>
        <v>0.33731204264822084</v>
      </c>
      <c r="L44" s="10">
        <f>0.8302*YAN_XRF!X43/(0.5293*YAN_XRF!$R43)</f>
        <v>6.7166799949953254E-2</v>
      </c>
      <c r="M44" s="9">
        <f>0.4364*YAN_XRF!Y43/(0.5293*YAN_XRF!$R43)</f>
        <v>1.2431923538770396E-2</v>
      </c>
      <c r="N44" s="10">
        <f>YAN_XRF!AA43/(0.5293*YAN_XRF!$R43)</f>
        <v>2.2789960657690917E-3</v>
      </c>
      <c r="O44" s="5">
        <f>YAN_XRF!AB43/(0.5293*YAN_XRF!$R43)</f>
        <v>0.56974901644227294</v>
      </c>
      <c r="P44" s="12">
        <f>YAN_XRF!AC43/(0.5293*YAN_XRF!$R43)</f>
        <v>14.243725411056824</v>
      </c>
      <c r="Q44" s="5">
        <f>YAN_XRF!AD43/(0.5293*YAN_XRF!$R43)</f>
        <v>1.7092470493268188</v>
      </c>
      <c r="R44" s="5">
        <f>YAN_XRF!AE43/(0.5293*YAN_XRF!$R43)</f>
        <v>2.9626948854998192</v>
      </c>
      <c r="S44" s="5">
        <f>YAN_XRF!AF43/(0.5293*YAN_XRF!$R43)</f>
        <v>6.0393395742880935</v>
      </c>
      <c r="T44" s="5">
        <f>YAN_XRF!AG43/(0.5293*YAN_XRF!$R43)</f>
        <v>7.4067372137495484</v>
      </c>
      <c r="U44" s="10">
        <f>YAN_XRF!AH43/(0.5293*YAN_XRF!$R43)</f>
        <v>0</v>
      </c>
      <c r="V44" s="10"/>
      <c r="W44" s="5">
        <f>YAN_XRF!AI43/(0.5293*YAN_XRF!$R43)</f>
        <v>2.8487450822113649</v>
      </c>
      <c r="X44" s="10">
        <f>YAN_XRF!AJ43/(0.5293*YAN_XRF!$R43)</f>
        <v>0.34184940986536377</v>
      </c>
      <c r="Y44" s="5">
        <f>YAN_XRF!AK43/(0.5293*YAN_XRF!$R43)</f>
        <v>1.3673976394614551</v>
      </c>
      <c r="Z44" s="12">
        <f>YAN_XRF!AL43/(0.5293*YAN_XRF!$R43)</f>
        <v>41.363778593709014</v>
      </c>
      <c r="AA44" s="10">
        <f>YAN_XRF!AM43/(0.5293*YAN_XRF!$R43)</f>
        <v>0.1139498032884546</v>
      </c>
      <c r="AB44" s="10"/>
      <c r="AC44" s="10">
        <f>YAN_XRF!AN43/(0.5293*YAN_XRF!$R43)</f>
        <v>0</v>
      </c>
      <c r="AD44" s="10"/>
      <c r="AE44" s="12">
        <f>YAN_XRF!AO43/(0.5293*YAN_XRF!$R43)</f>
        <v>23.359709674133192</v>
      </c>
      <c r="AF44" s="5">
        <f>YAN_XRF!AP43/(0.5293*YAN_XRF!$R43)</f>
        <v>3.6463937052305471</v>
      </c>
      <c r="AG44" s="5">
        <f>YAN_XRF!AQ43/(0.5293*YAN_XRF!$R43)</f>
        <v>9.0020344597879127</v>
      </c>
      <c r="AH44" s="12">
        <f>YAN_XRF!AR43/(0.5293*YAN_XRF!$R43)</f>
        <v>22.220211641248646</v>
      </c>
      <c r="AI44" s="10">
        <f>YAN_XRF!AY43/(0.5293*YAN_XRF!$R43)</f>
        <v>3.2179424448659573E-2</v>
      </c>
      <c r="AJ44" s="10">
        <f>YAN_XRF!AZ43/(0.5293*YAN_XRF!$R43)</f>
        <v>3.9996380954247564E-3</v>
      </c>
      <c r="AK44" s="10">
        <f>YAN_XRF!BA43/(0.5293*YAN_XRF!$R43)</f>
        <v>2.3086230146240901E-2</v>
      </c>
      <c r="AL44" s="10">
        <f>YAN_XRF!BB43/(0.5293*YAN_XRF!$R43)</f>
        <v>9.0931943024186741E-3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27">
        <v>22.468697480520046</v>
      </c>
      <c r="BN44" s="28">
        <v>1.4920331062440622</v>
      </c>
      <c r="BO44" s="28">
        <v>1.1692284593585327</v>
      </c>
      <c r="BP44" s="28">
        <v>1.5901507047276047</v>
      </c>
    </row>
    <row r="45" spans="1:68" x14ac:dyDescent="0.2">
      <c r="A45" t="str">
        <f>YAN_XRF!A44</f>
        <v>YAN 8A-1</v>
      </c>
      <c r="B45">
        <f>YAN_XRF!B44</f>
        <v>91</v>
      </c>
      <c r="C45">
        <f>YAN_XRF!C44</f>
        <v>91</v>
      </c>
      <c r="D45" s="5">
        <f>0.4674*YAN_XRF!P44/(0.5293*YAN_XRF!$R44)</f>
        <v>2.7931583318268869</v>
      </c>
      <c r="E45" s="9">
        <f>0.5994*YAN_XRF!Q44/(0.5293*YAN_XRF!$R44)</f>
        <v>0.10692994820089519</v>
      </c>
      <c r="F45" s="5">
        <f>0.5293*YAN_XRF!R44/(0.5293*YAN_XRF!$R44)</f>
        <v>1</v>
      </c>
      <c r="G45" s="10">
        <f>0.6994*YAN_XRF!S44/(0.5293*YAN_XRF!$R44)</f>
        <v>0.70821513958302473</v>
      </c>
      <c r="H45" s="9">
        <f>0.7745*YAN_XRF!T44/(0.5293*YAN_XRF!$R44)</f>
        <v>1.4562353517903609E-2</v>
      </c>
      <c r="I45" s="10">
        <f>0.603*YAN_XRF!U44/(0.5293*YAN_XRF!$R44)</f>
        <v>0.2991530825972134</v>
      </c>
      <c r="J45" s="10">
        <f>0.7147*YAN_XRF!V44/(0.5293*YAN_XRF!$R44)</f>
        <v>0.65813712151382253</v>
      </c>
      <c r="K45" s="9">
        <f>0.7419*YAN_XRF!W44/(0.5293*YAN_XRF!$R44)</f>
        <v>0.34285271574918419</v>
      </c>
      <c r="L45" s="10">
        <f>0.8302*YAN_XRF!X44/(0.5293*YAN_XRF!$R44)</f>
        <v>6.4883441820131657E-2</v>
      </c>
      <c r="M45" s="9">
        <f>0.4364*YAN_XRF!Y44/(0.5293*YAN_XRF!$R44)</f>
        <v>1.2011384657624365E-2</v>
      </c>
      <c r="N45" s="10">
        <f>YAN_XRF!AA44/(0.5293*YAN_XRF!$R44)</f>
        <v>2.2653330198112438E-3</v>
      </c>
      <c r="O45" s="5">
        <f>YAN_XRF!AB44/(0.5293*YAN_XRF!$R44)</f>
        <v>0.56633325495281084</v>
      </c>
      <c r="P45" s="12">
        <f>YAN_XRF!AC44/(0.5293*YAN_XRF!$R44)</f>
        <v>13.252198165895775</v>
      </c>
      <c r="Q45" s="5">
        <f>YAN_XRF!AD44/(0.5293*YAN_XRF!$R44)</f>
        <v>3.2847328787263033</v>
      </c>
      <c r="R45" s="5">
        <f>YAN_XRF!AE44/(0.5293*YAN_XRF!$R44)</f>
        <v>2.7183996237734922</v>
      </c>
      <c r="S45" s="5">
        <f>YAN_XRF!AF44/(0.5293*YAN_XRF!$R44)</f>
        <v>6.0031325024997955</v>
      </c>
      <c r="T45" s="5">
        <f>YAN_XRF!AG44/(0.5293*YAN_XRF!$R44)</f>
        <v>7.1357990124054176</v>
      </c>
      <c r="U45" s="10">
        <f>YAN_XRF!AH44/(0.5293*YAN_XRF!$R44)</f>
        <v>0.22653330198112437</v>
      </c>
      <c r="V45" s="10"/>
      <c r="W45" s="5">
        <f>YAN_XRF!AI44/(0.5293*YAN_XRF!$R44)</f>
        <v>2.8316662747640544</v>
      </c>
      <c r="X45" s="10">
        <f>YAN_XRF!AJ44/(0.5293*YAN_XRF!$R44)</f>
        <v>0.22653330198112437</v>
      </c>
      <c r="Y45" s="5">
        <f>YAN_XRF!AK44/(0.5293*YAN_XRF!$R44)</f>
        <v>1.2459331608961839</v>
      </c>
      <c r="Z45" s="12">
        <f>YAN_XRF!AL44/(0.5293*YAN_XRF!$R44)</f>
        <v>41.568860913536319</v>
      </c>
      <c r="AA45" s="10">
        <f>YAN_XRF!AM44/(0.5293*YAN_XRF!$R44)</f>
        <v>0.33979995297168653</v>
      </c>
      <c r="AB45" s="10"/>
      <c r="AC45" s="10">
        <f>YAN_XRF!AN44/(0.5293*YAN_XRF!$R44)</f>
        <v>0</v>
      </c>
      <c r="AD45" s="10"/>
      <c r="AE45" s="12">
        <f>YAN_XRF!AO44/(0.5293*YAN_XRF!$R44)</f>
        <v>23.219663453065248</v>
      </c>
      <c r="AF45" s="5">
        <f>YAN_XRF!AP44/(0.5293*YAN_XRF!$R44)</f>
        <v>3.7377994826885517</v>
      </c>
      <c r="AG45" s="5">
        <f>YAN_XRF!AQ44/(0.5293*YAN_XRF!$R44)</f>
        <v>8.7215321262732886</v>
      </c>
      <c r="AH45" s="12">
        <f>YAN_XRF!AR44/(0.5293*YAN_XRF!$R44)</f>
        <v>21.747196990187938</v>
      </c>
      <c r="AI45" s="10">
        <f>YAN_XRF!AY44/(0.5293*YAN_XRF!$R44)</f>
        <v>3.4070608617961101E-2</v>
      </c>
      <c r="AJ45" s="10">
        <f>YAN_XRF!AZ44/(0.5293*YAN_XRF!$R44)</f>
        <v>3.6471861618961022E-3</v>
      </c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27">
        <v>23.05975343408247</v>
      </c>
      <c r="BN45" s="28">
        <v>1.6428727397501655</v>
      </c>
      <c r="BO45" s="28">
        <v>1.1510507106984895</v>
      </c>
      <c r="BP45" s="28">
        <v>1.5654289665499459</v>
      </c>
    </row>
    <row r="46" spans="1:68" x14ac:dyDescent="0.2">
      <c r="A46" t="str">
        <f>YAN_XRF!A45</f>
        <v>YAN 8A-1</v>
      </c>
      <c r="B46">
        <f>YAN_XRF!B45</f>
        <v>93</v>
      </c>
      <c r="C46">
        <f>YAN_XRF!C45</f>
        <v>93</v>
      </c>
      <c r="D46" s="5">
        <f>0.4674*YAN_XRF!P45/(0.5293*YAN_XRF!$R45)</f>
        <v>2.7920376864637353</v>
      </c>
      <c r="E46" s="9">
        <f>0.5994*YAN_XRF!Q45/(0.5293*YAN_XRF!$R45)</f>
        <v>0.11262395865080033</v>
      </c>
      <c r="F46" s="5">
        <f>0.5293*YAN_XRF!R45/(0.5293*YAN_XRF!$R45)</f>
        <v>1</v>
      </c>
      <c r="G46" s="10">
        <f>0.6994*YAN_XRF!S45/(0.5293*YAN_XRF!$R45)</f>
        <v>0.76919040572798936</v>
      </c>
      <c r="H46" s="9">
        <f>0.7745*YAN_XRF!T45/(0.5293*YAN_XRF!$R45)</f>
        <v>1.5397982369405854E-2</v>
      </c>
      <c r="I46" s="10">
        <f>0.603*YAN_XRF!U45/(0.5293*YAN_XRF!$R45)</f>
        <v>0.32430934121777688</v>
      </c>
      <c r="J46" s="10">
        <f>0.7147*YAN_XRF!V45/(0.5293*YAN_XRF!$R45)</f>
        <v>0.58807551450913209</v>
      </c>
      <c r="K46" s="9">
        <f>0.7419*YAN_XRF!W45/(0.5293*YAN_XRF!$R45)</f>
        <v>0.32739563753807871</v>
      </c>
      <c r="L46" s="10">
        <f>0.8302*YAN_XRF!X45/(0.5293*YAN_XRF!$R45)</f>
        <v>7.3463183941697777E-2</v>
      </c>
      <c r="M46" s="9">
        <f>0.4364*YAN_XRF!Y45/(0.5293*YAN_XRF!$R45)</f>
        <v>1.2888849662801209E-2</v>
      </c>
      <c r="N46" s="10">
        <f>YAN_XRF!AA45/(0.5293*YAN_XRF!$R45)</f>
        <v>4.5968071496899675E-3</v>
      </c>
      <c r="O46" s="5">
        <f>YAN_XRF!AB45/(0.5293*YAN_XRF!$R45)</f>
        <v>0.80444125119574439</v>
      </c>
      <c r="P46" s="12">
        <f>YAN_XRF!AC45/(0.5293*YAN_XRF!$R45)</f>
        <v>14.709782879007896</v>
      </c>
      <c r="Q46" s="5">
        <f>YAN_XRF!AD45/(0.5293*YAN_XRF!$R45)</f>
        <v>1.6088825023914888</v>
      </c>
      <c r="R46" s="5">
        <f>YAN_XRF!AE45/(0.5293*YAN_XRF!$R45)</f>
        <v>2.9879246472984788</v>
      </c>
      <c r="S46" s="5">
        <f>YAN_XRF!AF45/(0.5293*YAN_XRF!$R45)</f>
        <v>5.7460089371124594</v>
      </c>
      <c r="T46" s="5">
        <f>YAN_XRF!AG45/(0.5293*YAN_XRF!$R45)</f>
        <v>8.1593326906996921</v>
      </c>
      <c r="U46" s="10">
        <f>YAN_XRF!AH45/(0.5293*YAN_XRF!$R45)</f>
        <v>0.11492017874224919</v>
      </c>
      <c r="V46" s="10"/>
      <c r="W46" s="5">
        <f>YAN_XRF!AI45/(0.5293*YAN_XRF!$R45)</f>
        <v>3.2177650047829776</v>
      </c>
      <c r="X46" s="10">
        <f>YAN_XRF!AJ45/(0.5293*YAN_XRF!$R45)</f>
        <v>0.11492017874224919</v>
      </c>
      <c r="Y46" s="5">
        <f>YAN_XRF!AK45/(0.5293*YAN_XRF!$R45)</f>
        <v>1.3790421449069903</v>
      </c>
      <c r="Z46" s="12">
        <f>YAN_XRF!AL45/(0.5293*YAN_XRF!$R45)</f>
        <v>39.302701129849225</v>
      </c>
      <c r="AA46" s="10">
        <f>YAN_XRF!AM45/(0.5293*YAN_XRF!$R45)</f>
        <v>0.34476053622674757</v>
      </c>
      <c r="AB46" s="10"/>
      <c r="AC46" s="10">
        <f>YAN_XRF!AN45/(0.5293*YAN_XRF!$R45)</f>
        <v>-0.11492017874224919</v>
      </c>
      <c r="AD46" s="10"/>
      <c r="AE46" s="12">
        <f>YAN_XRF!AO45/(0.5293*YAN_XRF!$R45)</f>
        <v>24.477998072099076</v>
      </c>
      <c r="AF46" s="5">
        <f>YAN_XRF!AP45/(0.5293*YAN_XRF!$R45)</f>
        <v>3.7923658984942232</v>
      </c>
      <c r="AG46" s="5">
        <f>YAN_XRF!AQ45/(0.5293*YAN_XRF!$R45)</f>
        <v>9.6532950143489327</v>
      </c>
      <c r="AH46" s="12">
        <f>YAN_XRF!AR45/(0.5293*YAN_XRF!$R45)</f>
        <v>23.213876105934336</v>
      </c>
      <c r="AI46" s="10">
        <f>YAN_XRF!AY45/(0.5293*YAN_XRF!$R45)</f>
        <v>3.645268069704144E-2</v>
      </c>
      <c r="AJ46" s="10">
        <f>YAN_XRF!AZ45/(0.5293*YAN_XRF!$R45)</f>
        <v>4.7347113641806665E-3</v>
      </c>
      <c r="AK46" s="10">
        <f>YAN_XRF!BA45/(0.5293*YAN_XRF!$R45)</f>
        <v>1.992715899390601E-2</v>
      </c>
      <c r="AL46" s="10">
        <f>YAN_XRF!BB45/(0.5293*YAN_XRF!$R45)</f>
        <v>1.6525521703135433E-2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27">
        <v>27.608354870143607</v>
      </c>
      <c r="BN46" s="28">
        <v>2.3035595144733598</v>
      </c>
      <c r="BO46" s="28">
        <v>1.4877155197640386</v>
      </c>
      <c r="BP46" s="28">
        <v>2.0232931068790925</v>
      </c>
    </row>
    <row r="47" spans="1:68" x14ac:dyDescent="0.2">
      <c r="A47" t="str">
        <f>YAN_XRF!A46</f>
        <v>YAN 8A-1</v>
      </c>
      <c r="B47">
        <f>YAN_XRF!B46</f>
        <v>95</v>
      </c>
      <c r="C47">
        <f>YAN_XRF!C46</f>
        <v>95</v>
      </c>
      <c r="D47" s="5">
        <f>0.4674*YAN_XRF!P46/(0.5293*YAN_XRF!$R46)</f>
        <v>2.7857967291476746</v>
      </c>
      <c r="E47" s="9">
        <f>0.5994*YAN_XRF!Q46/(0.5293*YAN_XRF!$R46)</f>
        <v>0.1119383037497776</v>
      </c>
      <c r="F47" s="5">
        <f>0.5293*YAN_XRF!R46/(0.5293*YAN_XRF!$R46)</f>
        <v>1</v>
      </c>
      <c r="G47" s="10">
        <f>0.6994*YAN_XRF!S46/(0.5293*YAN_XRF!$R46)</f>
        <v>0.7689270404766142</v>
      </c>
      <c r="H47" s="9">
        <f>0.7745*YAN_XRF!T46/(0.5293*YAN_XRF!$R46)</f>
        <v>1.5449398271026581E-2</v>
      </c>
      <c r="I47" s="10">
        <f>0.603*YAN_XRF!U46/(0.5293*YAN_XRF!$R46)</f>
        <v>0.32421346933759376</v>
      </c>
      <c r="J47" s="10">
        <f>0.7147*YAN_XRF!V46/(0.5293*YAN_XRF!$R46)</f>
        <v>0.58173210083293747</v>
      </c>
      <c r="K47" s="9">
        <f>0.7419*YAN_XRF!W46/(0.5293*YAN_XRF!$R46)</f>
        <v>0.32660098793240383</v>
      </c>
      <c r="L47" s="10">
        <f>0.8302*YAN_XRF!X46/(0.5293*YAN_XRF!$R46)</f>
        <v>7.3284875242810174E-2</v>
      </c>
      <c r="M47" s="9">
        <f>0.4364*YAN_XRF!Y46/(0.5293*YAN_XRF!$R46)</f>
        <v>1.2957624926858886E-2</v>
      </c>
      <c r="N47" s="10">
        <f>YAN_XRF!AA46/(0.5293*YAN_XRF!$R46)</f>
        <v>2.2928249253914772E-3</v>
      </c>
      <c r="O47" s="5">
        <f>YAN_XRF!AB46/(0.5293*YAN_XRF!$R46)</f>
        <v>0.80248872388701697</v>
      </c>
      <c r="P47" s="12">
        <f>YAN_XRF!AC46/(0.5293*YAN_XRF!$R46)</f>
        <v>14.903362015044602</v>
      </c>
      <c r="Q47" s="5">
        <f>YAN_XRF!AD46/(0.5293*YAN_XRF!$R46)</f>
        <v>0.91712997015659081</v>
      </c>
      <c r="R47" s="5">
        <f>YAN_XRF!AE46/(0.5293*YAN_XRF!$R46)</f>
        <v>2.8660311567393464</v>
      </c>
      <c r="S47" s="5">
        <f>YAN_XRF!AF46/(0.5293*YAN_XRF!$R46)</f>
        <v>5.9613448060178404</v>
      </c>
      <c r="T47" s="5">
        <f>YAN_XRF!AG46/(0.5293*YAN_XRF!$R46)</f>
        <v>8.7127347164876134</v>
      </c>
      <c r="U47" s="10">
        <f>YAN_XRF!AH46/(0.5293*YAN_XRF!$R46)</f>
        <v>0.11464124626957385</v>
      </c>
      <c r="V47" s="10"/>
      <c r="W47" s="5">
        <f>YAN_XRF!AI46/(0.5293*YAN_XRF!$R46)</f>
        <v>3.0953136492784941</v>
      </c>
      <c r="X47" s="10">
        <f>YAN_XRF!AJ46/(0.5293*YAN_XRF!$R46)</f>
        <v>0.2292824925391477</v>
      </c>
      <c r="Y47" s="5">
        <f>YAN_XRF!AK46/(0.5293*YAN_XRF!$R46)</f>
        <v>1.6049774477740339</v>
      </c>
      <c r="Z47" s="12">
        <f>YAN_XRF!AL46/(0.5293*YAN_XRF!$R46)</f>
        <v>39.436588716733404</v>
      </c>
      <c r="AA47" s="10">
        <f>YAN_XRF!AM46/(0.5293*YAN_XRF!$R46)</f>
        <v>-0.11464124626957385</v>
      </c>
      <c r="AB47" s="10"/>
      <c r="AC47" s="10">
        <f>YAN_XRF!AN46/(0.5293*YAN_XRF!$R46)</f>
        <v>0</v>
      </c>
      <c r="AD47" s="10"/>
      <c r="AE47" s="12">
        <f>YAN_XRF!AO46/(0.5293*YAN_XRF!$R46)</f>
        <v>24.189302962880085</v>
      </c>
      <c r="AF47" s="5">
        <f>YAN_XRF!AP46/(0.5293*YAN_XRF!$R46)</f>
        <v>3.8978023731655109</v>
      </c>
      <c r="AG47" s="5">
        <f>YAN_XRF!AQ46/(0.5293*YAN_XRF!$R46)</f>
        <v>9.4005821941050556</v>
      </c>
      <c r="AH47" s="12">
        <f>YAN_XRF!AR46/(0.5293*YAN_XRF!$R46)</f>
        <v>22.928249253914771</v>
      </c>
      <c r="AI47" s="10">
        <f>YAN_XRF!AY46/(0.5293*YAN_XRF!$R46)</f>
        <v>3.8439209874188113E-2</v>
      </c>
      <c r="AJ47" s="10">
        <f>YAN_XRF!AZ46/(0.5293*YAN_XRF!$R46)</f>
        <v>5.8810959336291387E-3</v>
      </c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27">
        <v>25.982894251473397</v>
      </c>
      <c r="BN47" s="28">
        <v>2.3133714259222891</v>
      </c>
      <c r="BO47" s="28">
        <v>1.4730937286308696</v>
      </c>
      <c r="BP47" s="28">
        <v>2.003407470937983</v>
      </c>
    </row>
    <row r="48" spans="1:68" x14ac:dyDescent="0.2">
      <c r="A48" t="str">
        <f>YAN_XRF!A47</f>
        <v>YAN 8A-1</v>
      </c>
      <c r="B48">
        <f>YAN_XRF!B47</f>
        <v>97</v>
      </c>
      <c r="C48">
        <f>YAN_XRF!C47</f>
        <v>97</v>
      </c>
      <c r="D48" s="5">
        <f>0.4674*YAN_XRF!P47/(0.5293*YAN_XRF!$R47)</f>
        <v>2.7832803315045735</v>
      </c>
      <c r="E48" s="9">
        <f>0.5994*YAN_XRF!Q47/(0.5293*YAN_XRF!$R47)</f>
        <v>0.11152392060951224</v>
      </c>
      <c r="F48" s="5">
        <f>0.5293*YAN_XRF!R47/(0.5293*YAN_XRF!$R47)</f>
        <v>1</v>
      </c>
      <c r="G48" s="10">
        <f>0.6994*YAN_XRF!S47/(0.5293*YAN_XRF!$R47)</f>
        <v>0.76103081191853628</v>
      </c>
      <c r="H48" s="9">
        <f>0.7745*YAN_XRF!T47/(0.5293*YAN_XRF!$R47)</f>
        <v>1.537927279180026E-2</v>
      </c>
      <c r="I48" s="10">
        <f>0.603*YAN_XRF!U47/(0.5293*YAN_XRF!$R47)</f>
        <v>0.32322315702047155</v>
      </c>
      <c r="J48" s="10">
        <f>0.7147*YAN_XRF!V47/(0.5293*YAN_XRF!$R47)</f>
        <v>0.58407961729412228</v>
      </c>
      <c r="K48" s="9">
        <f>0.7419*YAN_XRF!W47/(0.5293*YAN_XRF!$R47)</f>
        <v>0.32529471626134976</v>
      </c>
      <c r="L48" s="10">
        <f>0.8302*YAN_XRF!X47/(0.5293*YAN_XRF!$R47)</f>
        <v>7.3373921263761341E-2</v>
      </c>
      <c r="M48" s="9">
        <f>0.4364*YAN_XRF!Y47/(0.5293*YAN_XRF!$R47)</f>
        <v>1.2773008391146382E-2</v>
      </c>
      <c r="N48" s="10">
        <f>YAN_XRF!AA47/(0.5293*YAN_XRF!$R47)</f>
        <v>3.4434162913534209E-3</v>
      </c>
      <c r="O48" s="5">
        <f>YAN_XRF!AB47/(0.5293*YAN_XRF!$R47)</f>
        <v>0.80346380131579831</v>
      </c>
      <c r="P48" s="12">
        <f>YAN_XRF!AC47/(0.5293*YAN_XRF!$R47)</f>
        <v>16.298837112406193</v>
      </c>
      <c r="Q48" s="5">
        <f>YAN_XRF!AD47/(0.5293*YAN_XRF!$R47)</f>
        <v>4.1320995496241055</v>
      </c>
      <c r="R48" s="5">
        <f>YAN_XRF!AE47/(0.5293*YAN_XRF!$R47)</f>
        <v>2.9842941191729651</v>
      </c>
      <c r="S48" s="5">
        <f>YAN_XRF!AF47/(0.5293*YAN_XRF!$R47)</f>
        <v>5.6242466092105881</v>
      </c>
      <c r="T48" s="5">
        <f>YAN_XRF!AG47/(0.5293*YAN_XRF!$R47)</f>
        <v>8.4937601853384397</v>
      </c>
      <c r="U48" s="10">
        <f>YAN_XRF!AH47/(0.5293*YAN_XRF!$R47)</f>
        <v>0.22956108609022807</v>
      </c>
      <c r="V48" s="10"/>
      <c r="W48" s="5">
        <f>YAN_XRF!AI47/(0.5293*YAN_XRF!$R47)</f>
        <v>2.9842941191729651</v>
      </c>
      <c r="X48" s="10">
        <f>YAN_XRF!AJ47/(0.5293*YAN_XRF!$R47)</f>
        <v>0.22956108609022807</v>
      </c>
      <c r="Y48" s="5">
        <f>YAN_XRF!AK47/(0.5293*YAN_XRF!$R47)</f>
        <v>1.4921470595864825</v>
      </c>
      <c r="Z48" s="12">
        <f>YAN_XRF!AL47/(0.5293*YAN_XRF!$R47)</f>
        <v>40.058409522744803</v>
      </c>
      <c r="AA48" s="10">
        <f>YAN_XRF!AM47/(0.5293*YAN_XRF!$R47)</f>
        <v>0</v>
      </c>
      <c r="AB48" s="10"/>
      <c r="AC48" s="10">
        <f>YAN_XRF!AN47/(0.5293*YAN_XRF!$R47)</f>
        <v>0</v>
      </c>
      <c r="AD48" s="10"/>
      <c r="AE48" s="12">
        <f>YAN_XRF!AO47/(0.5293*YAN_XRF!$R47)</f>
        <v>23.759572410338606</v>
      </c>
      <c r="AF48" s="5">
        <f>YAN_XRF!AP47/(0.5293*YAN_XRF!$R47)</f>
        <v>3.7877579204887635</v>
      </c>
      <c r="AG48" s="5">
        <f>YAN_XRF!AQ47/(0.5293*YAN_XRF!$R47)</f>
        <v>9.4120045296993506</v>
      </c>
      <c r="AH48" s="12">
        <f>YAN_XRF!AR47/(0.5293*YAN_XRF!$R47)</f>
        <v>23.415230781203263</v>
      </c>
      <c r="AI48" s="10">
        <f>YAN_XRF!AY47/(0.5293*YAN_XRF!$R47)</f>
        <v>3.950746291612825E-2</v>
      </c>
      <c r="AJ48" s="10">
        <f>YAN_XRF!AZ47/(0.5293*YAN_XRF!$R47)</f>
        <v>3.7074115403571838E-3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27">
        <v>25.107595935014249</v>
      </c>
      <c r="BN48" s="28">
        <v>2.2445203315631961</v>
      </c>
      <c r="BO48" s="28">
        <v>1.4141079836927208</v>
      </c>
      <c r="BP48" s="28">
        <v>1.9231868578221005</v>
      </c>
    </row>
    <row r="49" spans="1:68" x14ac:dyDescent="0.2">
      <c r="A49" t="str">
        <f>YAN_XRF!A48</f>
        <v>YAN 8A-1</v>
      </c>
      <c r="B49">
        <f>YAN_XRF!B48</f>
        <v>99</v>
      </c>
      <c r="C49">
        <f>YAN_XRF!C48</f>
        <v>99</v>
      </c>
      <c r="D49" s="5">
        <f>0.4674*YAN_XRF!P48/(0.5293*YAN_XRF!$R48)</f>
        <v>2.7759183955320741</v>
      </c>
      <c r="E49" s="9">
        <f>0.5994*YAN_XRF!Q48/(0.5293*YAN_XRF!$R48)</f>
        <v>0.1085311027127574</v>
      </c>
      <c r="F49" s="5">
        <f>0.5293*YAN_XRF!R48/(0.5293*YAN_XRF!$R48)</f>
        <v>1</v>
      </c>
      <c r="G49" s="10">
        <f>0.6994*YAN_XRF!S48/(0.5293*YAN_XRF!$R48)</f>
        <v>0.7411773795054899</v>
      </c>
      <c r="H49" s="9">
        <f>0.7745*YAN_XRF!T48/(0.5293*YAN_XRF!$R48)</f>
        <v>1.4738438482033649E-2</v>
      </c>
      <c r="I49" s="10">
        <f>0.603*YAN_XRF!U48/(0.5293*YAN_XRF!$R48)</f>
        <v>0.31057702585088026</v>
      </c>
      <c r="J49" s="10">
        <f>0.7147*YAN_XRF!V48/(0.5293*YAN_XRF!$R48)</f>
        <v>0.58636745575386118</v>
      </c>
      <c r="K49" s="9">
        <f>0.7419*YAN_XRF!W48/(0.5293*YAN_XRF!$R48)</f>
        <v>0.3237857451986681</v>
      </c>
      <c r="L49" s="10">
        <f>0.8302*YAN_XRF!X48/(0.5293*YAN_XRF!$R48)</f>
        <v>7.095084501755626E-2</v>
      </c>
      <c r="M49" s="9">
        <f>0.4364*YAN_XRF!Y48/(0.5293*YAN_XRF!$R48)</f>
        <v>1.2431923538770396E-2</v>
      </c>
      <c r="N49" s="10">
        <f>YAN_XRF!AA48/(0.5293*YAN_XRF!$R48)</f>
        <v>1.1394980328845459E-3</v>
      </c>
      <c r="O49" s="5">
        <f>YAN_XRF!AB48/(0.5293*YAN_XRF!$R48)</f>
        <v>0.68369881973072755</v>
      </c>
      <c r="P49" s="12">
        <f>YAN_XRF!AC48/(0.5293*YAN_XRF!$R48)</f>
        <v>14.357675214345278</v>
      </c>
      <c r="Q49" s="5">
        <f>YAN_XRF!AD48/(0.5293*YAN_XRF!$R48)</f>
        <v>-0.22789960657690919</v>
      </c>
      <c r="R49" s="5">
        <f>YAN_XRF!AE48/(0.5293*YAN_XRF!$R48)</f>
        <v>2.8487450822113649</v>
      </c>
      <c r="S49" s="5">
        <f>YAN_XRF!AF48/(0.5293*YAN_XRF!$R48)</f>
        <v>5.9253897709996384</v>
      </c>
      <c r="T49" s="5">
        <f>YAN_XRF!AG48/(0.5293*YAN_XRF!$R48)</f>
        <v>8.3183356400571853</v>
      </c>
      <c r="U49" s="10">
        <f>YAN_XRF!AH48/(0.5293*YAN_XRF!$R48)</f>
        <v>0.1139498032884546</v>
      </c>
      <c r="V49" s="10"/>
      <c r="W49" s="5">
        <f>YAN_XRF!AI48/(0.5293*YAN_XRF!$R48)</f>
        <v>2.6208454756344555</v>
      </c>
      <c r="X49" s="10">
        <f>YAN_XRF!AJ48/(0.5293*YAN_XRF!$R48)</f>
        <v>0.22789960657690919</v>
      </c>
      <c r="Y49" s="5">
        <f>YAN_XRF!AK48/(0.5293*YAN_XRF!$R48)</f>
        <v>1.4813474427499096</v>
      </c>
      <c r="Z49" s="12">
        <f>YAN_XRF!AL48/(0.5293*YAN_XRF!$R48)</f>
        <v>39.882431150959107</v>
      </c>
      <c r="AA49" s="10">
        <f>YAN_XRF!AM48/(0.5293*YAN_XRF!$R48)</f>
        <v>0.22789960657690919</v>
      </c>
      <c r="AB49" s="10"/>
      <c r="AC49" s="10">
        <f>YAN_XRF!AN48/(0.5293*YAN_XRF!$R48)</f>
        <v>-0.22789960657690919</v>
      </c>
      <c r="AD49" s="10"/>
      <c r="AE49" s="12">
        <f>YAN_XRF!AO48/(0.5293*YAN_XRF!$R48)</f>
        <v>24.613157510306191</v>
      </c>
      <c r="AF49" s="5">
        <f>YAN_XRF!AP48/(0.5293*YAN_XRF!$R48)</f>
        <v>3.7603435085190013</v>
      </c>
      <c r="AG49" s="5">
        <f>YAN_XRF!AQ48/(0.5293*YAN_XRF!$R48)</f>
        <v>9.7996830828070944</v>
      </c>
      <c r="AH49" s="12">
        <f>YAN_XRF!AR48/(0.5293*YAN_XRF!$R48)</f>
        <v>22.334161444537099</v>
      </c>
      <c r="AI49" s="10">
        <f>YAN_XRF!AY48/(0.5293*YAN_XRF!$R48)</f>
        <v>5.0582317679744998E-2</v>
      </c>
      <c r="AJ49" s="10">
        <f>YAN_XRF!AZ48/(0.5293*YAN_XRF!$R48)</f>
        <v>4.9112365217323928E-3</v>
      </c>
      <c r="AK49" s="10">
        <f>YAN_XRF!BA48/(0.5293*YAN_XRF!$R48)</f>
        <v>1.6988548272669119E-2</v>
      </c>
      <c r="AL49" s="10">
        <f>YAN_XRF!BB48/(0.5293*YAN_XRF!$R48)</f>
        <v>3.3593769407075875E-2</v>
      </c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27">
        <v>25.619496211345442</v>
      </c>
      <c r="BN49" s="28">
        <v>2.3163665964375002</v>
      </c>
      <c r="BO49" s="28">
        <v>1.4927695843708468</v>
      </c>
      <c r="BP49" s="28">
        <v>2.0301666347443517</v>
      </c>
    </row>
    <row r="50" spans="1:68" x14ac:dyDescent="0.2">
      <c r="A50" t="str">
        <f>YAN_XRF!A49</f>
        <v>YAN 8A-2</v>
      </c>
      <c r="B50">
        <f>YAN_XRF!B49</f>
        <v>1</v>
      </c>
      <c r="C50">
        <f>YAN_XRF!C49</f>
        <v>101</v>
      </c>
      <c r="D50" s="5">
        <f>0.4674*YAN_XRF!P49/(0.5293*YAN_XRF!$R49)</f>
        <v>2.7694529986874241</v>
      </c>
      <c r="E50" s="9">
        <f>0.5994*YAN_XRF!Q49/(0.5293*YAN_XRF!$R49)</f>
        <v>0.10798640128309991</v>
      </c>
      <c r="F50" s="5">
        <f>0.5293*YAN_XRF!R49/(0.5293*YAN_XRF!$R49)</f>
        <v>1</v>
      </c>
      <c r="G50" s="10">
        <f>0.6994*YAN_XRF!S49/(0.5293*YAN_XRF!$R49)</f>
        <v>0.7426135716413409</v>
      </c>
      <c r="H50" s="9">
        <f>0.7745*YAN_XRF!T49/(0.5293*YAN_XRF!$R49)</f>
        <v>1.5016894525693564E-2</v>
      </c>
      <c r="I50" s="10">
        <f>0.603*YAN_XRF!U49/(0.5293*YAN_XRF!$R49)</f>
        <v>0.31386528305096539</v>
      </c>
      <c r="J50" s="10">
        <f>0.7147*YAN_XRF!V49/(0.5293*YAN_XRF!$R49)</f>
        <v>0.57986718664974124</v>
      </c>
      <c r="K50" s="9">
        <f>0.7419*YAN_XRF!W49/(0.5293*YAN_XRF!$R49)</f>
        <v>0.35790773097235073</v>
      </c>
      <c r="L50" s="10">
        <f>0.8302*YAN_XRF!X49/(0.5293*YAN_XRF!$R49)</f>
        <v>7.6651762029148141E-2</v>
      </c>
      <c r="M50" s="9">
        <f>0.4364*YAN_XRF!Y49/(0.5293*YAN_XRF!$R49)</f>
        <v>1.2389942064535623E-2</v>
      </c>
      <c r="N50" s="10">
        <f>YAN_XRF!AA49/(0.5293*YAN_XRF!$R49)</f>
        <v>2.6544665843628145E-2</v>
      </c>
      <c r="O50" s="5">
        <f>YAN_XRF!AB49/(0.5293*YAN_XRF!$R49)</f>
        <v>0.57705795312235098</v>
      </c>
      <c r="P50" s="12">
        <f>YAN_XRF!AC49/(0.5293*YAN_XRF!$R49)</f>
        <v>17.080915412421589</v>
      </c>
      <c r="Q50" s="5">
        <f>YAN_XRF!AD49/(0.5293*YAN_XRF!$R49)</f>
        <v>1.6157622687425828</v>
      </c>
      <c r="R50" s="5">
        <f>YAN_XRF!AE49/(0.5293*YAN_XRF!$R49)</f>
        <v>2.8852897656117547</v>
      </c>
      <c r="S50" s="5">
        <f>YAN_XRF!AF49/(0.5293*YAN_XRF!$R49)</f>
        <v>6.0014027124724505</v>
      </c>
      <c r="T50" s="5">
        <f>YAN_XRF!AG49/(0.5293*YAN_XRF!$R49)</f>
        <v>8.1942229343373842</v>
      </c>
      <c r="U50" s="10">
        <f>YAN_XRF!AH49/(0.5293*YAN_XRF!$R49)</f>
        <v>0.11541159062447019</v>
      </c>
      <c r="V50" s="10"/>
      <c r="W50" s="5">
        <f>YAN_XRF!AI49/(0.5293*YAN_XRF!$R49)</f>
        <v>2.6544665843628144</v>
      </c>
      <c r="X50" s="10">
        <f>YAN_XRF!AJ49/(0.5293*YAN_XRF!$R49)</f>
        <v>0.46164636249788077</v>
      </c>
      <c r="Y50" s="5">
        <f>YAN_XRF!AK49/(0.5293*YAN_XRF!$R49)</f>
        <v>1.6157622687425828</v>
      </c>
      <c r="Z50" s="12">
        <f>YAN_XRF!AL49/(0.5293*YAN_XRF!$R49)</f>
        <v>39.701587174817746</v>
      </c>
      <c r="AA50" s="10">
        <f>YAN_XRF!AM49/(0.5293*YAN_XRF!$R49)</f>
        <v>0.34623477187341056</v>
      </c>
      <c r="AB50" s="10"/>
      <c r="AC50" s="10">
        <f>YAN_XRF!AN49/(0.5293*YAN_XRF!$R49)</f>
        <v>-0.11541159062447019</v>
      </c>
      <c r="AD50" s="10"/>
      <c r="AE50" s="12">
        <f>YAN_XRF!AO49/(0.5293*YAN_XRF!$R49)</f>
        <v>24.928903574885563</v>
      </c>
      <c r="AF50" s="5">
        <f>YAN_XRF!AP49/(0.5293*YAN_XRF!$R49)</f>
        <v>3.8085824906075163</v>
      </c>
      <c r="AG50" s="5">
        <f>YAN_XRF!AQ49/(0.5293*YAN_XRF!$R49)</f>
        <v>9.3483388405820858</v>
      </c>
      <c r="AH50" s="12">
        <f>YAN_XRF!AR49/(0.5293*YAN_XRF!$R49)</f>
        <v>22.159025399898276</v>
      </c>
      <c r="AI50" s="10">
        <f>YAN_XRF!AY49/(0.5293*YAN_XRF!$R49)</f>
        <v>4.4468085867608365E-2</v>
      </c>
      <c r="AJ50" s="10">
        <f>YAN_XRF!AZ49/(0.5293*YAN_XRF!$R49)</f>
        <v>6.4630490749703314E-3</v>
      </c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27">
        <v>25.487921549868474</v>
      </c>
      <c r="BN50" s="28">
        <v>2.564719854911897</v>
      </c>
      <c r="BO50" s="28">
        <v>1.4139663280209982</v>
      </c>
      <c r="BP50" s="28">
        <v>1.9229942061085576</v>
      </c>
    </row>
    <row r="51" spans="1:68" x14ac:dyDescent="0.2">
      <c r="A51" t="str">
        <f>YAN_XRF!A50</f>
        <v>YAN 8A-2</v>
      </c>
      <c r="B51">
        <f>YAN_XRF!B50</f>
        <v>3</v>
      </c>
      <c r="C51">
        <f>YAN_XRF!C50</f>
        <v>103</v>
      </c>
      <c r="D51" s="5">
        <f>0.4674*YAN_XRF!P50/(0.5293*YAN_XRF!$R50)</f>
        <v>2.7643634017451149</v>
      </c>
      <c r="E51" s="9">
        <f>0.5994*YAN_XRF!Q50/(0.5293*YAN_XRF!$R50)</f>
        <v>0.10650974267167299</v>
      </c>
      <c r="F51" s="5">
        <f>0.5293*YAN_XRF!R50/(0.5293*YAN_XRF!$R50)</f>
        <v>1</v>
      </c>
      <c r="G51" s="10">
        <f>0.6994*YAN_XRF!S50/(0.5293*YAN_XRF!$R50)</f>
        <v>0.72963879753255356</v>
      </c>
      <c r="H51" s="9">
        <f>0.7745*YAN_XRF!T50/(0.5293*YAN_XRF!$R50)</f>
        <v>1.4739081109140304E-2</v>
      </c>
      <c r="I51" s="10">
        <f>0.603*YAN_XRF!U50/(0.5293*YAN_XRF!$R50)</f>
        <v>0.30762258817746096</v>
      </c>
      <c r="J51" s="10">
        <f>0.7147*YAN_XRF!V50/(0.5293*YAN_XRF!$R50)</f>
        <v>0.58500946478129201</v>
      </c>
      <c r="K51" s="9">
        <f>0.7419*YAN_XRF!W50/(0.5293*YAN_XRF!$R50)</f>
        <v>0.32830203474455183</v>
      </c>
      <c r="L51" s="10">
        <f>0.8302*YAN_XRF!X50/(0.5293*YAN_XRF!$R50)</f>
        <v>7.138137198975017E-2</v>
      </c>
      <c r="M51" s="9">
        <f>0.4364*YAN_XRF!Y50/(0.5293*YAN_XRF!$R50)</f>
        <v>1.2107124449034171E-2</v>
      </c>
      <c r="N51" s="10">
        <f>YAN_XRF!AA50/(0.5293*YAN_XRF!$R50)</f>
        <v>5.7320623134786931E-3</v>
      </c>
      <c r="O51" s="5">
        <f>YAN_XRF!AB50/(0.5293*YAN_XRF!$R50)</f>
        <v>0.68784747761744314</v>
      </c>
      <c r="P51" s="12">
        <f>YAN_XRF!AC50/(0.5293*YAN_XRF!$R50)</f>
        <v>15.247285753853323</v>
      </c>
      <c r="Q51" s="5">
        <f>YAN_XRF!AD50/(0.5293*YAN_XRF!$R50)</f>
        <v>3.0953136492784941</v>
      </c>
      <c r="R51" s="5">
        <f>YAN_XRF!AE50/(0.5293*YAN_XRF!$R50)</f>
        <v>2.7513899104697725</v>
      </c>
      <c r="S51" s="5">
        <f>YAN_XRF!AF50/(0.5293*YAN_XRF!$R50)</f>
        <v>5.6174210672091185</v>
      </c>
      <c r="T51" s="5">
        <f>YAN_XRF!AG50/(0.5293*YAN_XRF!$R50)</f>
        <v>8.0248872388701695</v>
      </c>
      <c r="U51" s="10">
        <f>YAN_XRF!AH50/(0.5293*YAN_XRF!$R50)</f>
        <v>0.2292824925391477</v>
      </c>
      <c r="V51" s="10"/>
      <c r="W51" s="5">
        <f>YAN_XRF!AI50/(0.5293*YAN_XRF!$R50)</f>
        <v>2.6367486642001987</v>
      </c>
      <c r="X51" s="10">
        <f>YAN_XRF!AJ50/(0.5293*YAN_XRF!$R50)</f>
        <v>0.2292824925391477</v>
      </c>
      <c r="Y51" s="5">
        <f>YAN_XRF!AK50/(0.5293*YAN_XRF!$R50)</f>
        <v>1.4903362015044601</v>
      </c>
      <c r="Z51" s="12">
        <f>YAN_XRF!AL50/(0.5293*YAN_XRF!$R50)</f>
        <v>39.551229963002982</v>
      </c>
      <c r="AA51" s="10">
        <f>YAN_XRF!AM50/(0.5293*YAN_XRF!$R50)</f>
        <v>0.2292824925391477</v>
      </c>
      <c r="AB51" s="10"/>
      <c r="AC51" s="10">
        <f>YAN_XRF!AN50/(0.5293*YAN_XRF!$R50)</f>
        <v>-0.11464124626957385</v>
      </c>
      <c r="AD51" s="10"/>
      <c r="AE51" s="12">
        <f>YAN_XRF!AO50/(0.5293*YAN_XRF!$R50)</f>
        <v>23.845379224071362</v>
      </c>
      <c r="AF51" s="5">
        <f>YAN_XRF!AP50/(0.5293*YAN_XRF!$R50)</f>
        <v>3.5538786343567894</v>
      </c>
      <c r="AG51" s="5">
        <f>YAN_XRF!AQ50/(0.5293*YAN_XRF!$R50)</f>
        <v>8.8273759627571859</v>
      </c>
      <c r="AH51" s="12">
        <f>YAN_XRF!AR50/(0.5293*YAN_XRF!$R50)</f>
        <v>21.552554298679883</v>
      </c>
      <c r="AI51" s="10">
        <f>YAN_XRF!AY50/(0.5293*YAN_XRF!$R50)</f>
        <v>4.1729413642124881E-2</v>
      </c>
      <c r="AJ51" s="10">
        <f>YAN_XRF!AZ50/(0.5293*YAN_XRF!$R50)</f>
        <v>5.2047125806386528E-3</v>
      </c>
      <c r="AK51" s="10">
        <f>YAN_XRF!BA50/(0.5293*YAN_XRF!$R50)</f>
        <v>1.9741222607620616E-2</v>
      </c>
      <c r="AL51" s="10">
        <f>YAN_XRF!BB50/(0.5293*YAN_XRF!$R50)</f>
        <v>2.1988191034504265E-2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27">
        <v>26.592332028052436</v>
      </c>
      <c r="BN51" s="28">
        <v>2.1684096320183732</v>
      </c>
      <c r="BO51" s="28">
        <v>1.3772942346523989</v>
      </c>
      <c r="BP51" s="28">
        <v>1.8731201591272626</v>
      </c>
    </row>
    <row r="52" spans="1:68" x14ac:dyDescent="0.2">
      <c r="A52" t="str">
        <f>YAN_XRF!A51</f>
        <v>YAN 8A-2</v>
      </c>
      <c r="B52">
        <f>YAN_XRF!B51</f>
        <v>5</v>
      </c>
      <c r="C52">
        <f>YAN_XRF!C51</f>
        <v>105</v>
      </c>
      <c r="D52" s="5">
        <f>0.4674*YAN_XRF!P51/(0.5293*YAN_XRF!$R51)</f>
        <v>2.7694070481199429</v>
      </c>
      <c r="E52" s="9">
        <f>0.5994*YAN_XRF!Q51/(0.5293*YAN_XRF!$R51)</f>
        <v>0.10624683300634413</v>
      </c>
      <c r="F52" s="5">
        <f>0.5293*YAN_XRF!R51/(0.5293*YAN_XRF!$R51)</f>
        <v>1</v>
      </c>
      <c r="G52" s="10">
        <f>0.6994*YAN_XRF!S51/(0.5293*YAN_XRF!$R51)</f>
        <v>0.72211524065865063</v>
      </c>
      <c r="H52" s="9">
        <f>0.7745*YAN_XRF!T51/(0.5293*YAN_XRF!$R51)</f>
        <v>1.4483311537201343E-2</v>
      </c>
      <c r="I52" s="10">
        <f>0.603*YAN_XRF!U51/(0.5293*YAN_XRF!$R51)</f>
        <v>0.30685002240058312</v>
      </c>
      <c r="J52" s="10">
        <f>0.7147*YAN_XRF!V51/(0.5293*YAN_XRF!$R51)</f>
        <v>0.5994017519942072</v>
      </c>
      <c r="K52" s="9">
        <f>0.7419*YAN_XRF!W51/(0.5293*YAN_XRF!$R51)</f>
        <v>0.36912409696409476</v>
      </c>
      <c r="L52" s="10">
        <f>0.8302*YAN_XRF!X51/(0.5293*YAN_XRF!$R51)</f>
        <v>7.1508690893599097E-2</v>
      </c>
      <c r="M52" s="9">
        <f>0.4364*YAN_XRF!Y51/(0.5293*YAN_XRF!$R51)</f>
        <v>1.2018590047340993E-2</v>
      </c>
      <c r="N52" s="10">
        <f>YAN_XRF!AA51/(0.5293*YAN_XRF!$R51)</f>
        <v>2.4933611426212771E-2</v>
      </c>
      <c r="O52" s="5">
        <f>YAN_XRF!AB51/(0.5293*YAN_XRF!$R51)</f>
        <v>0.68000758435125741</v>
      </c>
      <c r="P52" s="12">
        <f>YAN_XRF!AC51/(0.5293*YAN_XRF!$R51)</f>
        <v>15.640174440078919</v>
      </c>
      <c r="Q52" s="5">
        <f>YAN_XRF!AD51/(0.5293*YAN_XRF!$R51)</f>
        <v>2.0400227530537722</v>
      </c>
      <c r="R52" s="5">
        <f>YAN_XRF!AE51/(0.5293*YAN_XRF!$R51)</f>
        <v>2.6066957400131532</v>
      </c>
      <c r="S52" s="5">
        <f>YAN_XRF!AF51/(0.5293*YAN_XRF!$R51)</f>
        <v>6.1200682591613162</v>
      </c>
      <c r="T52" s="5">
        <f>YAN_XRF!AG51/(0.5293*YAN_XRF!$R51)</f>
        <v>8.1600910122150889</v>
      </c>
      <c r="U52" s="10">
        <f>YAN_XRF!AH51/(0.5293*YAN_XRF!$R51)</f>
        <v>0.22666919478375247</v>
      </c>
      <c r="V52" s="10"/>
      <c r="W52" s="5">
        <f>YAN_XRF!AI51/(0.5293*YAN_XRF!$R51)</f>
        <v>2.7200303374050296</v>
      </c>
      <c r="X52" s="10">
        <f>YAN_XRF!AJ51/(0.5293*YAN_XRF!$R51)</f>
        <v>0</v>
      </c>
      <c r="Y52" s="5">
        <f>YAN_XRF!AK51/(0.5293*YAN_XRF!$R51)</f>
        <v>1.3600151687025148</v>
      </c>
      <c r="Z52" s="12">
        <f>YAN_XRF!AL51/(0.5293*YAN_XRF!$R51)</f>
        <v>39.667109087156682</v>
      </c>
      <c r="AA52" s="10">
        <f>YAN_XRF!AM51/(0.5293*YAN_XRF!$R51)</f>
        <v>-0.22666919478375247</v>
      </c>
      <c r="AB52" s="10"/>
      <c r="AC52" s="10">
        <f>YAN_XRF!AN51/(0.5293*YAN_XRF!$R51)</f>
        <v>-0.22666919478375247</v>
      </c>
      <c r="AD52" s="10"/>
      <c r="AE52" s="12">
        <f>YAN_XRF!AO51/(0.5293*YAN_XRF!$R51)</f>
        <v>23.913600049685883</v>
      </c>
      <c r="AF52" s="5">
        <f>YAN_XRF!AP51/(0.5293*YAN_XRF!$R51)</f>
        <v>3.6267071165400395</v>
      </c>
      <c r="AG52" s="5">
        <f>YAN_XRF!AQ51/(0.5293*YAN_XRF!$R51)</f>
        <v>8.9534331939582223</v>
      </c>
      <c r="AH52" s="12">
        <f>YAN_XRF!AR51/(0.5293*YAN_XRF!$R51)</f>
        <v>21.98691189402399</v>
      </c>
      <c r="AI52" s="10">
        <f>YAN_XRF!AY51/(0.5293*YAN_XRF!$R51)</f>
        <v>3.7026412967925963E-2</v>
      </c>
      <c r="AJ52" s="10">
        <f>YAN_XRF!AZ51/(0.5293*YAN_XRF!$R51)</f>
        <v>4.7827200099371768E-3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27">
        <v>24.109196144802407</v>
      </c>
      <c r="BN52" s="28">
        <v>2.0922354062749862</v>
      </c>
      <c r="BO52" s="28">
        <v>1.3499940416404752</v>
      </c>
      <c r="BP52" s="28">
        <v>1.8359918966310464</v>
      </c>
    </row>
    <row r="53" spans="1:68" x14ac:dyDescent="0.2">
      <c r="A53" t="str">
        <f>YAN_XRF!A52</f>
        <v>YAN 8A-2</v>
      </c>
      <c r="B53">
        <f>YAN_XRF!B52</f>
        <v>7</v>
      </c>
      <c r="C53">
        <f>YAN_XRF!C52</f>
        <v>107</v>
      </c>
      <c r="D53" s="5">
        <f>0.4674*YAN_XRF!P52/(0.5293*YAN_XRF!$R52)</f>
        <v>2.7614611594967986</v>
      </c>
      <c r="E53" s="9">
        <f>0.5994*YAN_XRF!Q52/(0.5293*YAN_XRF!$R52)</f>
        <v>0.10604303473331404</v>
      </c>
      <c r="F53" s="5">
        <f>0.5293*YAN_XRF!R52/(0.5293*YAN_XRF!$R52)</f>
        <v>1</v>
      </c>
      <c r="G53" s="10">
        <f>0.6994*YAN_XRF!S52/(0.5293*YAN_XRF!$R52)</f>
        <v>0.71815192978785691</v>
      </c>
      <c r="H53" s="9">
        <f>0.7745*YAN_XRF!T52/(0.5293*YAN_XRF!$R52)</f>
        <v>1.4483311537201343E-2</v>
      </c>
      <c r="I53" s="10">
        <f>0.603*YAN_XRF!U52/(0.5293*YAN_XRF!$R52)</f>
        <v>0.30411639191149109</v>
      </c>
      <c r="J53" s="10">
        <f>0.7147*YAN_XRF!V52/(0.5293*YAN_XRF!$R52)</f>
        <v>0.60183175909688635</v>
      </c>
      <c r="K53" s="9">
        <f>0.7419*YAN_XRF!W52/(0.5293*YAN_XRF!$R52)</f>
        <v>0.3304459455737796</v>
      </c>
      <c r="L53" s="10">
        <f>0.8302*YAN_XRF!X52/(0.5293*YAN_XRF!$R52)</f>
        <v>6.9626883238504383E-2</v>
      </c>
      <c r="M53" s="9">
        <f>0.4364*YAN_XRF!Y52/(0.5293*YAN_XRF!$R52)</f>
        <v>1.1969130829039179E-2</v>
      </c>
      <c r="N53" s="10">
        <f>YAN_XRF!AA52/(0.5293*YAN_XRF!$R52)</f>
        <v>4.5333838956750491E-3</v>
      </c>
      <c r="O53" s="5">
        <f>YAN_XRF!AB52/(0.5293*YAN_XRF!$R52)</f>
        <v>0.56667298695938118</v>
      </c>
      <c r="P53" s="12">
        <f>YAN_XRF!AC52/(0.5293*YAN_XRF!$R52)</f>
        <v>14.960166855727662</v>
      </c>
      <c r="Q53" s="5">
        <f>YAN_XRF!AD52/(0.5293*YAN_XRF!$R52)</f>
        <v>3.966710908715668</v>
      </c>
      <c r="R53" s="5">
        <f>YAN_XRF!AE52/(0.5293*YAN_XRF!$R52)</f>
        <v>2.7200303374050296</v>
      </c>
      <c r="S53" s="5">
        <f>YAN_XRF!AF52/(0.5293*YAN_XRF!$R52)</f>
        <v>6.2334028565531927</v>
      </c>
      <c r="T53" s="5">
        <f>YAN_XRF!AG52/(0.5293*YAN_XRF!$R52)</f>
        <v>7.706752622647584</v>
      </c>
      <c r="U53" s="10">
        <f>YAN_XRF!AH52/(0.5293*YAN_XRF!$R52)</f>
        <v>0.34000379217562871</v>
      </c>
      <c r="V53" s="10"/>
      <c r="W53" s="5">
        <f>YAN_XRF!AI52/(0.5293*YAN_XRF!$R52)</f>
        <v>2.7200303374050296</v>
      </c>
      <c r="X53" s="10">
        <f>YAN_XRF!AJ52/(0.5293*YAN_XRF!$R52)</f>
        <v>0.11333459739187624</v>
      </c>
      <c r="Y53" s="5">
        <f>YAN_XRF!AK52/(0.5293*YAN_XRF!$R52)</f>
        <v>1.4733497660943911</v>
      </c>
      <c r="Z53" s="12">
        <f>YAN_XRF!AL52/(0.5293*YAN_XRF!$R52)</f>
        <v>39.780443684548558</v>
      </c>
      <c r="AA53" s="10">
        <f>YAN_XRF!AM52/(0.5293*YAN_XRF!$R52)</f>
        <v>0.34000379217562871</v>
      </c>
      <c r="AB53" s="10"/>
      <c r="AC53" s="10">
        <f>YAN_XRF!AN52/(0.5293*YAN_XRF!$R52)</f>
        <v>0</v>
      </c>
      <c r="AD53" s="10"/>
      <c r="AE53" s="12">
        <f>YAN_XRF!AO52/(0.5293*YAN_XRF!$R52)</f>
        <v>23.006923270550875</v>
      </c>
      <c r="AF53" s="5">
        <f>YAN_XRF!AP52/(0.5293*YAN_XRF!$R52)</f>
        <v>3.853376311323792</v>
      </c>
      <c r="AG53" s="5">
        <f>YAN_XRF!AQ52/(0.5293*YAN_XRF!$R52)</f>
        <v>9.0667677913500988</v>
      </c>
      <c r="AH53" s="12">
        <f>YAN_XRF!AR52/(0.5293*YAN_XRF!$R52)</f>
        <v>21.646908101848361</v>
      </c>
      <c r="AI53" s="10">
        <f>YAN_XRF!AY52/(0.5293*YAN_XRF!$R52)</f>
        <v>3.6924411830273271E-2</v>
      </c>
      <c r="AJ53" s="10">
        <f>YAN_XRF!AZ52/(0.5293*YAN_XRF!$R52)</f>
        <v>5.2133914800263064E-3</v>
      </c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27">
        <v>22.408218606591539</v>
      </c>
      <c r="BN53" s="28">
        <v>1.8025404933126976</v>
      </c>
      <c r="BO53" s="28">
        <v>1.2594932455139147</v>
      </c>
      <c r="BP53" s="28">
        <v>1.7129108138989242</v>
      </c>
    </row>
    <row r="54" spans="1:68" x14ac:dyDescent="0.2">
      <c r="A54" t="str">
        <f>YAN_XRF!A53</f>
        <v>YAN 8A-2</v>
      </c>
      <c r="B54">
        <f>YAN_XRF!B53</f>
        <v>9</v>
      </c>
      <c r="C54">
        <f>YAN_XRF!C53</f>
        <v>109</v>
      </c>
      <c r="D54" s="5">
        <f>0.4674*YAN_XRF!P53/(0.5293*YAN_XRF!$R53)</f>
        <v>2.7658786046751285</v>
      </c>
      <c r="E54" s="9">
        <f>0.5994*YAN_XRF!Q53/(0.5293*YAN_XRF!$R53)</f>
        <v>0.10606456844238624</v>
      </c>
      <c r="F54" s="5">
        <f>0.5293*YAN_XRF!R53/(0.5293*YAN_XRF!$R53)</f>
        <v>1</v>
      </c>
      <c r="G54" s="10">
        <f>0.6994*YAN_XRF!S53/(0.5293*YAN_XRF!$R53)</f>
        <v>0.71600434626576415</v>
      </c>
      <c r="H54" s="9">
        <f>0.7745*YAN_XRF!T53/(0.5293*YAN_XRF!$R53)</f>
        <v>1.4352485046151955E-2</v>
      </c>
      <c r="I54" s="10">
        <f>0.603*YAN_XRF!U53/(0.5293*YAN_XRF!$R53)</f>
        <v>0.30388831687965601</v>
      </c>
      <c r="J54" s="10">
        <f>0.7147*YAN_XRF!V53/(0.5293*YAN_XRF!$R53)</f>
        <v>0.61133814453864777</v>
      </c>
      <c r="K54" s="9">
        <f>0.7419*YAN_XRF!W53/(0.5293*YAN_XRF!$R53)</f>
        <v>0.32945776989921693</v>
      </c>
      <c r="L54" s="10">
        <f>0.8302*YAN_XRF!X53/(0.5293*YAN_XRF!$R53)</f>
        <v>6.8480578754823787E-2</v>
      </c>
      <c r="M54" s="9">
        <f>0.4364*YAN_XRF!Y53/(0.5293*YAN_XRF!$R53)</f>
        <v>1.1834715345807455E-2</v>
      </c>
      <c r="N54" s="10">
        <f>YAN_XRF!AA53/(0.5293*YAN_XRF!$R53)</f>
        <v>5.6497839070651229E-3</v>
      </c>
      <c r="O54" s="5">
        <f>YAN_XRF!AB53/(0.5293*YAN_XRF!$R53)</f>
        <v>0.67797406884781475</v>
      </c>
      <c r="P54" s="12">
        <f>YAN_XRF!AC53/(0.5293*YAN_XRF!$R53)</f>
        <v>13.220494342532389</v>
      </c>
      <c r="Q54" s="5">
        <f>YAN_XRF!AD53/(0.5293*YAN_XRF!$R53)</f>
        <v>1.4689438158369319</v>
      </c>
      <c r="R54" s="5">
        <f>YAN_XRF!AE53/(0.5293*YAN_XRF!$R53)</f>
        <v>2.711896275391259</v>
      </c>
      <c r="S54" s="5">
        <f>YAN_XRF!AF53/(0.5293*YAN_XRF!$R53)</f>
        <v>6.2147622977716352</v>
      </c>
      <c r="T54" s="5">
        <f>YAN_XRF!AG53/(0.5293*YAN_XRF!$R53)</f>
        <v>7.3447190791846602</v>
      </c>
      <c r="U54" s="10">
        <f>YAN_XRF!AH53/(0.5293*YAN_XRF!$R53)</f>
        <v>0.11299567814130246</v>
      </c>
      <c r="V54" s="10"/>
      <c r="W54" s="5">
        <f>YAN_XRF!AI53/(0.5293*YAN_XRF!$R53)</f>
        <v>2.8248919535325614</v>
      </c>
      <c r="X54" s="10">
        <f>YAN_XRF!AJ53/(0.5293*YAN_XRF!$R53)</f>
        <v>0.22599135628260492</v>
      </c>
      <c r="Y54" s="5">
        <f>YAN_XRF!AK53/(0.5293*YAN_XRF!$R53)</f>
        <v>1.4689438158369319</v>
      </c>
      <c r="Z54" s="12">
        <f>YAN_XRF!AL53/(0.5293*YAN_XRF!$R53)</f>
        <v>40.339457096444981</v>
      </c>
      <c r="AA54" s="10">
        <f>YAN_XRF!AM53/(0.5293*YAN_XRF!$R53)</f>
        <v>0.22599135628260492</v>
      </c>
      <c r="AB54" s="10"/>
      <c r="AC54" s="10">
        <f>YAN_XRF!AN53/(0.5293*YAN_XRF!$R53)</f>
        <v>0</v>
      </c>
      <c r="AD54" s="10"/>
      <c r="AE54" s="12">
        <f>YAN_XRF!AO53/(0.5293*YAN_XRF!$R53)</f>
        <v>24.181075122238727</v>
      </c>
      <c r="AF54" s="5">
        <f>YAN_XRF!AP53/(0.5293*YAN_XRF!$R53)</f>
        <v>3.5028660223803763</v>
      </c>
      <c r="AG54" s="5">
        <f>YAN_XRF!AQ53/(0.5293*YAN_XRF!$R53)</f>
        <v>8.5876715387389861</v>
      </c>
      <c r="AH54" s="12">
        <f>YAN_XRF!AR53/(0.5293*YAN_XRF!$R53)</f>
        <v>21.582174524988769</v>
      </c>
      <c r="AI54" s="10">
        <f>YAN_XRF!AY53/(0.5293*YAN_XRF!$R53)</f>
        <v>3.46670740537516E-2</v>
      </c>
      <c r="AJ54" s="10">
        <f>YAN_XRF!AZ53/(0.5293*YAN_XRF!$R53)</f>
        <v>3.7401569464771112E-3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27">
        <v>22.38691749881125</v>
      </c>
      <c r="BN54" s="28">
        <v>1.5900671063841605</v>
      </c>
      <c r="BO54" s="28">
        <v>1.2205512104996163</v>
      </c>
      <c r="BP54" s="28">
        <v>1.6599496462794783</v>
      </c>
    </row>
    <row r="55" spans="1:68" x14ac:dyDescent="0.2">
      <c r="A55" t="str">
        <f>YAN_XRF!A54</f>
        <v>YAN 8A-2</v>
      </c>
      <c r="B55">
        <f>YAN_XRF!B54</f>
        <v>11</v>
      </c>
      <c r="C55">
        <f>YAN_XRF!C54</f>
        <v>111</v>
      </c>
      <c r="D55" s="5">
        <f>0.4674*YAN_XRF!P54/(0.5293*YAN_XRF!$R54)</f>
        <v>2.7643401046501124</v>
      </c>
      <c r="E55" s="9">
        <f>0.5994*YAN_XRF!Q54/(0.5293*YAN_XRF!$R54)</f>
        <v>0.10467810824122167</v>
      </c>
      <c r="F55" s="5">
        <f>0.5293*YAN_XRF!R54/(0.5293*YAN_XRF!$R54)</f>
        <v>1</v>
      </c>
      <c r="G55" s="10">
        <f>0.6994*YAN_XRF!S54/(0.5293*YAN_XRF!$R54)</f>
        <v>0.70514924866773721</v>
      </c>
      <c r="H55" s="9">
        <f>0.7745*YAN_XRF!T54/(0.5293*YAN_XRF!$R54)</f>
        <v>1.4205497118414234E-2</v>
      </c>
      <c r="I55" s="10">
        <f>0.603*YAN_XRF!U54/(0.5293*YAN_XRF!$R54)</f>
        <v>0.29922874525976134</v>
      </c>
      <c r="J55" s="10">
        <f>0.7147*YAN_XRF!V54/(0.5293*YAN_XRF!$R54)</f>
        <v>0.63613263362547345</v>
      </c>
      <c r="K55" s="9">
        <f>0.7419*YAN_XRF!W54/(0.5293*YAN_XRF!$R54)</f>
        <v>0.33643241036544952</v>
      </c>
      <c r="L55" s="10">
        <f>0.8302*YAN_XRF!X54/(0.5293*YAN_XRF!$R54)</f>
        <v>6.539253581685589E-2</v>
      </c>
      <c r="M55" s="9">
        <f>0.4364*YAN_XRF!Y54/(0.5293*YAN_XRF!$R54)</f>
        <v>1.1736268934652136E-2</v>
      </c>
      <c r="N55" s="10">
        <f>YAN_XRF!AA54/(0.5293*YAN_XRF!$R54)</f>
        <v>7.8767207681108044E-3</v>
      </c>
      <c r="O55" s="5">
        <f>YAN_XRF!AB54/(0.5293*YAN_XRF!$R54)</f>
        <v>0.56262291200791459</v>
      </c>
      <c r="P55" s="12">
        <f>YAN_XRF!AC54/(0.5293*YAN_XRF!$R54)</f>
        <v>13.165376140985201</v>
      </c>
      <c r="Q55" s="5">
        <f>YAN_XRF!AD54/(0.5293*YAN_XRF!$R54)</f>
        <v>1.9129179008269095</v>
      </c>
      <c r="R55" s="5">
        <f>YAN_XRF!AE54/(0.5293*YAN_XRF!$R54)</f>
        <v>2.9256391424411556</v>
      </c>
      <c r="S55" s="5">
        <f>YAN_XRF!AF54/(0.5293*YAN_XRF!$R54)</f>
        <v>6.1888520320870599</v>
      </c>
      <c r="T55" s="5">
        <f>YAN_XRF!AG54/(0.5293*YAN_XRF!$R54)</f>
        <v>7.0890486912997233</v>
      </c>
      <c r="U55" s="10">
        <f>YAN_XRF!AH54/(0.5293*YAN_XRF!$R54)</f>
        <v>0.22504916480316584</v>
      </c>
      <c r="V55" s="10"/>
      <c r="W55" s="5">
        <f>YAN_XRF!AI54/(0.5293*YAN_XRF!$R54)</f>
        <v>2.70058997763799</v>
      </c>
      <c r="X55" s="10">
        <f>YAN_XRF!AJ54/(0.5293*YAN_XRF!$R54)</f>
        <v>0.22504916480316584</v>
      </c>
      <c r="Y55" s="5">
        <f>YAN_XRF!AK54/(0.5293*YAN_XRF!$R54)</f>
        <v>1.1252458240158292</v>
      </c>
      <c r="Z55" s="12">
        <f>YAN_XRF!AL54/(0.5293*YAN_XRF!$R54)</f>
        <v>40.733898829373018</v>
      </c>
      <c r="AA55" s="10">
        <f>YAN_XRF!AM54/(0.5293*YAN_XRF!$R54)</f>
        <v>-0.11252458240158292</v>
      </c>
      <c r="AB55" s="10"/>
      <c r="AC55" s="10">
        <f>YAN_XRF!AN54/(0.5293*YAN_XRF!$R54)</f>
        <v>-0.11252458240158292</v>
      </c>
      <c r="AD55" s="10"/>
      <c r="AE55" s="12">
        <f>YAN_XRF!AO54/(0.5293*YAN_XRF!$R54)</f>
        <v>22.729965645119748</v>
      </c>
      <c r="AF55" s="5">
        <f>YAN_XRF!AP54/(0.5293*YAN_XRF!$R54)</f>
        <v>3.7133112192522364</v>
      </c>
      <c r="AG55" s="5">
        <f>YAN_XRF!AQ54/(0.5293*YAN_XRF!$R54)</f>
        <v>8.6643928449218848</v>
      </c>
      <c r="AH55" s="12">
        <f>YAN_XRF!AR54/(0.5293*YAN_XRF!$R54)</f>
        <v>20.591998579489672</v>
      </c>
      <c r="AI55" s="10">
        <f>YAN_XRF!AY54/(0.5293*YAN_XRF!$R54)</f>
        <v>3.1653165029565271E-2</v>
      </c>
      <c r="AJ55" s="10">
        <f>YAN_XRF!AZ54/(0.5293*YAN_XRF!$R54)</f>
        <v>2.7005899776379899E-3</v>
      </c>
      <c r="AK55" s="10">
        <f>YAN_XRF!BA54/(0.5293*YAN_XRF!$R54)</f>
        <v>2.2111080441911044E-2</v>
      </c>
      <c r="AL55" s="10">
        <f>YAN_XRF!BB54/(0.5293*YAN_XRF!$R54)</f>
        <v>9.5420845876542301E-3</v>
      </c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27">
        <v>12.818538393050513</v>
      </c>
      <c r="BN55" s="28">
        <v>1.7402704940656482</v>
      </c>
      <c r="BO55" s="28">
        <v>1.2503450179408666</v>
      </c>
      <c r="BP55" s="28">
        <v>1.7004692243995787</v>
      </c>
    </row>
    <row r="56" spans="1:68" x14ac:dyDescent="0.2">
      <c r="A56" t="str">
        <f>YAN_XRF!A55</f>
        <v>YAN 8A-2</v>
      </c>
      <c r="B56">
        <f>YAN_XRF!B55</f>
        <v>13</v>
      </c>
      <c r="C56">
        <f>YAN_XRF!C55</f>
        <v>113</v>
      </c>
      <c r="D56" s="5">
        <f>0.4674*YAN_XRF!P55/(0.5293*YAN_XRF!$R55)</f>
        <v>2.7594096526204153</v>
      </c>
      <c r="E56" s="9">
        <f>0.5994*YAN_XRF!Q55/(0.5293*YAN_XRF!$R55)</f>
        <v>0.104154770631258</v>
      </c>
      <c r="F56" s="5">
        <f>0.5293*YAN_XRF!R55/(0.5293*YAN_XRF!$R55)</f>
        <v>1</v>
      </c>
      <c r="G56" s="10">
        <f>0.6994*YAN_XRF!S55/(0.5293*YAN_XRF!$R55)</f>
        <v>0.69682121160179933</v>
      </c>
      <c r="H56" s="9">
        <f>0.7745*YAN_XRF!T55/(0.5293*YAN_XRF!$R55)</f>
        <v>1.4006170624922919E-2</v>
      </c>
      <c r="I56" s="10">
        <f>0.603*YAN_XRF!U55/(0.5293*YAN_XRF!$R55)</f>
        <v>0.29869504357380455</v>
      </c>
      <c r="J56" s="10">
        <f>0.7147*YAN_XRF!V55/(0.5293*YAN_XRF!$R55)</f>
        <v>0.64623693645141456</v>
      </c>
      <c r="K56" s="9">
        <f>0.7419*YAN_XRF!W55/(0.5293*YAN_XRF!$R55)</f>
        <v>0.3366656834582637</v>
      </c>
      <c r="L56" s="10">
        <f>0.8302*YAN_XRF!X55/(0.5293*YAN_XRF!$R55)</f>
        <v>6.4343389391188818E-2</v>
      </c>
      <c r="M56" s="9">
        <f>0.4364*YAN_XRF!Y55/(0.5293*YAN_XRF!$R55)</f>
        <v>1.1568281801755982E-2</v>
      </c>
      <c r="N56" s="10">
        <f>YAN_XRF!AA55/(0.5293*YAN_XRF!$R55)</f>
        <v>4.4929553829312179E-3</v>
      </c>
      <c r="O56" s="5">
        <f>YAN_XRF!AB55/(0.5293*YAN_XRF!$R55)</f>
        <v>0.56161942286640221</v>
      </c>
      <c r="P56" s="12">
        <f>YAN_XRF!AC55/(0.5293*YAN_XRF!$R55)</f>
        <v>12.804922841353971</v>
      </c>
      <c r="Q56" s="5">
        <f>YAN_XRF!AD55/(0.5293*YAN_XRF!$R55)</f>
        <v>2.0218299223190481</v>
      </c>
      <c r="R56" s="5">
        <f>YAN_XRF!AE55/(0.5293*YAN_XRF!$R55)</f>
        <v>2.6957732297587307</v>
      </c>
      <c r="S56" s="5">
        <f>YAN_XRF!AF55/(0.5293*YAN_XRF!$R55)</f>
        <v>6.7394330743968274</v>
      </c>
      <c r="T56" s="5">
        <f>YAN_XRF!AG55/(0.5293*YAN_XRF!$R55)</f>
        <v>6.9640808435433881</v>
      </c>
      <c r="U56" s="10">
        <f>YAN_XRF!AH55/(0.5293*YAN_XRF!$R55)</f>
        <v>0.2246477691465609</v>
      </c>
      <c r="V56" s="10"/>
      <c r="W56" s="5">
        <f>YAN_XRF!AI55/(0.5293*YAN_XRF!$R55)</f>
        <v>2.6957732297587307</v>
      </c>
      <c r="X56" s="10">
        <f>YAN_XRF!AJ55/(0.5293*YAN_XRF!$R55)</f>
        <v>0.33697165371984134</v>
      </c>
      <c r="Y56" s="5">
        <f>YAN_XRF!AK55/(0.5293*YAN_XRF!$R55)</f>
        <v>1.3478866148793653</v>
      </c>
      <c r="Z56" s="12">
        <f>YAN_XRF!AL55/(0.5293*YAN_XRF!$R55)</f>
        <v>41.222865638393927</v>
      </c>
      <c r="AA56" s="10">
        <f>YAN_XRF!AM55/(0.5293*YAN_XRF!$R55)</f>
        <v>-0.2246477691465609</v>
      </c>
      <c r="AB56" s="10"/>
      <c r="AC56" s="10">
        <f>YAN_XRF!AN55/(0.5293*YAN_XRF!$R55)</f>
        <v>-0.11232388457328045</v>
      </c>
      <c r="AD56" s="10"/>
      <c r="AE56" s="12">
        <f>YAN_XRF!AO55/(0.5293*YAN_XRF!$R55)</f>
        <v>22.914072452949213</v>
      </c>
      <c r="AF56" s="5">
        <f>YAN_XRF!AP55/(0.5293*YAN_XRF!$R55)</f>
        <v>3.5943643063449744</v>
      </c>
      <c r="AG56" s="5">
        <f>YAN_XRF!AQ55/(0.5293*YAN_XRF!$R55)</f>
        <v>8.4242913429960335</v>
      </c>
      <c r="AH56" s="12">
        <f>YAN_XRF!AR55/(0.5293*YAN_XRF!$R55)</f>
        <v>21.453861953496567</v>
      </c>
      <c r="AI56" s="10">
        <f>YAN_XRF!AY55/(0.5293*YAN_XRF!$R55)</f>
        <v>3.3056919229916437E-2</v>
      </c>
      <c r="AJ56" s="10">
        <f>YAN_XRF!AZ55/(0.5293*YAN_XRF!$R55)</f>
        <v>4.369399109900609E-3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27">
        <v>21.280860941126804</v>
      </c>
      <c r="BN56" s="28">
        <v>1.5705913172741028</v>
      </c>
      <c r="BO56" s="28">
        <v>1.2513555336233804</v>
      </c>
      <c r="BP56" s="28">
        <v>1.7018435257277975</v>
      </c>
    </row>
    <row r="57" spans="1:68" x14ac:dyDescent="0.2">
      <c r="A57" t="str">
        <f>YAN_XRF!A56</f>
        <v>YAN 8A-2</v>
      </c>
      <c r="B57">
        <f>YAN_XRF!B56</f>
        <v>15</v>
      </c>
      <c r="C57">
        <f>YAN_XRF!C56</f>
        <v>115</v>
      </c>
      <c r="D57" s="5">
        <f>0.4674*YAN_XRF!P56/(0.5293*YAN_XRF!$R56)</f>
        <v>2.7477399130391991</v>
      </c>
      <c r="E57" s="9">
        <f>0.5994*YAN_XRF!Q56/(0.5293*YAN_XRF!$R56)</f>
        <v>0.10254158860195944</v>
      </c>
      <c r="F57" s="5">
        <f>0.5293*YAN_XRF!R56/(0.5293*YAN_XRF!$R56)</f>
        <v>1</v>
      </c>
      <c r="G57" s="10">
        <f>0.6994*YAN_XRF!S56/(0.5293*YAN_XRF!$R56)</f>
        <v>0.69073274791824035</v>
      </c>
      <c r="H57" s="9">
        <f>0.7745*YAN_XRF!T56/(0.5293*YAN_XRF!$R56)</f>
        <v>1.3742308517674662E-2</v>
      </c>
      <c r="I57" s="10">
        <f>0.603*YAN_XRF!U56/(0.5293*YAN_XRF!$R56)</f>
        <v>0.2987730565919236</v>
      </c>
      <c r="J57" s="10">
        <f>0.7147*YAN_XRF!V56/(0.5293*YAN_XRF!$R56)</f>
        <v>0.65081130568530543</v>
      </c>
      <c r="K57" s="9">
        <f>0.7419*YAN_XRF!W56/(0.5293*YAN_XRF!$R56)</f>
        <v>0.32454325380878962</v>
      </c>
      <c r="L57" s="10">
        <f>0.8302*YAN_XRF!X56/(0.5293*YAN_XRF!$R56)</f>
        <v>6.299887435053643E-2</v>
      </c>
      <c r="M57" s="9">
        <f>0.4364*YAN_XRF!Y56/(0.5293*YAN_XRF!$R56)</f>
        <v>1.1444419062991398E-2</v>
      </c>
      <c r="N57" s="10">
        <f>YAN_XRF!AA56/(0.5293*YAN_XRF!$R56)</f>
        <v>5.5797038940418701E-3</v>
      </c>
      <c r="O57" s="5">
        <f>YAN_XRF!AB56/(0.5293*YAN_XRF!$R56)</f>
        <v>0.55797038940418697</v>
      </c>
      <c r="P57" s="12">
        <f>YAN_XRF!AC56/(0.5293*YAN_XRF!$R56)</f>
        <v>13.502883423581325</v>
      </c>
      <c r="Q57" s="5">
        <f>YAN_XRF!AD56/(0.5293*YAN_XRF!$R56)</f>
        <v>3.0130401027826097</v>
      </c>
      <c r="R57" s="5">
        <f>YAN_XRF!AE56/(0.5293*YAN_XRF!$R56)</f>
        <v>2.6782578691400976</v>
      </c>
      <c r="S57" s="5">
        <f>YAN_XRF!AF56/(0.5293*YAN_XRF!$R56)</f>
        <v>7.9231795295394551</v>
      </c>
      <c r="T57" s="5">
        <f>YAN_XRF!AG56/(0.5293*YAN_XRF!$R56)</f>
        <v>7.0304269064927558</v>
      </c>
      <c r="U57" s="10">
        <f>YAN_XRF!AH56/(0.5293*YAN_XRF!$R56)</f>
        <v>0.1115940778808374</v>
      </c>
      <c r="V57" s="10"/>
      <c r="W57" s="5">
        <f>YAN_XRF!AI56/(0.5293*YAN_XRF!$R56)</f>
        <v>3.2362282585442848</v>
      </c>
      <c r="X57" s="10">
        <f>YAN_XRF!AJ56/(0.5293*YAN_XRF!$R56)</f>
        <v>0.22318815576167481</v>
      </c>
      <c r="Y57" s="5">
        <f>YAN_XRF!AK56/(0.5293*YAN_XRF!$R56)</f>
        <v>1.2275348566892115</v>
      </c>
      <c r="Z57" s="12">
        <f>YAN_XRF!AL56/(0.5293*YAN_XRF!$R56)</f>
        <v>40.843432504386485</v>
      </c>
      <c r="AA57" s="10">
        <f>YAN_XRF!AM56/(0.5293*YAN_XRF!$R56)</f>
        <v>-0.1115940778808374</v>
      </c>
      <c r="AB57" s="10"/>
      <c r="AC57" s="10">
        <f>YAN_XRF!AN56/(0.5293*YAN_XRF!$R56)</f>
        <v>-0.1115940778808374</v>
      </c>
      <c r="AD57" s="10"/>
      <c r="AE57" s="12">
        <f>YAN_XRF!AO56/(0.5293*YAN_XRF!$R56)</f>
        <v>22.765191887690829</v>
      </c>
      <c r="AF57" s="5">
        <f>YAN_XRF!AP56/(0.5293*YAN_XRF!$R56)</f>
        <v>3.4594164143059594</v>
      </c>
      <c r="AG57" s="5">
        <f>YAN_XRF!AQ56/(0.5293*YAN_XRF!$R56)</f>
        <v>8.4811499189436415</v>
      </c>
      <c r="AH57" s="12">
        <f>YAN_XRF!AR56/(0.5293*YAN_XRF!$R56)</f>
        <v>20.421716252193242</v>
      </c>
      <c r="AI57" s="10">
        <f>YAN_XRF!AY56/(0.5293*YAN_XRF!$R56)</f>
        <v>3.2440398439959432E-2</v>
      </c>
      <c r="AJ57" s="10">
        <f>YAN_XRF!AZ56/(0.5293*YAN_XRF!$R56)</f>
        <v>3.6602857544914668E-3</v>
      </c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27">
        <v>20.197383341283942</v>
      </c>
      <c r="BN57" s="28">
        <v>1.3395919487290113</v>
      </c>
      <c r="BO57" s="28">
        <v>1.193579366168239</v>
      </c>
      <c r="BP57" s="28">
        <v>1.6232679379888051</v>
      </c>
    </row>
    <row r="58" spans="1:68" x14ac:dyDescent="0.2">
      <c r="A58" t="str">
        <f>YAN_XRF!A57</f>
        <v>YAN 8A-2</v>
      </c>
      <c r="B58">
        <f>YAN_XRF!B57</f>
        <v>17</v>
      </c>
      <c r="C58">
        <f>YAN_XRF!C57</f>
        <v>117</v>
      </c>
      <c r="D58" s="5">
        <f>0.4674*YAN_XRF!P57/(0.5293*YAN_XRF!$R57)</f>
        <v>2.7446667818998192</v>
      </c>
      <c r="E58" s="9">
        <f>0.5994*YAN_XRF!Q57/(0.5293*YAN_XRF!$R57)</f>
        <v>0.10293683749311615</v>
      </c>
      <c r="F58" s="5">
        <f>0.5293*YAN_XRF!R57/(0.5293*YAN_XRF!$R57)</f>
        <v>1</v>
      </c>
      <c r="G58" s="10">
        <f>0.6994*YAN_XRF!S57/(0.5293*YAN_XRF!$R57)</f>
        <v>0.69270288292802973</v>
      </c>
      <c r="H58" s="9">
        <f>0.7745*YAN_XRF!T57/(0.5293*YAN_XRF!$R57)</f>
        <v>1.3836911144073151E-2</v>
      </c>
      <c r="I58" s="10">
        <f>0.603*YAN_XRF!U57/(0.5293*YAN_XRF!$R57)</f>
        <v>0.30096956638836514</v>
      </c>
      <c r="J58" s="10">
        <f>0.7147*YAN_XRF!V57/(0.5293*YAN_XRF!$R57)</f>
        <v>0.65119594593689234</v>
      </c>
      <c r="K58" s="9">
        <f>0.7419*YAN_XRF!W57/(0.5293*YAN_XRF!$R57)</f>
        <v>0.32970549889925538</v>
      </c>
      <c r="L58" s="10">
        <f>0.8302*YAN_XRF!X57/(0.5293*YAN_XRF!$R57)</f>
        <v>6.3036107727812138E-2</v>
      </c>
      <c r="M58" s="9">
        <f>0.4364*YAN_XRF!Y57/(0.5293*YAN_XRF!$R57)</f>
        <v>1.1499911341934727E-2</v>
      </c>
      <c r="N58" s="10">
        <f>YAN_XRF!AA57/(0.5293*YAN_XRF!$R57)</f>
        <v>3.3498009548272637E-3</v>
      </c>
      <c r="O58" s="5">
        <f>YAN_XRF!AB57/(0.5293*YAN_XRF!$R57)</f>
        <v>0.55830015913787734</v>
      </c>
      <c r="P58" s="12">
        <f>YAN_XRF!AC57/(0.5293*YAN_XRF!$R57)</f>
        <v>14.73912420123996</v>
      </c>
      <c r="Q58" s="5">
        <f>YAN_XRF!AD57/(0.5293*YAN_XRF!$R57)</f>
        <v>3.9081011139651411</v>
      </c>
      <c r="R58" s="5">
        <f>YAN_XRF!AE57/(0.5293*YAN_XRF!$R57)</f>
        <v>2.9031608275169618</v>
      </c>
      <c r="S58" s="5">
        <f>YAN_XRF!AF57/(0.5293*YAN_XRF!$R57)</f>
        <v>7.5928821642751316</v>
      </c>
      <c r="T58" s="5">
        <f>YAN_XRF!AG57/(0.5293*YAN_XRF!$R57)</f>
        <v>7.0345820051372536</v>
      </c>
      <c r="U58" s="10">
        <f>YAN_XRF!AH57/(0.5293*YAN_XRF!$R57)</f>
        <v>0.11166003182757546</v>
      </c>
      <c r="V58" s="10"/>
      <c r="W58" s="5">
        <f>YAN_XRF!AI57/(0.5293*YAN_XRF!$R57)</f>
        <v>2.9031608275169618</v>
      </c>
      <c r="X58" s="10">
        <f>YAN_XRF!AJ57/(0.5293*YAN_XRF!$R57)</f>
        <v>0.22332006365515092</v>
      </c>
      <c r="Y58" s="5">
        <f>YAN_XRF!AK57/(0.5293*YAN_XRF!$R57)</f>
        <v>1.22826035010333</v>
      </c>
      <c r="Z58" s="12">
        <f>YAN_XRF!AL57/(0.5293*YAN_XRF!$R57)</f>
        <v>40.979231680720197</v>
      </c>
      <c r="AA58" s="10">
        <f>YAN_XRF!AM57/(0.5293*YAN_XRF!$R57)</f>
        <v>-0.11166003182757546</v>
      </c>
      <c r="AB58" s="10"/>
      <c r="AC58" s="10">
        <f>YAN_XRF!AN57/(0.5293*YAN_XRF!$R57)</f>
        <v>-0.11166003182757546</v>
      </c>
      <c r="AD58" s="10"/>
      <c r="AE58" s="12">
        <f>YAN_XRF!AO57/(0.5293*YAN_XRF!$R57)</f>
        <v>22.443666397342668</v>
      </c>
      <c r="AF58" s="5">
        <f>YAN_XRF!AP57/(0.5293*YAN_XRF!$R57)</f>
        <v>3.2381409229996883</v>
      </c>
      <c r="AG58" s="5">
        <f>YAN_XRF!AQ57/(0.5293*YAN_XRF!$R57)</f>
        <v>8.5978224507233101</v>
      </c>
      <c r="AH58" s="12">
        <f>YAN_XRF!AR57/(0.5293*YAN_XRF!$R57)</f>
        <v>20.768765919929034</v>
      </c>
      <c r="AI58" s="10">
        <f>YAN_XRF!AY57/(0.5293*YAN_XRF!$R57)</f>
        <v>3.2816883354124429E-2</v>
      </c>
      <c r="AJ58" s="10">
        <f>YAN_XRF!AZ57/(0.5293*YAN_XRF!$R57)</f>
        <v>3.0483188688928101E-3</v>
      </c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27">
        <v>19.457752379315561</v>
      </c>
      <c r="BN58" s="28">
        <v>1.2029874633234825</v>
      </c>
      <c r="BO58" s="28">
        <v>1.263003467591399</v>
      </c>
      <c r="BP58" s="28">
        <v>1.7176847159243027</v>
      </c>
    </row>
    <row r="59" spans="1:68" x14ac:dyDescent="0.2">
      <c r="A59" t="str">
        <f>YAN_XRF!A58</f>
        <v>YAN 8A-2</v>
      </c>
      <c r="B59">
        <f>YAN_XRF!B58</f>
        <v>19</v>
      </c>
      <c r="C59">
        <f>YAN_XRF!C58</f>
        <v>119</v>
      </c>
      <c r="D59" s="5">
        <f>0.4674*YAN_XRF!P58/(0.5293*YAN_XRF!$R58)</f>
        <v>2.748266769223727</v>
      </c>
      <c r="E59" s="9">
        <f>0.5994*YAN_XRF!Q58/(0.5293*YAN_XRF!$R58)</f>
        <v>0.10315686069487197</v>
      </c>
      <c r="F59" s="5">
        <f>0.5293*YAN_XRF!R58/(0.5293*YAN_XRF!$R58)</f>
        <v>1</v>
      </c>
      <c r="G59" s="10">
        <f>0.6994*YAN_XRF!S58/(0.5293*YAN_XRF!$R58)</f>
        <v>0.69599363296569261</v>
      </c>
      <c r="H59" s="9">
        <f>0.7745*YAN_XRF!T58/(0.5293*YAN_XRF!$R58)</f>
        <v>1.3989536218004958E-2</v>
      </c>
      <c r="I59" s="10">
        <f>0.603*YAN_XRF!U58/(0.5293*YAN_XRF!$R58)</f>
        <v>0.30104633332331099</v>
      </c>
      <c r="J59" s="10">
        <f>0.7147*YAN_XRF!V58/(0.5293*YAN_XRF!$R58)</f>
        <v>0.66471324336853266</v>
      </c>
      <c r="K59" s="9">
        <f>0.7419*YAN_XRF!W58/(0.5293*YAN_XRF!$R58)</f>
        <v>0.3321041370016331</v>
      </c>
      <c r="L59" s="10">
        <f>0.8302*YAN_XRF!X58/(0.5293*YAN_XRF!$R58)</f>
        <v>6.3335566671887278E-2</v>
      </c>
      <c r="M59" s="9">
        <f>0.4364*YAN_XRF!Y58/(0.5293*YAN_XRF!$R58)</f>
        <v>1.1603502676640551E-2</v>
      </c>
      <c r="N59" s="10">
        <f>YAN_XRF!AA58/(0.5293*YAN_XRF!$R58)</f>
        <v>7.8533338299632081E-3</v>
      </c>
      <c r="O59" s="5">
        <f>YAN_XRF!AB58/(0.5293*YAN_XRF!$R58)</f>
        <v>0.56095241642594329</v>
      </c>
      <c r="P59" s="12">
        <f>YAN_XRF!AC58/(0.5293*YAN_XRF!$R58)</f>
        <v>13.687238960793017</v>
      </c>
      <c r="Q59" s="5">
        <f>YAN_XRF!AD58/(0.5293*YAN_XRF!$R58)</f>
        <v>1.4584762827074527</v>
      </c>
      <c r="R59" s="5">
        <f>YAN_XRF!AE58/(0.5293*YAN_XRF!$R58)</f>
        <v>2.8047620821297166</v>
      </c>
      <c r="S59" s="5">
        <f>YAN_XRF!AF58/(0.5293*YAN_XRF!$R58)</f>
        <v>7.180190930252075</v>
      </c>
      <c r="T59" s="5">
        <f>YAN_XRF!AG58/(0.5293*YAN_XRF!$R58)</f>
        <v>6.9558099636816975</v>
      </c>
      <c r="U59" s="10">
        <f>YAN_XRF!AH58/(0.5293*YAN_XRF!$R58)</f>
        <v>0.11219048328518867</v>
      </c>
      <c r="V59" s="10"/>
      <c r="W59" s="5">
        <f>YAN_XRF!AI58/(0.5293*YAN_XRF!$R58)</f>
        <v>2.9169525654149053</v>
      </c>
      <c r="X59" s="10">
        <f>YAN_XRF!AJ58/(0.5293*YAN_XRF!$R58)</f>
        <v>0.22438096657037734</v>
      </c>
      <c r="Y59" s="5">
        <f>YAN_XRF!AK58/(0.5293*YAN_XRF!$R58)</f>
        <v>1.2340953161370753</v>
      </c>
      <c r="Z59" s="12">
        <f>YAN_XRF!AL58/(0.5293*YAN_XRF!$R58)</f>
        <v>41.173907365664242</v>
      </c>
      <c r="AA59" s="10">
        <f>YAN_XRF!AM58/(0.5293*YAN_XRF!$R58)</f>
        <v>0</v>
      </c>
      <c r="AB59" s="10"/>
      <c r="AC59" s="10">
        <f>YAN_XRF!AN58/(0.5293*YAN_XRF!$R58)</f>
        <v>-0.11219048328518867</v>
      </c>
      <c r="AD59" s="10"/>
      <c r="AE59" s="12">
        <f>YAN_XRF!AO58/(0.5293*YAN_XRF!$R58)</f>
        <v>22.550287140322922</v>
      </c>
      <c r="AF59" s="5">
        <f>YAN_XRF!AP58/(0.5293*YAN_XRF!$R58)</f>
        <v>3.4779049818408487</v>
      </c>
      <c r="AG59" s="5">
        <f>YAN_XRF!AQ58/(0.5293*YAN_XRF!$R58)</f>
        <v>8.3020957631039618</v>
      </c>
      <c r="AH59" s="12">
        <f>YAN_XRF!AR58/(0.5293*YAN_XRF!$R58)</f>
        <v>20.755239407759902</v>
      </c>
      <c r="AI59" s="10">
        <f>YAN_XRF!AY58/(0.5293*YAN_XRF!$R58)</f>
        <v>3.4296630740282177E-2</v>
      </c>
      <c r="AJ59" s="10">
        <f>YAN_XRF!AZ58/(0.5293*YAN_XRF!$R58)</f>
        <v>4.9363812645483009E-3</v>
      </c>
      <c r="AK59" s="10">
        <f>YAN_XRF!BA58/(0.5293*YAN_XRF!$R58)</f>
        <v>2.623013499207711E-2</v>
      </c>
      <c r="AL59" s="10">
        <f>YAN_XRF!BB58/(0.5293*YAN_XRF!$R58)</f>
        <v>8.0664957482050673E-3</v>
      </c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27">
        <v>20.005418852681061</v>
      </c>
      <c r="BN59" s="28">
        <v>1.2301013024601763</v>
      </c>
      <c r="BO59" s="28">
        <v>1.2732087323337198</v>
      </c>
      <c r="BP59" s="28">
        <v>1.731563875973859</v>
      </c>
    </row>
    <row r="60" spans="1:68" x14ac:dyDescent="0.2">
      <c r="A60" t="str">
        <f>YAN_XRF!A59</f>
        <v>YAN 8A-2</v>
      </c>
      <c r="B60">
        <f>YAN_XRF!B59</f>
        <v>21</v>
      </c>
      <c r="C60">
        <f>YAN_XRF!C59</f>
        <v>121</v>
      </c>
      <c r="D60" s="5">
        <f>0.4674*YAN_XRF!P59/(0.5293*YAN_XRF!$R59)</f>
        <v>2.7525231757680833</v>
      </c>
      <c r="E60" s="9">
        <f>0.5994*YAN_XRF!Q59/(0.5293*YAN_XRF!$R59)</f>
        <v>0.10422745811994655</v>
      </c>
      <c r="F60" s="5">
        <f>0.5293*YAN_XRF!R59/(0.5293*YAN_XRF!$R59)</f>
        <v>1</v>
      </c>
      <c r="G60" s="10">
        <f>0.6994*YAN_XRF!S59/(0.5293*YAN_XRF!$R59)</f>
        <v>0.6995476822884833</v>
      </c>
      <c r="H60" s="9">
        <f>0.7745*YAN_XRF!T59/(0.5293*YAN_XRF!$R59)</f>
        <v>1.3997848479572399E-2</v>
      </c>
      <c r="I60" s="10">
        <f>0.603*YAN_XRF!U59/(0.5293*YAN_XRF!$R59)</f>
        <v>0.30122520815000342</v>
      </c>
      <c r="J60" s="10">
        <f>0.7147*YAN_XRF!V59/(0.5293*YAN_XRF!$R59)</f>
        <v>0.6506667681471251</v>
      </c>
      <c r="K60" s="9">
        <f>0.7419*YAN_XRF!W59/(0.5293*YAN_XRF!$R59)</f>
        <v>0.3514566879944015</v>
      </c>
      <c r="L60" s="10">
        <f>0.8302*YAN_XRF!X59/(0.5293*YAN_XRF!$R59)</f>
        <v>6.6169075648854728E-2</v>
      </c>
      <c r="M60" s="9">
        <f>0.4364*YAN_XRF!Y59/(0.5293*YAN_XRF!$R59)</f>
        <v>1.1757364265115903E-2</v>
      </c>
      <c r="N60" s="10">
        <f>YAN_XRF!AA59/(0.5293*YAN_XRF!$R59)</f>
        <v>2.1328857416475916E-2</v>
      </c>
      <c r="O60" s="5">
        <f>YAN_XRF!AB59/(0.5293*YAN_XRF!$R59)</f>
        <v>0.78580001008069167</v>
      </c>
      <c r="P60" s="12">
        <f>YAN_XRF!AC59/(0.5293*YAN_XRF!$R59)</f>
        <v>12.572800161291067</v>
      </c>
      <c r="Q60" s="5">
        <f>YAN_XRF!AD59/(0.5293*YAN_XRF!$R59)</f>
        <v>0.89805715437793332</v>
      </c>
      <c r="R60" s="5">
        <f>YAN_XRF!AE59/(0.5293*YAN_XRF!$R59)</f>
        <v>2.5819143188365583</v>
      </c>
      <c r="S60" s="5">
        <f>YAN_XRF!AF59/(0.5293*YAN_XRF!$R59)</f>
        <v>7.1844572350234666</v>
      </c>
      <c r="T60" s="5">
        <f>YAN_XRF!AG59/(0.5293*YAN_XRF!$R59)</f>
        <v>7.2967143793207079</v>
      </c>
      <c r="U60" s="10">
        <f>YAN_XRF!AH59/(0.5293*YAN_XRF!$R59)</f>
        <v>0</v>
      </c>
      <c r="V60" s="10"/>
      <c r="W60" s="5">
        <f>YAN_XRF!AI59/(0.5293*YAN_XRF!$R59)</f>
        <v>2.5819143188365583</v>
      </c>
      <c r="X60" s="10">
        <f>YAN_XRF!AJ59/(0.5293*YAN_XRF!$R59)</f>
        <v>-0.11225714429724166</v>
      </c>
      <c r="Y60" s="5">
        <f>YAN_XRF!AK59/(0.5293*YAN_XRF!$R59)</f>
        <v>1.2348285872696583</v>
      </c>
      <c r="Z60" s="12">
        <f>YAN_XRF!AL59/(0.5293*YAN_XRF!$R59)</f>
        <v>41.198371957087687</v>
      </c>
      <c r="AA60" s="10">
        <f>YAN_XRF!AM59/(0.5293*YAN_XRF!$R59)</f>
        <v>0</v>
      </c>
      <c r="AB60" s="10"/>
      <c r="AC60" s="10">
        <f>YAN_XRF!AN59/(0.5293*YAN_XRF!$R59)</f>
        <v>-0.11225714429724166</v>
      </c>
      <c r="AD60" s="10"/>
      <c r="AE60" s="12">
        <f>YAN_XRF!AO59/(0.5293*YAN_XRF!$R59)</f>
        <v>23.349486013826265</v>
      </c>
      <c r="AF60" s="5">
        <f>YAN_XRF!AP59/(0.5293*YAN_XRF!$R59)</f>
        <v>3.5922286175117333</v>
      </c>
      <c r="AG60" s="5">
        <f>YAN_XRF!AQ59/(0.5293*YAN_XRF!$R59)</f>
        <v>8.7560572551848495</v>
      </c>
      <c r="AH60" s="12">
        <f>YAN_XRF!AR59/(0.5293*YAN_XRF!$R59)</f>
        <v>20.99208598358419</v>
      </c>
      <c r="AI60" s="10">
        <f>YAN_XRF!AY59/(0.5293*YAN_XRF!$R59)</f>
        <v>3.415984900965064E-2</v>
      </c>
      <c r="AJ60" s="10">
        <f>YAN_XRF!AZ59/(0.5293*YAN_XRF!$R59)</f>
        <v>4.0861600524195966E-3</v>
      </c>
      <c r="AK60" s="10">
        <f>YAN_XRF!BA59/(0.5293*YAN_XRF!$R59)</f>
        <v>2.3798514591015233E-2</v>
      </c>
      <c r="AL60" s="10">
        <f>YAN_XRF!BB59/(0.5293*YAN_XRF!$R59)</f>
        <v>1.0361334418635407E-2</v>
      </c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29">
        <v>17.670137722539504</v>
      </c>
      <c r="BN60" s="27">
        <v>0.92535169892614588</v>
      </c>
      <c r="BO60" s="28">
        <v>1.1236413486959722</v>
      </c>
      <c r="BP60" s="28">
        <v>1.5281522342265224</v>
      </c>
    </row>
    <row r="61" spans="1:68" x14ac:dyDescent="0.2">
      <c r="A61" t="str">
        <f>YAN_XRF!A60</f>
        <v>YAN 8A-2</v>
      </c>
      <c r="B61">
        <f>YAN_XRF!B60</f>
        <v>23</v>
      </c>
      <c r="C61">
        <f>YAN_XRF!C60</f>
        <v>123</v>
      </c>
      <c r="D61" s="5">
        <f>0.4674*YAN_XRF!P60/(0.5293*YAN_XRF!$R60)</f>
        <v>2.7625063798709082</v>
      </c>
      <c r="E61" s="9">
        <f>0.5994*YAN_XRF!Q60/(0.5293*YAN_XRF!$R60)</f>
        <v>0.10418439448327982</v>
      </c>
      <c r="F61" s="5">
        <f>0.5293*YAN_XRF!R60/(0.5293*YAN_XRF!$R60)</f>
        <v>1</v>
      </c>
      <c r="G61" s="10">
        <f>0.6994*YAN_XRF!S60/(0.5293*YAN_XRF!$R60)</f>
        <v>0.69578891862245562</v>
      </c>
      <c r="H61" s="9">
        <f>0.7745*YAN_XRF!T60/(0.5293*YAN_XRF!$R60)</f>
        <v>1.4064703875295731E-2</v>
      </c>
      <c r="I61" s="10">
        <f>0.603*YAN_XRF!U60/(0.5293*YAN_XRF!$R60)</f>
        <v>0.29790289061023995</v>
      </c>
      <c r="J61" s="10">
        <f>0.7147*YAN_XRF!V60/(0.5293*YAN_XRF!$R60)</f>
        <v>0.64168242483031668</v>
      </c>
      <c r="K61" s="9">
        <f>0.7419*YAN_XRF!W60/(0.5293*YAN_XRF!$R60)</f>
        <v>0.33388857714074638</v>
      </c>
      <c r="L61" s="10">
        <f>0.8302*YAN_XRF!X60/(0.5293*YAN_XRF!$R60)</f>
        <v>6.5548697096418529E-2</v>
      </c>
      <c r="M61" s="9">
        <f>0.4364*YAN_XRF!Y60/(0.5293*YAN_XRF!$R60)</f>
        <v>1.1567403864862351E-2</v>
      </c>
      <c r="N61" s="10">
        <f>YAN_XRF!AA60/(0.5293*YAN_XRF!$R60)</f>
        <v>6.7675978693346045E-3</v>
      </c>
      <c r="O61" s="5">
        <f>YAN_XRF!AB60/(0.5293*YAN_XRF!$R60)</f>
        <v>0.56396648911121705</v>
      </c>
      <c r="P61" s="12">
        <f>YAN_XRF!AC60/(0.5293*YAN_XRF!$R60)</f>
        <v>14.099162227780427</v>
      </c>
      <c r="Q61" s="5">
        <f>YAN_XRF!AD60/(0.5293*YAN_XRF!$R60)</f>
        <v>2.5942458499115983</v>
      </c>
      <c r="R61" s="5">
        <f>YAN_XRF!AE60/(0.5293*YAN_XRF!$R60)</f>
        <v>2.707039147733842</v>
      </c>
      <c r="S61" s="5">
        <f>YAN_XRF!AF60/(0.5293*YAN_XRF!$R60)</f>
        <v>6.8803911671568478</v>
      </c>
      <c r="T61" s="5">
        <f>YAN_XRF!AG60/(0.5293*YAN_XRF!$R60)</f>
        <v>6.7675978693346046</v>
      </c>
      <c r="U61" s="10">
        <f>YAN_XRF!AH60/(0.5293*YAN_XRF!$R60)</f>
        <v>0.11279329782224341</v>
      </c>
      <c r="V61" s="10"/>
      <c r="W61" s="5">
        <f>YAN_XRF!AI60/(0.5293*YAN_XRF!$R60)</f>
        <v>2.5942458499115983</v>
      </c>
      <c r="X61" s="10">
        <f>YAN_XRF!AJ60/(0.5293*YAN_XRF!$R60)</f>
        <v>0.33837989346673025</v>
      </c>
      <c r="Y61" s="5">
        <f>YAN_XRF!AK60/(0.5293*YAN_XRF!$R60)</f>
        <v>1.2407262760446776</v>
      </c>
      <c r="Z61" s="12">
        <f>YAN_XRF!AL60/(0.5293*YAN_XRF!$R60)</f>
        <v>40.718380513829871</v>
      </c>
      <c r="AA61" s="10">
        <f>YAN_XRF!AM60/(0.5293*YAN_XRF!$R60)</f>
        <v>0</v>
      </c>
      <c r="AB61" s="10"/>
      <c r="AC61" s="10">
        <f>YAN_XRF!AN60/(0.5293*YAN_XRF!$R60)</f>
        <v>0</v>
      </c>
      <c r="AD61" s="10"/>
      <c r="AE61" s="12">
        <f>YAN_XRF!AO60/(0.5293*YAN_XRF!$R60)</f>
        <v>22.558659564448682</v>
      </c>
      <c r="AF61" s="5">
        <f>YAN_XRF!AP60/(0.5293*YAN_XRF!$R60)</f>
        <v>3.7221788281340324</v>
      </c>
      <c r="AG61" s="5">
        <f>YAN_XRF!AQ60/(0.5293*YAN_XRF!$R60)</f>
        <v>8.4594973366682567</v>
      </c>
      <c r="AH61" s="12">
        <f>YAN_XRF!AR60/(0.5293*YAN_XRF!$R60)</f>
        <v>20.753966799292787</v>
      </c>
      <c r="AI61" s="10">
        <f>YAN_XRF!AY60/(0.5293*YAN_XRF!$R60)</f>
        <v>3.4086134601881965E-2</v>
      </c>
      <c r="AJ61" s="10">
        <f>YAN_XRF!AZ60/(0.5293*YAN_XRF!$R60)</f>
        <v>3.5642682111828921E-3</v>
      </c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29">
        <v>29.534054227015616</v>
      </c>
      <c r="BN61" s="27">
        <v>1.82971619365607</v>
      </c>
      <c r="BO61" s="28">
        <v>2.0260434056761438</v>
      </c>
      <c r="BP61" s="28">
        <v>2.7554190317195557</v>
      </c>
    </row>
    <row r="62" spans="1:68" x14ac:dyDescent="0.2">
      <c r="A62" t="str">
        <f>YAN_XRF!A61</f>
        <v>YAN 8A-2</v>
      </c>
      <c r="B62">
        <f>YAN_XRF!B61</f>
        <v>25</v>
      </c>
      <c r="C62">
        <f>YAN_XRF!C61</f>
        <v>125</v>
      </c>
      <c r="D62" s="5">
        <f>0.4674*YAN_XRF!P61/(0.5293*YAN_XRF!$R61)</f>
        <v>2.7205376921630333</v>
      </c>
      <c r="E62" s="9">
        <f>0.5994*YAN_XRF!Q61/(0.5293*YAN_XRF!$R61)</f>
        <v>0.10121337650624884</v>
      </c>
      <c r="F62" s="5">
        <f>0.5293*YAN_XRF!R61/(0.5293*YAN_XRF!$R61)</f>
        <v>1</v>
      </c>
      <c r="G62" s="10">
        <f>0.6994*YAN_XRF!S61/(0.5293*YAN_XRF!$R61)</f>
        <v>0.67594221135675714</v>
      </c>
      <c r="H62" s="9">
        <f>0.7745*YAN_XRF!T61/(0.5293*YAN_XRF!$R61)</f>
        <v>1.3770802345160217E-2</v>
      </c>
      <c r="I62" s="10">
        <f>0.603*YAN_XRF!U61/(0.5293*YAN_XRF!$R61)</f>
        <v>0.30914725056275028</v>
      </c>
      <c r="J62" s="10">
        <f>0.7147*YAN_XRF!V61/(0.5293*YAN_XRF!$R61)</f>
        <v>0.62446272016419779</v>
      </c>
      <c r="K62" s="9">
        <f>0.7419*YAN_XRF!W61/(0.5293*YAN_XRF!$R61)</f>
        <v>0.35041564330247493</v>
      </c>
      <c r="L62" s="10">
        <f>0.8302*YAN_XRF!X61/(0.5293*YAN_XRF!$R61)</f>
        <v>6.1580308473128266E-2</v>
      </c>
      <c r="M62" s="9">
        <f>0.4364*YAN_XRF!Y61/(0.5293*YAN_XRF!$R61)</f>
        <v>1.1377133684342341E-2</v>
      </c>
      <c r="N62" s="10">
        <f>YAN_XRF!AA61/(0.5293*YAN_XRF!$R61)</f>
        <v>7.6356894743984062E-3</v>
      </c>
      <c r="O62" s="5">
        <f>YAN_XRF!AB61/(0.5293*YAN_XRF!$R61)</f>
        <v>0.43632511282276604</v>
      </c>
      <c r="P62" s="12">
        <f>YAN_XRF!AC61/(0.5293*YAN_XRF!$R61)</f>
        <v>16.689435565470799</v>
      </c>
      <c r="Q62" s="5">
        <f>YAN_XRF!AD61/(0.5293*YAN_XRF!$R61)</f>
        <v>1.7453004512910641</v>
      </c>
      <c r="R62" s="5">
        <f>YAN_XRF!AE61/(0.5293*YAN_XRF!$R61)</f>
        <v>2.9451945115536704</v>
      </c>
      <c r="S62" s="5">
        <f>YAN_XRF!AF61/(0.5293*YAN_XRF!$R61)</f>
        <v>6.5448766923414903</v>
      </c>
      <c r="T62" s="5">
        <f>YAN_XRF!AG61/(0.5293*YAN_XRF!$R61)</f>
        <v>6.9812018051642566</v>
      </c>
      <c r="U62" s="10">
        <f>YAN_XRF!AH61/(0.5293*YAN_XRF!$R61)</f>
        <v>0.32724383461707451</v>
      </c>
      <c r="V62" s="10"/>
      <c r="W62" s="5">
        <f>YAN_XRF!AI61/(0.5293*YAN_XRF!$R61)</f>
        <v>2.9451945115536704</v>
      </c>
      <c r="X62" s="10">
        <f>YAN_XRF!AJ61/(0.5293*YAN_XRF!$R61)</f>
        <v>0.32724383461707451</v>
      </c>
      <c r="Y62" s="5">
        <f>YAN_XRF!AK61/(0.5293*YAN_XRF!$R61)</f>
        <v>1.0908127820569151</v>
      </c>
      <c r="Z62" s="12">
        <f>YAN_XRF!AL61/(0.5293*YAN_XRF!$R61)</f>
        <v>39.160178875843251</v>
      </c>
      <c r="AA62" s="10">
        <f>YAN_XRF!AM61/(0.5293*YAN_XRF!$R61)</f>
        <v>-0.10908127820569151</v>
      </c>
      <c r="AB62" s="10"/>
      <c r="AC62" s="10">
        <f>YAN_XRF!AN61/(0.5293*YAN_XRF!$R61)</f>
        <v>-0.10908127820569151</v>
      </c>
      <c r="AD62" s="10"/>
      <c r="AE62" s="12">
        <f>YAN_XRF!AO61/(0.5293*YAN_XRF!$R61)</f>
        <v>25.634100378337504</v>
      </c>
      <c r="AF62" s="5">
        <f>YAN_XRF!AP61/(0.5293*YAN_XRF!$R61)</f>
        <v>3.3815196243764367</v>
      </c>
      <c r="AG62" s="5">
        <f>YAN_XRF!AQ61/(0.5293*YAN_XRF!$R61)</f>
        <v>8.5083397000439369</v>
      </c>
      <c r="AH62" s="12">
        <f>YAN_XRF!AR61/(0.5293*YAN_XRF!$R61)</f>
        <v>20.725442859081387</v>
      </c>
      <c r="AI62" s="10">
        <f>YAN_XRF!AY61/(0.5293*YAN_XRF!$R61)</f>
        <v>3.214625268721729E-2</v>
      </c>
      <c r="AJ62" s="10">
        <f>YAN_XRF!AZ61/(0.5293*YAN_XRF!$R61)</f>
        <v>2.7161238273217185E-3</v>
      </c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29">
        <v>39.839504548720413</v>
      </c>
      <c r="BN62" s="27">
        <v>2.6240538267452296</v>
      </c>
      <c r="BO62" s="28">
        <v>2.4020185029436059</v>
      </c>
      <c r="BP62" s="28">
        <v>3.2667451640033041</v>
      </c>
    </row>
    <row r="63" spans="1:68" x14ac:dyDescent="0.2">
      <c r="A63" t="str">
        <f>YAN_XRF!A62</f>
        <v>YAN 8A-2</v>
      </c>
      <c r="B63">
        <f>YAN_XRF!B62</f>
        <v>27</v>
      </c>
      <c r="C63">
        <f>YAN_XRF!C62</f>
        <v>127</v>
      </c>
      <c r="D63" s="5">
        <f>0.4674*YAN_XRF!P62/(0.5293*YAN_XRF!$R62)</f>
        <v>2.757117092672086</v>
      </c>
      <c r="E63" s="9">
        <f>0.5994*YAN_XRF!Q62/(0.5293*YAN_XRF!$R62)</f>
        <v>0.10275960467354846</v>
      </c>
      <c r="F63" s="5">
        <f>0.5293*YAN_XRF!R62/(0.5293*YAN_XRF!$R62)</f>
        <v>1</v>
      </c>
      <c r="G63" s="10">
        <f>0.6994*YAN_XRF!S62/(0.5293*YAN_XRF!$R62)</f>
        <v>0.69165960753270794</v>
      </c>
      <c r="H63" s="9">
        <f>0.7745*YAN_XRF!T62/(0.5293*YAN_XRF!$R62)</f>
        <v>1.3894393860992149E-2</v>
      </c>
      <c r="I63" s="10">
        <f>0.603*YAN_XRF!U62/(0.5293*YAN_XRF!$R62)</f>
        <v>0.29748713518386355</v>
      </c>
      <c r="J63" s="10">
        <f>0.7147*YAN_XRF!V62/(0.5293*YAN_XRF!$R62)</f>
        <v>0.64107961862176177</v>
      </c>
      <c r="K63" s="9">
        <f>0.7419*YAN_XRF!W62/(0.5293*YAN_XRF!$R62)</f>
        <v>0.33024334810939482</v>
      </c>
      <c r="L63" s="10">
        <f>0.8302*YAN_XRF!X62/(0.5293*YAN_XRF!$R62)</f>
        <v>6.422883142788105E-2</v>
      </c>
      <c r="M63" s="9">
        <f>0.4364*YAN_XRF!Y62/(0.5293*YAN_XRF!$R62)</f>
        <v>1.144982371319603E-2</v>
      </c>
      <c r="N63" s="10">
        <f>YAN_XRF!AA62/(0.5293*YAN_XRF!$R62)</f>
        <v>6.7274340837599174E-3</v>
      </c>
      <c r="O63" s="5">
        <f>YAN_XRF!AB62/(0.5293*YAN_XRF!$R62)</f>
        <v>0.67274340837599178</v>
      </c>
      <c r="P63" s="12">
        <f>YAN_XRF!AC62/(0.5293*YAN_XRF!$R62)</f>
        <v>12.557876956351846</v>
      </c>
      <c r="Q63" s="5">
        <f>YAN_XRF!AD62/(0.5293*YAN_XRF!$R62)</f>
        <v>2.4667258307119697</v>
      </c>
      <c r="R63" s="5">
        <f>YAN_XRF!AE62/(0.5293*YAN_XRF!$R62)</f>
        <v>2.8030975348999654</v>
      </c>
      <c r="S63" s="5">
        <f>YAN_XRF!AF62/(0.5293*YAN_XRF!$R62)</f>
        <v>7.0638057879479135</v>
      </c>
      <c r="T63" s="5">
        <f>YAN_XRF!AG62/(0.5293*YAN_XRF!$R62)</f>
        <v>7.0638057879479135</v>
      </c>
      <c r="U63" s="10">
        <f>YAN_XRF!AH62/(0.5293*YAN_XRF!$R62)</f>
        <v>0.22424780279199724</v>
      </c>
      <c r="V63" s="10"/>
      <c r="W63" s="5">
        <f>YAN_XRF!AI62/(0.5293*YAN_XRF!$R62)</f>
        <v>2.5788497321079684</v>
      </c>
      <c r="X63" s="10">
        <f>YAN_XRF!AJ62/(0.5293*YAN_XRF!$R62)</f>
        <v>0.11212390139599862</v>
      </c>
      <c r="Y63" s="5">
        <f>YAN_XRF!AK62/(0.5293*YAN_XRF!$R62)</f>
        <v>1.2333629153559849</v>
      </c>
      <c r="Z63" s="12">
        <f>YAN_XRF!AL62/(0.5293*YAN_XRF!$R62)</f>
        <v>41.261595713727495</v>
      </c>
      <c r="AA63" s="10">
        <f>YAN_XRF!AM62/(0.5293*YAN_XRF!$R62)</f>
        <v>0.11212390139599862</v>
      </c>
      <c r="AB63" s="10"/>
      <c r="AC63" s="10">
        <f>YAN_XRF!AN62/(0.5293*YAN_XRF!$R62)</f>
        <v>-0.11212390139599862</v>
      </c>
      <c r="AD63" s="10"/>
      <c r="AE63" s="12">
        <f>YAN_XRF!AO62/(0.5293*YAN_XRF!$R62)</f>
        <v>23.097523687575716</v>
      </c>
      <c r="AF63" s="5">
        <f>YAN_XRF!AP62/(0.5293*YAN_XRF!$R62)</f>
        <v>3.7000887460679546</v>
      </c>
      <c r="AG63" s="5">
        <f>YAN_XRF!AQ62/(0.5293*YAN_XRF!$R62)</f>
        <v>8.2971687033038979</v>
      </c>
      <c r="AH63" s="12">
        <f>YAN_XRF!AR62/(0.5293*YAN_XRF!$R62)</f>
        <v>20.855045659655744</v>
      </c>
      <c r="AI63" s="10">
        <f>YAN_XRF!AY62/(0.5293*YAN_XRF!$R62)</f>
        <v>3.2986851790702799E-2</v>
      </c>
      <c r="AJ63" s="10">
        <f>YAN_XRF!AZ62/(0.5293*YAN_XRF!$R62)</f>
        <v>3.9131241587203516E-3</v>
      </c>
      <c r="AK63" s="10">
        <f>YAN_XRF!BA62/(0.5293*YAN_XRF!$R62)</f>
        <v>2.2514479400316523E-2</v>
      </c>
      <c r="AL63" s="10">
        <f>YAN_XRF!BB62/(0.5293*YAN_XRF!$R62)</f>
        <v>1.0472372390386273E-2</v>
      </c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29">
        <v>22.541987446374407</v>
      </c>
      <c r="BN63" s="27">
        <v>1.0618167187411778</v>
      </c>
      <c r="BO63" s="28">
        <v>0.95871550981661735</v>
      </c>
      <c r="BP63" s="28">
        <v>1.3038530933505996</v>
      </c>
    </row>
    <row r="64" spans="1:68" x14ac:dyDescent="0.2">
      <c r="A64" t="str">
        <f>YAN_XRF!A63</f>
        <v>YAN 8A-2</v>
      </c>
      <c r="B64">
        <f>YAN_XRF!B63</f>
        <v>29</v>
      </c>
      <c r="C64">
        <f>YAN_XRF!C63</f>
        <v>129</v>
      </c>
      <c r="D64" s="5">
        <f>0.4674*YAN_XRF!P63/(0.5293*YAN_XRF!$R63)</f>
        <v>2.7331607939179796</v>
      </c>
      <c r="E64" s="9">
        <f>0.5994*YAN_XRF!Q63/(0.5293*YAN_XRF!$R63)</f>
        <v>0.10060953104062034</v>
      </c>
      <c r="F64" s="5">
        <f>0.5293*YAN_XRF!R63/(0.5293*YAN_XRF!$R63)</f>
        <v>1</v>
      </c>
      <c r="G64" s="10">
        <f>0.6994*YAN_XRF!S63/(0.5293*YAN_XRF!$R63)</f>
        <v>0.67503818236097501</v>
      </c>
      <c r="H64" s="9">
        <f>0.7745*YAN_XRF!T63/(0.5293*YAN_XRF!$R63)</f>
        <v>1.3575691711729079E-2</v>
      </c>
      <c r="I64" s="10">
        <f>0.603*YAN_XRF!U63/(0.5293*YAN_XRF!$R63)</f>
        <v>0.29233593732579138</v>
      </c>
      <c r="J64" s="10">
        <f>0.7147*YAN_XRF!V63/(0.5293*YAN_XRF!$R63)</f>
        <v>0.64698974781281382</v>
      </c>
      <c r="K64" s="9">
        <f>0.7419*YAN_XRF!W63/(0.5293*YAN_XRF!$R63)</f>
        <v>0.33086808833257758</v>
      </c>
      <c r="L64" s="10">
        <f>0.8302*YAN_XRF!X63/(0.5293*YAN_XRF!$R63)</f>
        <v>6.2628945552236137E-2</v>
      </c>
      <c r="M64" s="9">
        <f>0.4364*YAN_XRF!Y63/(0.5293*YAN_XRF!$R63)</f>
        <v>1.0989908008438892E-2</v>
      </c>
      <c r="N64" s="10">
        <f>YAN_XRF!AA63/(0.5293*YAN_XRF!$R63)</f>
        <v>5.5469399251984056E-3</v>
      </c>
      <c r="O64" s="5">
        <f>YAN_XRF!AB63/(0.5293*YAN_XRF!$R63)</f>
        <v>0.44375519401587243</v>
      </c>
      <c r="P64" s="12">
        <f>YAN_XRF!AC63/(0.5293*YAN_XRF!$R63)</f>
        <v>13.201717021972204</v>
      </c>
      <c r="Q64" s="5">
        <f>YAN_XRF!AD63/(0.5293*YAN_XRF!$R63)</f>
        <v>3.5500415521269795</v>
      </c>
      <c r="R64" s="5">
        <f>YAN_XRF!AE63/(0.5293*YAN_XRF!$R63)</f>
        <v>2.4406535670872982</v>
      </c>
      <c r="S64" s="5">
        <f>YAN_XRF!AF63/(0.5293*YAN_XRF!$R63)</f>
        <v>7.4328994997658633</v>
      </c>
      <c r="T64" s="5">
        <f>YAN_XRF!AG63/(0.5293*YAN_XRF!$R63)</f>
        <v>6.6563279102380859</v>
      </c>
      <c r="U64" s="10">
        <f>YAN_XRF!AH63/(0.5293*YAN_XRF!$R63)</f>
        <v>0.33281639551190434</v>
      </c>
      <c r="V64" s="10"/>
      <c r="W64" s="5">
        <f>YAN_XRF!AI63/(0.5293*YAN_XRF!$R63)</f>
        <v>2.4406535670872982</v>
      </c>
      <c r="X64" s="10">
        <f>YAN_XRF!AJ63/(0.5293*YAN_XRF!$R63)</f>
        <v>0.33281639551190434</v>
      </c>
      <c r="Y64" s="5">
        <f>YAN_XRF!AK63/(0.5293*YAN_XRF!$R63)</f>
        <v>1.1093879850396811</v>
      </c>
      <c r="Z64" s="12">
        <f>YAN_XRF!AL63/(0.5293*YAN_XRF!$R63)</f>
        <v>40.936416647964229</v>
      </c>
      <c r="AA64" s="10">
        <f>YAN_XRF!AM63/(0.5293*YAN_XRF!$R63)</f>
        <v>0.55469399251984053</v>
      </c>
      <c r="AB64" s="10"/>
      <c r="AC64" s="10">
        <f>YAN_XRF!AN63/(0.5293*YAN_XRF!$R63)</f>
        <v>-0.22187759700793622</v>
      </c>
      <c r="AD64" s="10"/>
      <c r="AE64" s="12">
        <f>YAN_XRF!AO63/(0.5293*YAN_XRF!$R63)</f>
        <v>22.18775970079362</v>
      </c>
      <c r="AF64" s="5">
        <f>YAN_XRF!AP63/(0.5293*YAN_XRF!$R63)</f>
        <v>3.3281639551190429</v>
      </c>
      <c r="AG64" s="5">
        <f>YAN_XRF!AQ63/(0.5293*YAN_XRF!$R63)</f>
        <v>8.2094710892936398</v>
      </c>
      <c r="AH64" s="12">
        <f>YAN_XRF!AR63/(0.5293*YAN_XRF!$R63)</f>
        <v>20.412738924730132</v>
      </c>
      <c r="AI64" s="10">
        <f>YAN_XRF!AY63/(0.5293*YAN_XRF!$R63)</f>
        <v>3.244959856241067E-2</v>
      </c>
      <c r="AJ64" s="10">
        <f>YAN_XRF!AZ63/(0.5293*YAN_XRF!$R63)</f>
        <v>2.407371927536108E-3</v>
      </c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29">
        <v>22.090836168506016</v>
      </c>
      <c r="BN64" s="27">
        <v>1.1662790904088318</v>
      </c>
      <c r="BO64" s="28">
        <v>0.97278682122380089</v>
      </c>
      <c r="BP64" s="28">
        <v>1.3229900768643692</v>
      </c>
    </row>
    <row r="65" spans="1:68" x14ac:dyDescent="0.2">
      <c r="A65" t="str">
        <f>YAN_XRF!A64</f>
        <v>YAN 8A-2</v>
      </c>
      <c r="B65">
        <f>YAN_XRF!B64</f>
        <v>31</v>
      </c>
      <c r="C65" s="18">
        <f>YAN_XRF!C64</f>
        <v>131</v>
      </c>
      <c r="D65" s="5">
        <f>0.4674*YAN_XRF!P64/(0.5293*YAN_XRF!$R64)</f>
        <v>2.7142101615625949</v>
      </c>
      <c r="E65" s="9">
        <f>0.5994*YAN_XRF!Q64/(0.5293*YAN_XRF!$R64)</f>
        <v>9.8661454979500587E-2</v>
      </c>
      <c r="F65" s="5">
        <f>0.5293*YAN_XRF!R64/(0.5293*YAN_XRF!$R64)</f>
        <v>1</v>
      </c>
      <c r="G65" s="10">
        <f>0.6994*YAN_XRF!S64/(0.5293*YAN_XRF!$R64)</f>
        <v>0.66221683149350619</v>
      </c>
      <c r="H65" s="9">
        <f>0.7745*YAN_XRF!T64/(0.5293*YAN_XRF!$R64)</f>
        <v>1.3240575588386011E-2</v>
      </c>
      <c r="I65" s="10">
        <f>0.603*YAN_XRF!U64/(0.5293*YAN_XRF!$R64)</f>
        <v>0.29075743781021474</v>
      </c>
      <c r="J65" s="10">
        <f>0.7147*YAN_XRF!V64/(0.5293*YAN_XRF!$R64)</f>
        <v>0.65790609933094679</v>
      </c>
      <c r="K65" s="9">
        <f>0.7419*YAN_XRF!W64/(0.5293*YAN_XRF!$R64)</f>
        <v>0.3219596165841766</v>
      </c>
      <c r="L65" s="10">
        <f>0.8302*YAN_XRF!X64/(0.5293*YAN_XRF!$R64)</f>
        <v>5.9136678789961629E-2</v>
      </c>
      <c r="M65" s="9">
        <f>0.4364*YAN_XRF!Y64/(0.5293*YAN_XRF!$R64)</f>
        <v>1.0856040219472991E-2</v>
      </c>
      <c r="N65" s="10">
        <f>YAN_XRF!AA64/(0.5293*YAN_XRF!$R64)</f>
        <v>7.6711219081543169E-3</v>
      </c>
      <c r="O65" s="5">
        <f>YAN_XRF!AB64/(0.5293*YAN_XRF!$R64)</f>
        <v>0.54793727915387969</v>
      </c>
      <c r="P65" s="12">
        <f>YAN_XRF!AC64/(0.5293*YAN_XRF!$R64)</f>
        <v>12.383382508877681</v>
      </c>
      <c r="Q65" s="5">
        <f>YAN_XRF!AD64/(0.5293*YAN_XRF!$R64)</f>
        <v>1.8629867491231911</v>
      </c>
      <c r="R65" s="5">
        <f>YAN_XRF!AE64/(0.5293*YAN_XRF!$R64)</f>
        <v>2.6300989399386228</v>
      </c>
      <c r="S65" s="5">
        <f>YAN_XRF!AF64/(0.5293*YAN_XRF!$R64)</f>
        <v>8.5478215548005227</v>
      </c>
      <c r="T65" s="5">
        <f>YAN_XRF!AG64/(0.5293*YAN_XRF!$R64)</f>
        <v>6.5752473498465562</v>
      </c>
      <c r="U65" s="10">
        <f>YAN_XRF!AH64/(0.5293*YAN_XRF!$R64)</f>
        <v>0.21917491166155187</v>
      </c>
      <c r="V65" s="10"/>
      <c r="W65" s="5">
        <f>YAN_XRF!AI64/(0.5293*YAN_XRF!$R64)</f>
        <v>3.0684487632617263</v>
      </c>
      <c r="X65" s="10">
        <f>YAN_XRF!AJ64/(0.5293*YAN_XRF!$R64)</f>
        <v>0.10958745583077593</v>
      </c>
      <c r="Y65" s="5">
        <f>YAN_XRF!AK64/(0.5293*YAN_XRF!$R64)</f>
        <v>1.0958745583077594</v>
      </c>
      <c r="Z65" s="12">
        <f>YAN_XRF!AL64/(0.5293*YAN_XRF!$R64)</f>
        <v>40.328183745725546</v>
      </c>
      <c r="AA65" s="10">
        <f>YAN_XRF!AM64/(0.5293*YAN_XRF!$R64)</f>
        <v>-0.21917491166155187</v>
      </c>
      <c r="AB65" s="10"/>
      <c r="AC65" s="10">
        <f>YAN_XRF!AN64/(0.5293*YAN_XRF!$R64)</f>
        <v>-0.10958745583077593</v>
      </c>
      <c r="AD65" s="10"/>
      <c r="AE65" s="12">
        <f>YAN_XRF!AO64/(0.5293*YAN_XRF!$R64)</f>
        <v>21.58872879866286</v>
      </c>
      <c r="AF65" s="5">
        <f>YAN_XRF!AP64/(0.5293*YAN_XRF!$R64)</f>
        <v>3.3972111307540542</v>
      </c>
      <c r="AG65" s="5">
        <f>YAN_XRF!AQ64/(0.5293*YAN_XRF!$R64)</f>
        <v>7.9998842756466439</v>
      </c>
      <c r="AH65" s="12">
        <f>YAN_XRF!AR64/(0.5293*YAN_XRF!$R64)</f>
        <v>19.944916961201223</v>
      </c>
      <c r="AI65" s="10">
        <f>YAN_XRF!AY64/(0.5293*YAN_XRF!$R64)</f>
        <v>2.9402314399397184E-2</v>
      </c>
      <c r="AJ65" s="10">
        <f>YAN_XRF!AZ64/(0.5293*YAN_XRF!$R64)</f>
        <v>4.2300757950679514E-3</v>
      </c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29">
        <v>22.737539285111438</v>
      </c>
      <c r="BN65" s="27">
        <v>1.1048344308854121</v>
      </c>
      <c r="BO65" s="28">
        <v>1.0517774101932538</v>
      </c>
      <c r="BP65" s="28">
        <v>1.4304172778628252</v>
      </c>
    </row>
    <row r="66" spans="1:68" x14ac:dyDescent="0.2">
      <c r="A66" t="str">
        <f>YAN_XRF!A65</f>
        <v>YAN 8A-2</v>
      </c>
      <c r="B66">
        <f>YAN_XRF!B65</f>
        <v>33</v>
      </c>
      <c r="C66">
        <f>YAN_XRF!C65</f>
        <v>133</v>
      </c>
      <c r="D66" s="5">
        <f>0.4674*YAN_XRF!P65/(0.5293*YAN_XRF!$R65)</f>
        <v>2.757139891594202</v>
      </c>
      <c r="E66" s="9">
        <f>0.5994*YAN_XRF!Q65/(0.5293*YAN_XRF!$R65)</f>
        <v>0.1014601495236296</v>
      </c>
      <c r="F66" s="5">
        <f>0.5293*YAN_XRF!R65/(0.5293*YAN_XRF!$R65)</f>
        <v>1</v>
      </c>
      <c r="G66" s="10">
        <f>0.6994*YAN_XRF!S65/(0.5293*YAN_XRF!$R65)</f>
        <v>0.676608696299273</v>
      </c>
      <c r="H66" s="9">
        <f>0.7745*YAN_XRF!T65/(0.5293*YAN_XRF!$R65)</f>
        <v>1.3677676849161198E-2</v>
      </c>
      <c r="I66" s="10">
        <f>0.603*YAN_XRF!U65/(0.5293*YAN_XRF!$R65)</f>
        <v>0.29334940727345787</v>
      </c>
      <c r="J66" s="10">
        <f>0.7147*YAN_XRF!V65/(0.5293*YAN_XRF!$R65)</f>
        <v>0.65965764240214775</v>
      </c>
      <c r="K66" s="9">
        <f>0.7419*YAN_XRF!W65/(0.5293*YAN_XRF!$R65)</f>
        <v>0.33372918409759517</v>
      </c>
      <c r="L66" s="10">
        <f>0.8302*YAN_XRF!X65/(0.5293*YAN_XRF!$R65)</f>
        <v>6.1780486534354334E-2</v>
      </c>
      <c r="M66" s="9">
        <f>0.4364*YAN_XRF!Y65/(0.5293*YAN_XRF!$R65)</f>
        <v>1.1293653403777887E-2</v>
      </c>
      <c r="N66" s="10">
        <f>YAN_XRF!AA65/(0.5293*YAN_XRF!$R65)</f>
        <v>4.4427695203352775E-3</v>
      </c>
      <c r="O66" s="5">
        <f>YAN_XRF!AB65/(0.5293*YAN_XRF!$R65)</f>
        <v>0.55534619004190966</v>
      </c>
      <c r="P66" s="12">
        <f>YAN_XRF!AC65/(0.5293*YAN_XRF!$R65)</f>
        <v>13.439377799014215</v>
      </c>
      <c r="Q66" s="5">
        <f>YAN_XRF!AD65/(0.5293*YAN_XRF!$R65)</f>
        <v>0.99962314207543745</v>
      </c>
      <c r="R66" s="5">
        <f>YAN_XRF!AE65/(0.5293*YAN_XRF!$R65)</f>
        <v>2.6656617122011665</v>
      </c>
      <c r="S66" s="5">
        <f>YAN_XRF!AF65/(0.5293*YAN_XRF!$R65)</f>
        <v>7.6637774225783541</v>
      </c>
      <c r="T66" s="5">
        <f>YAN_XRF!AG65/(0.5293*YAN_XRF!$R65)</f>
        <v>6.9973619945280623</v>
      </c>
      <c r="U66" s="10">
        <f>YAN_XRF!AH65/(0.5293*YAN_XRF!$R65)</f>
        <v>0</v>
      </c>
      <c r="V66" s="10"/>
      <c r="W66" s="5">
        <f>YAN_XRF!AI65/(0.5293*YAN_XRF!$R65)</f>
        <v>2.7767309502095485</v>
      </c>
      <c r="X66" s="10">
        <f>YAN_XRF!AJ65/(0.5293*YAN_XRF!$R65)</f>
        <v>0.22213847601676387</v>
      </c>
      <c r="Y66" s="5">
        <f>YAN_XRF!AK65/(0.5293*YAN_XRF!$R65)</f>
        <v>1.2217616180922013</v>
      </c>
      <c r="Z66" s="12">
        <f>YAN_XRF!AL65/(0.5293*YAN_XRF!$R65)</f>
        <v>41.539895015134846</v>
      </c>
      <c r="AA66" s="10">
        <f>YAN_XRF!AM65/(0.5293*YAN_XRF!$R65)</f>
        <v>0.22213847601676387</v>
      </c>
      <c r="AB66" s="10"/>
      <c r="AC66" s="10">
        <f>YAN_XRF!AN65/(0.5293*YAN_XRF!$R65)</f>
        <v>-0.11106923800838193</v>
      </c>
      <c r="AD66" s="10"/>
      <c r="AE66" s="12">
        <f>YAN_XRF!AO65/(0.5293*YAN_XRF!$R65)</f>
        <v>23.9909554098105</v>
      </c>
      <c r="AF66" s="5">
        <f>YAN_XRF!AP65/(0.5293*YAN_XRF!$R65)</f>
        <v>3.3320771402514584</v>
      </c>
      <c r="AG66" s="5">
        <f>YAN_XRF!AQ65/(0.5293*YAN_XRF!$R65)</f>
        <v>8.3301928506286451</v>
      </c>
      <c r="AH66" s="12">
        <f>YAN_XRF!AR65/(0.5293*YAN_XRF!$R65)</f>
        <v>20.436739793542277</v>
      </c>
      <c r="AI66" s="10">
        <f>YAN_XRF!AY65/(0.5293*YAN_XRF!$R65)</f>
        <v>3.0977210480537722E-2</v>
      </c>
      <c r="AJ66" s="10">
        <f>YAN_XRF!AZ65/(0.5293*YAN_XRF!$R65)</f>
        <v>3.620857159073251E-3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29">
        <v>21.464553984879174</v>
      </c>
      <c r="BN66" s="27">
        <v>1.0642266481524156</v>
      </c>
      <c r="BO66" s="28">
        <v>1.1440177405649554</v>
      </c>
      <c r="BP66" s="28">
        <v>1.5558641271683396</v>
      </c>
    </row>
    <row r="67" spans="1:68" x14ac:dyDescent="0.2">
      <c r="A67" t="str">
        <f>YAN_XRF!A66</f>
        <v>YAN 8A-2</v>
      </c>
      <c r="B67">
        <f>YAN_XRF!B66</f>
        <v>35</v>
      </c>
      <c r="C67">
        <f>YAN_XRF!C66</f>
        <v>135</v>
      </c>
      <c r="D67" s="5">
        <f>0.4674*YAN_XRF!P66/(0.5293*YAN_XRF!$R66)</f>
        <v>2.7505875080831648</v>
      </c>
      <c r="E67" s="9">
        <f>0.5994*YAN_XRF!Q66/(0.5293*YAN_XRF!$R66)</f>
        <v>0.10177871574743141</v>
      </c>
      <c r="F67" s="5">
        <f>0.5293*YAN_XRF!R66/(0.5293*YAN_XRF!$R66)</f>
        <v>1</v>
      </c>
      <c r="G67" s="10">
        <f>0.6994*YAN_XRF!S66/(0.5293*YAN_XRF!$R66)</f>
        <v>0.6782865133379351</v>
      </c>
      <c r="H67" s="9">
        <f>0.7745*YAN_XRF!T66/(0.5293*YAN_XRF!$R66)</f>
        <v>1.3688219647764727E-2</v>
      </c>
      <c r="I67" s="10">
        <f>0.603*YAN_XRF!U66/(0.5293*YAN_XRF!$R66)</f>
        <v>0.29206106526968995</v>
      </c>
      <c r="J67" s="10">
        <f>0.7147*YAN_XRF!V66/(0.5293*YAN_XRF!$R66)</f>
        <v>0.65714930977238284</v>
      </c>
      <c r="K67" s="9">
        <f>0.7419*YAN_XRF!W66/(0.5293*YAN_XRF!$R66)</f>
        <v>0.33610026178212515</v>
      </c>
      <c r="L67" s="10">
        <f>0.8302*YAN_XRF!X66/(0.5293*YAN_XRF!$R66)</f>
        <v>6.3148072395179486E-2</v>
      </c>
      <c r="M67" s="9">
        <f>0.4364*YAN_XRF!Y66/(0.5293*YAN_XRF!$R66)</f>
        <v>1.1276262525759582E-2</v>
      </c>
      <c r="N67" s="10">
        <f>YAN_XRF!AA66/(0.5293*YAN_XRF!$R66)</f>
        <v>7.8300853579976546E-3</v>
      </c>
      <c r="O67" s="5">
        <f>YAN_XRF!AB66/(0.5293*YAN_XRF!$R66)</f>
        <v>0.55929181128554672</v>
      </c>
      <c r="P67" s="12">
        <f>YAN_XRF!AC66/(0.5293*YAN_XRF!$R66)</f>
        <v>13.982295282138669</v>
      </c>
      <c r="Q67" s="5">
        <f>YAN_XRF!AD66/(0.5293*YAN_XRF!$R66)</f>
        <v>4.4743344902843738</v>
      </c>
      <c r="R67" s="5">
        <f>YAN_XRF!AE66/(0.5293*YAN_XRF!$R66)</f>
        <v>2.5727423319135148</v>
      </c>
      <c r="S67" s="5">
        <f>YAN_XRF!AF66/(0.5293*YAN_XRF!$R66)</f>
        <v>7.270793546712107</v>
      </c>
      <c r="T67" s="5">
        <f>YAN_XRF!AG66/(0.5293*YAN_XRF!$R66)</f>
        <v>6.8233600976836701</v>
      </c>
      <c r="U67" s="10">
        <f>YAN_XRF!AH66/(0.5293*YAN_XRF!$R66)</f>
        <v>0.11185836225710934</v>
      </c>
      <c r="V67" s="10"/>
      <c r="W67" s="5">
        <f>YAN_XRF!AI66/(0.5293*YAN_XRF!$R66)</f>
        <v>2.4608839696564053</v>
      </c>
      <c r="X67" s="10">
        <f>YAN_XRF!AJ66/(0.5293*YAN_XRF!$R66)</f>
        <v>0.11185836225710934</v>
      </c>
      <c r="Y67" s="5">
        <f>YAN_XRF!AK66/(0.5293*YAN_XRF!$R66)</f>
        <v>1.1185836225710934</v>
      </c>
      <c r="Z67" s="12">
        <f>YAN_XRF!AL66/(0.5293*YAN_XRF!$R66)</f>
        <v>41.052018948359127</v>
      </c>
      <c r="AA67" s="10">
        <f>YAN_XRF!AM66/(0.5293*YAN_XRF!$R66)</f>
        <v>0.44743344902843735</v>
      </c>
      <c r="AB67" s="10"/>
      <c r="AC67" s="10">
        <f>YAN_XRF!AN66/(0.5293*YAN_XRF!$R66)</f>
        <v>0</v>
      </c>
      <c r="AD67" s="10"/>
      <c r="AE67" s="12">
        <f>YAN_XRF!AO66/(0.5293*YAN_XRF!$R66)</f>
        <v>24.720698058821164</v>
      </c>
      <c r="AF67" s="5">
        <f>YAN_XRF!AP66/(0.5293*YAN_XRF!$R66)</f>
        <v>3.3557508677132803</v>
      </c>
      <c r="AG67" s="5">
        <f>YAN_XRF!AQ66/(0.5293*YAN_XRF!$R66)</f>
        <v>8.5012355315403099</v>
      </c>
      <c r="AH67" s="12">
        <f>YAN_XRF!AR66/(0.5293*YAN_XRF!$R66)</f>
        <v>20.13450520627968</v>
      </c>
      <c r="AI67" s="10">
        <f>YAN_XRF!AY66/(0.5293*YAN_XRF!$R66)</f>
        <v>3.2819243486235883E-2</v>
      </c>
      <c r="AJ67" s="10">
        <f>YAN_XRF!AZ66/(0.5293*YAN_XRF!$R66)</f>
        <v>4.7427945597014361E-3</v>
      </c>
      <c r="AK67" s="10">
        <f>YAN_XRF!BA66/(0.5293*YAN_XRF!$R66)</f>
        <v>2.4385122972049835E-2</v>
      </c>
      <c r="AL67" s="10">
        <f>YAN_XRF!BB66/(0.5293*YAN_XRF!$R66)</f>
        <v>8.4341205141860442E-3</v>
      </c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29">
        <v>21.768229066038096</v>
      </c>
      <c r="BN67" s="27">
        <v>1.0846801280277956</v>
      </c>
      <c r="BO67" s="28">
        <v>1.1380250523570861</v>
      </c>
      <c r="BP67" s="28">
        <v>1.5477140712056372</v>
      </c>
    </row>
    <row r="68" spans="1:68" x14ac:dyDescent="0.2">
      <c r="A68" t="str">
        <f>YAN_XRF!A67</f>
        <v>YAN 8A-2</v>
      </c>
      <c r="B68">
        <f>YAN_XRF!B67</f>
        <v>37</v>
      </c>
      <c r="C68" s="19">
        <f>YAN_XRF!C67</f>
        <v>137</v>
      </c>
      <c r="D68" s="5">
        <f>0.4674*YAN_XRF!P67/(0.5293*YAN_XRF!$R67)</f>
        <v>2.7102897600274849</v>
      </c>
      <c r="E68" s="9">
        <f>0.5994*YAN_XRF!Q67/(0.5293*YAN_XRF!$R67)</f>
        <v>9.8816672815919077E-2</v>
      </c>
      <c r="F68" s="5">
        <f>0.5293*YAN_XRF!R67/(0.5293*YAN_XRF!$R67)</f>
        <v>1</v>
      </c>
      <c r="G68" s="10">
        <f>0.6994*YAN_XRF!S67/(0.5293*YAN_XRF!$R67)</f>
        <v>0.66721773640028803</v>
      </c>
      <c r="H68" s="9">
        <f>0.7745*YAN_XRF!T67/(0.5293*YAN_XRF!$R67)</f>
        <v>1.3279088024652401E-2</v>
      </c>
      <c r="I68" s="10">
        <f>0.603*YAN_XRF!U67/(0.5293*YAN_XRF!$R67)</f>
        <v>0.29226588905825435</v>
      </c>
      <c r="J68" s="10">
        <f>0.7147*YAN_XRF!V67/(0.5293*YAN_XRF!$R67)</f>
        <v>0.66217622867173831</v>
      </c>
      <c r="K68" s="9">
        <f>0.7419*YAN_XRF!W67/(0.5293*YAN_XRF!$R67)</f>
        <v>0.32534227266477606</v>
      </c>
      <c r="L68" s="10">
        <f>0.8302*YAN_XRF!X67/(0.5293*YAN_XRF!$R67)</f>
        <v>5.9308687745138929E-2</v>
      </c>
      <c r="M68" s="9">
        <f>0.4364*YAN_XRF!Y67/(0.5293*YAN_XRF!$R67)</f>
        <v>1.0935579904177173E-2</v>
      </c>
      <c r="N68" s="10">
        <f>YAN_XRF!AA67/(0.5293*YAN_XRF!$R67)</f>
        <v>7.6934346536695983E-3</v>
      </c>
      <c r="O68" s="5">
        <f>YAN_XRF!AB67/(0.5293*YAN_XRF!$R67)</f>
        <v>0.54953104669068553</v>
      </c>
      <c r="P68" s="12">
        <f>YAN_XRF!AC67/(0.5293*YAN_XRF!$R67)</f>
        <v>13.078838911238316</v>
      </c>
      <c r="Q68" s="5">
        <f>YAN_XRF!AD67/(0.5293*YAN_XRF!$R67)</f>
        <v>1.5386869307339195</v>
      </c>
      <c r="R68" s="5">
        <f>YAN_XRF!AE67/(0.5293*YAN_XRF!$R67)</f>
        <v>2.6377490241152906</v>
      </c>
      <c r="S68" s="5">
        <f>YAN_XRF!AF67/(0.5293*YAN_XRF!$R67)</f>
        <v>7.9132470723458717</v>
      </c>
      <c r="T68" s="5">
        <f>YAN_XRF!AG67/(0.5293*YAN_XRF!$R67)</f>
        <v>6.704278769626363</v>
      </c>
      <c r="U68" s="10">
        <f>YAN_XRF!AH67/(0.5293*YAN_XRF!$R67)</f>
        <v>0.10990620933813711</v>
      </c>
      <c r="V68" s="10"/>
      <c r="W68" s="5">
        <f>YAN_XRF!AI67/(0.5293*YAN_XRF!$R67)</f>
        <v>2.3080303961008792</v>
      </c>
      <c r="X68" s="10">
        <f>YAN_XRF!AJ67/(0.5293*YAN_XRF!$R67)</f>
        <v>0.10990620933813711</v>
      </c>
      <c r="Y68" s="5">
        <f>YAN_XRF!AK67/(0.5293*YAN_XRF!$R67)</f>
        <v>1.0990620933813711</v>
      </c>
      <c r="Z68" s="12">
        <f>YAN_XRF!AL67/(0.5293*YAN_XRF!$R67)</f>
        <v>41.324734711139548</v>
      </c>
      <c r="AA68" s="10">
        <f>YAN_XRF!AM67/(0.5293*YAN_XRF!$R67)</f>
        <v>-0.65943725602882264</v>
      </c>
      <c r="AB68" s="10"/>
      <c r="AC68" s="10">
        <f>YAN_XRF!AN67/(0.5293*YAN_XRF!$R67)</f>
        <v>-0.21981241867627421</v>
      </c>
      <c r="AD68" s="10"/>
      <c r="AE68" s="12">
        <f>YAN_XRF!AO67/(0.5293*YAN_XRF!$R67)</f>
        <v>22.09114807696556</v>
      </c>
      <c r="AF68" s="5">
        <f>YAN_XRF!AP67/(0.5293*YAN_XRF!$R67)</f>
        <v>3.1872800708059761</v>
      </c>
      <c r="AG68" s="5">
        <f>YAN_XRF!AQ67/(0.5293*YAN_XRF!$R67)</f>
        <v>8.133059491022145</v>
      </c>
      <c r="AH68" s="12">
        <f>YAN_XRF!AR67/(0.5293*YAN_XRF!$R67)</f>
        <v>19.453399052850269</v>
      </c>
      <c r="AI68" s="10">
        <f>YAN_XRF!AY67/(0.5293*YAN_XRF!$R67)</f>
        <v>2.9399910997951677E-2</v>
      </c>
      <c r="AJ68" s="10">
        <f>YAN_XRF!AZ67/(0.5293*YAN_XRF!$R67)</f>
        <v>3.7038392546952206E-3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29">
        <v>21.476655966261067</v>
      </c>
      <c r="BN68" s="27">
        <v>0.96896542177680145</v>
      </c>
      <c r="BO68" s="28">
        <v>0.92743833227209604</v>
      </c>
      <c r="BP68" s="28">
        <v>1.2613161318900508</v>
      </c>
    </row>
    <row r="69" spans="1:68" x14ac:dyDescent="0.2">
      <c r="A69" t="str">
        <f>YAN_XRF!A68</f>
        <v>YAN 8A-2</v>
      </c>
      <c r="B69">
        <f>YAN_XRF!B68</f>
        <v>39</v>
      </c>
      <c r="C69" s="19">
        <f>YAN_XRF!C68</f>
        <v>139</v>
      </c>
      <c r="D69" s="5">
        <f>0.4674*YAN_XRF!P68/(0.5293*YAN_XRF!$R68)</f>
        <v>2.7096002556456171</v>
      </c>
      <c r="E69" s="9">
        <f>0.5994*YAN_XRF!Q68/(0.5293*YAN_XRF!$R68)</f>
        <v>9.9055575305650401E-2</v>
      </c>
      <c r="F69" s="5">
        <f>0.5293*YAN_XRF!R68/(0.5293*YAN_XRF!$R68)</f>
        <v>1</v>
      </c>
      <c r="G69" s="10">
        <f>0.6994*YAN_XRF!S68/(0.5293*YAN_XRF!$R68)</f>
        <v>0.66988137815431059</v>
      </c>
      <c r="H69" s="9">
        <f>0.7745*YAN_XRF!T68/(0.5293*YAN_XRF!$R68)</f>
        <v>1.3325451072926946E-2</v>
      </c>
      <c r="I69" s="10">
        <f>0.603*YAN_XRF!U68/(0.5293*YAN_XRF!$R68)</f>
        <v>0.29604393667949142</v>
      </c>
      <c r="J69" s="10">
        <f>0.7147*YAN_XRF!V68/(0.5293*YAN_XRF!$R68)</f>
        <v>0.6649550932523498</v>
      </c>
      <c r="K69" s="9">
        <f>0.7419*YAN_XRF!W68/(0.5293*YAN_XRF!$R68)</f>
        <v>0.32033355791455953</v>
      </c>
      <c r="L69" s="10">
        <f>0.8302*YAN_XRF!X68/(0.5293*YAN_XRF!$R68)</f>
        <v>5.9136678789961629E-2</v>
      </c>
      <c r="M69" s="9">
        <f>0.4364*YAN_XRF!Y68/(0.5293*YAN_XRF!$R68)</f>
        <v>1.1047336082371195E-2</v>
      </c>
      <c r="N69" s="10">
        <f>YAN_XRF!AA68/(0.5293*YAN_XRF!$R68)</f>
        <v>9.8628710247698342E-3</v>
      </c>
      <c r="O69" s="5">
        <f>YAN_XRF!AB68/(0.5293*YAN_XRF!$R68)</f>
        <v>0.43834982332310374</v>
      </c>
      <c r="P69" s="12">
        <f>YAN_XRF!AC68/(0.5293*YAN_XRF!$R68)</f>
        <v>13.150494699693112</v>
      </c>
      <c r="Q69" s="5">
        <f>YAN_XRF!AD68/(0.5293*YAN_XRF!$R68)</f>
        <v>2.1917491166155187</v>
      </c>
      <c r="R69" s="5">
        <f>YAN_XRF!AE68/(0.5293*YAN_XRF!$R68)</f>
        <v>2.5205114841078466</v>
      </c>
      <c r="S69" s="5">
        <f>YAN_XRF!AF68/(0.5293*YAN_XRF!$R68)</f>
        <v>8.1094717314774201</v>
      </c>
      <c r="T69" s="5">
        <f>YAN_XRF!AG68/(0.5293*YAN_XRF!$R68)</f>
        <v>6.6848348056773323</v>
      </c>
      <c r="U69" s="10">
        <f>YAN_XRF!AH68/(0.5293*YAN_XRF!$R68)</f>
        <v>0</v>
      </c>
      <c r="V69" s="10"/>
      <c r="W69" s="5">
        <f>YAN_XRF!AI68/(0.5293*YAN_XRF!$R68)</f>
        <v>2.9588613074309502</v>
      </c>
      <c r="X69" s="10">
        <f>YAN_XRF!AJ68/(0.5293*YAN_XRF!$R68)</f>
        <v>0.32876236749232784</v>
      </c>
      <c r="Y69" s="5">
        <f>YAN_XRF!AK68/(0.5293*YAN_XRF!$R68)</f>
        <v>1.0958745583077594</v>
      </c>
      <c r="Z69" s="12">
        <f>YAN_XRF!AL68/(0.5293*YAN_XRF!$R68)</f>
        <v>40.109008834063992</v>
      </c>
      <c r="AA69" s="10">
        <f>YAN_XRF!AM68/(0.5293*YAN_XRF!$R68)</f>
        <v>-0.21917491166155187</v>
      </c>
      <c r="AB69" s="10"/>
      <c r="AC69" s="10">
        <f>YAN_XRF!AN68/(0.5293*YAN_XRF!$R68)</f>
        <v>-0.10958745583077593</v>
      </c>
      <c r="AD69" s="10"/>
      <c r="AE69" s="12">
        <f>YAN_XRF!AO68/(0.5293*YAN_XRF!$R68)</f>
        <v>22.575015901139842</v>
      </c>
      <c r="AF69" s="5">
        <f>YAN_XRF!AP68/(0.5293*YAN_XRF!$R68)</f>
        <v>3.3972111307540542</v>
      </c>
      <c r="AG69" s="5">
        <f>YAN_XRF!AQ68/(0.5293*YAN_XRF!$R68)</f>
        <v>8.2190591873081953</v>
      </c>
      <c r="AH69" s="12">
        <f>YAN_XRF!AR68/(0.5293*YAN_XRF!$R68)</f>
        <v>19.287392226216564</v>
      </c>
      <c r="AI69" s="10">
        <f>YAN_XRF!AY68/(0.5293*YAN_XRF!$R68)</f>
        <v>2.8887253356992538E-2</v>
      </c>
      <c r="AJ69" s="10">
        <f>YAN_XRF!AZ68/(0.5293*YAN_XRF!$R68)</f>
        <v>3.594468551249451E-3</v>
      </c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29">
        <v>21.161960402466782</v>
      </c>
      <c r="BN69" s="27">
        <v>0.87190495794856349</v>
      </c>
      <c r="BO69" s="28">
        <v>0.95644886196554946</v>
      </c>
      <c r="BP69" s="28">
        <v>1.3007704522731474</v>
      </c>
    </row>
    <row r="70" spans="1:68" x14ac:dyDescent="0.2">
      <c r="A70" t="str">
        <f>YAN_XRF!A69</f>
        <v>YAN 8A-2</v>
      </c>
      <c r="B70">
        <f>YAN_XRF!B69</f>
        <v>41</v>
      </c>
      <c r="C70" s="19">
        <f>YAN_XRF!C69</f>
        <v>141</v>
      </c>
      <c r="D70" s="5">
        <f>0.4674*YAN_XRF!P69/(0.5293*YAN_XRF!$R69)</f>
        <v>2.7171263378477173</v>
      </c>
      <c r="E70" s="9">
        <f>0.5994*YAN_XRF!Q69/(0.5293*YAN_XRF!$R69)</f>
        <v>9.9803678361083975E-2</v>
      </c>
      <c r="F70" s="5">
        <f>0.5293*YAN_XRF!R69/(0.5293*YAN_XRF!$R69)</f>
        <v>1</v>
      </c>
      <c r="G70" s="10">
        <f>0.6994*YAN_XRF!S69/(0.5293*YAN_XRF!$R69)</f>
        <v>0.67931660621759937</v>
      </c>
      <c r="H70" s="9">
        <f>0.7745*YAN_XRF!T69/(0.5293*YAN_XRF!$R69)</f>
        <v>1.3497695446372535E-2</v>
      </c>
      <c r="I70" s="10">
        <f>0.603*YAN_XRF!U69/(0.5293*YAN_XRF!$R69)</f>
        <v>0.29920123756117151</v>
      </c>
      <c r="J70" s="10">
        <f>0.7147*YAN_XRF!V69/(0.5293*YAN_XRF!$R69)</f>
        <v>0.65371664635663862</v>
      </c>
      <c r="K70" s="9">
        <f>0.7419*YAN_XRF!W69/(0.5293*YAN_XRF!$R69)</f>
        <v>0.32282710264293818</v>
      </c>
      <c r="L70" s="10">
        <f>0.8302*YAN_XRF!X69/(0.5293*YAN_XRF!$R69)</f>
        <v>6.0822632734674087E-2</v>
      </c>
      <c r="M70" s="9">
        <f>0.4364*YAN_XRF!Y69/(0.5293*YAN_XRF!$R69)</f>
        <v>1.1093249337361742E-2</v>
      </c>
      <c r="N70" s="10">
        <f>YAN_XRF!AA69/(0.5293*YAN_XRF!$R69)</f>
        <v>7.7702785955687673E-3</v>
      </c>
      <c r="O70" s="5">
        <f>YAN_XRF!AB69/(0.5293*YAN_XRF!$R69)</f>
        <v>0.55501989968348331</v>
      </c>
      <c r="P70" s="12">
        <f>YAN_XRF!AC69/(0.5293*YAN_XRF!$R69)</f>
        <v>12.32144177297333</v>
      </c>
      <c r="Q70" s="5">
        <f>YAN_XRF!AD69/(0.5293*YAN_XRF!$R69)</f>
        <v>2.1090756187972364</v>
      </c>
      <c r="R70" s="5">
        <f>YAN_XRF!AE69/(0.5293*YAN_XRF!$R69)</f>
        <v>2.8861034783541131</v>
      </c>
      <c r="S70" s="5">
        <f>YAN_XRF!AF69/(0.5293*YAN_XRF!$R69)</f>
        <v>8.2142945153155527</v>
      </c>
      <c r="T70" s="5">
        <f>YAN_XRF!AG69/(0.5293*YAN_XRF!$R69)</f>
        <v>6.5492348162651028</v>
      </c>
      <c r="U70" s="10">
        <f>YAN_XRF!AH69/(0.5293*YAN_XRF!$R69)</f>
        <v>0.22200795987339333</v>
      </c>
      <c r="V70" s="10"/>
      <c r="W70" s="5">
        <f>YAN_XRF!AI69/(0.5293*YAN_XRF!$R69)</f>
        <v>2.8861034783541131</v>
      </c>
      <c r="X70" s="10">
        <f>YAN_XRF!AJ69/(0.5293*YAN_XRF!$R69)</f>
        <v>0</v>
      </c>
      <c r="Y70" s="5">
        <f>YAN_XRF!AK69/(0.5293*YAN_XRF!$R69)</f>
        <v>1.3320477592403599</v>
      </c>
      <c r="Z70" s="12">
        <f>YAN_XRF!AL69/(0.5293*YAN_XRF!$R69)</f>
        <v>41.071472576577762</v>
      </c>
      <c r="AA70" s="10">
        <f>YAN_XRF!AM69/(0.5293*YAN_XRF!$R69)</f>
        <v>0.22200795987339333</v>
      </c>
      <c r="AB70" s="10"/>
      <c r="AC70" s="10">
        <f>YAN_XRF!AN69/(0.5293*YAN_XRF!$R69)</f>
        <v>-0.11100397993669667</v>
      </c>
      <c r="AD70" s="10"/>
      <c r="AE70" s="12">
        <f>YAN_XRF!AO69/(0.5293*YAN_XRF!$R69)</f>
        <v>22.644811907086119</v>
      </c>
      <c r="AF70" s="5">
        <f>YAN_XRF!AP69/(0.5293*YAN_XRF!$R69)</f>
        <v>3.3301193981008996</v>
      </c>
      <c r="AG70" s="5">
        <f>YAN_XRF!AQ69/(0.5293*YAN_XRF!$R69)</f>
        <v>8.2142945153155527</v>
      </c>
      <c r="AH70" s="12">
        <f>YAN_XRF!AR69/(0.5293*YAN_XRF!$R69)</f>
        <v>20.535736288288881</v>
      </c>
      <c r="AI70" s="10">
        <f>YAN_XRF!AY69/(0.5293*YAN_XRF!$R69)</f>
        <v>3.0259684930743512E-2</v>
      </c>
      <c r="AJ70" s="10">
        <f>YAN_XRF!AZ69/(0.5293*YAN_XRF!$R69)</f>
        <v>3.0526094482591581E-3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29">
        <v>18.153689154624619</v>
      </c>
      <c r="BN70" s="27">
        <v>1.0126602512868028</v>
      </c>
      <c r="BO70" s="28">
        <v>0.9918795357907888</v>
      </c>
      <c r="BP70" s="28">
        <v>1.348956168675473</v>
      </c>
    </row>
    <row r="71" spans="1:68" x14ac:dyDescent="0.2">
      <c r="A71" t="str">
        <f>YAN_XRF!A70</f>
        <v>YAN 8A-2</v>
      </c>
      <c r="B71">
        <f>YAN_XRF!B70</f>
        <v>43</v>
      </c>
      <c r="C71" s="19">
        <f>YAN_XRF!C70</f>
        <v>143</v>
      </c>
      <c r="D71" s="5">
        <f>0.4674*YAN_XRF!P70/(0.5293*YAN_XRF!$R70)</f>
        <v>2.6833354821248325</v>
      </c>
      <c r="E71" s="9">
        <f>0.5994*YAN_XRF!Q70/(0.5293*YAN_XRF!$R70)</f>
        <v>9.7646282968850612E-2</v>
      </c>
      <c r="F71" s="5">
        <f>0.5293*YAN_XRF!R70/(0.5293*YAN_XRF!$R70)</f>
        <v>1</v>
      </c>
      <c r="G71" s="10">
        <f>0.6994*YAN_XRF!S70/(0.5293*YAN_XRF!$R70)</f>
        <v>0.6603078926097451</v>
      </c>
      <c r="H71" s="9">
        <f>0.7745*YAN_XRF!T70/(0.5293*YAN_XRF!$R70)</f>
        <v>1.3241734957554466E-2</v>
      </c>
      <c r="I71" s="10">
        <f>0.603*YAN_XRF!U70/(0.5293*YAN_XRF!$R70)</f>
        <v>0.31577127295519547</v>
      </c>
      <c r="J71" s="10">
        <f>0.7147*YAN_XRF!V70/(0.5293*YAN_XRF!$R70)</f>
        <v>0.64554929723765064</v>
      </c>
      <c r="K71" s="9">
        <f>0.7419*YAN_XRF!W70/(0.5293*YAN_XRF!$R70)</f>
        <v>0.33824981846385749</v>
      </c>
      <c r="L71" s="10">
        <f>0.8302*YAN_XRF!X70/(0.5293*YAN_XRF!$R70)</f>
        <v>5.6240558265709124E-2</v>
      </c>
      <c r="M71" s="9">
        <f>0.4364*YAN_XRF!Y70/(0.5293*YAN_XRF!$R70)</f>
        <v>1.0980622058472004E-2</v>
      </c>
      <c r="N71" s="10">
        <f>YAN_XRF!AA70/(0.5293*YAN_XRF!$R70)</f>
        <v>6.4517509568215482E-3</v>
      </c>
      <c r="O71" s="5">
        <f>YAN_XRF!AB70/(0.5293*YAN_XRF!$R70)</f>
        <v>0.53764591306846243</v>
      </c>
      <c r="P71" s="12">
        <f>YAN_XRF!AC70/(0.5293*YAN_XRF!$R70)</f>
        <v>11.075505809210325</v>
      </c>
      <c r="Q71" s="5">
        <f>YAN_XRF!AD70/(0.5293*YAN_XRF!$R70)</f>
        <v>1.3978793739780022</v>
      </c>
      <c r="R71" s="5">
        <f>YAN_XRF!AE70/(0.5293*YAN_XRF!$R70)</f>
        <v>2.6882295653423118</v>
      </c>
      <c r="S71" s="5">
        <f>YAN_XRF!AF70/(0.5293*YAN_XRF!$R70)</f>
        <v>8.4948054264817063</v>
      </c>
      <c r="T71" s="5">
        <f>YAN_XRF!AG70/(0.5293*YAN_XRF!$R70)</f>
        <v>6.9893968698900117</v>
      </c>
      <c r="U71" s="10">
        <f>YAN_XRF!AH70/(0.5293*YAN_XRF!$R70)</f>
        <v>0.32258754784107746</v>
      </c>
      <c r="V71" s="10"/>
      <c r="W71" s="5">
        <f>YAN_XRF!AI70/(0.5293*YAN_XRF!$R70)</f>
        <v>2.6882295653423118</v>
      </c>
      <c r="X71" s="10">
        <f>YAN_XRF!AJ70/(0.5293*YAN_XRF!$R70)</f>
        <v>0</v>
      </c>
      <c r="Y71" s="5">
        <f>YAN_XRF!AK70/(0.5293*YAN_XRF!$R70)</f>
        <v>1.0752918261369249</v>
      </c>
      <c r="Z71" s="12">
        <f>YAN_XRF!AL70/(0.5293*YAN_XRF!$R70)</f>
        <v>39.140622471384063</v>
      </c>
      <c r="AA71" s="10">
        <f>YAN_XRF!AM70/(0.5293*YAN_XRF!$R70)</f>
        <v>0.43011673045476995</v>
      </c>
      <c r="AB71" s="10"/>
      <c r="AC71" s="10">
        <f>YAN_XRF!AN70/(0.5293*YAN_XRF!$R70)</f>
        <v>0.10752918261369249</v>
      </c>
      <c r="AD71" s="10"/>
      <c r="AE71" s="12">
        <f>YAN_XRF!AO70/(0.5293*YAN_XRF!$R70)</f>
        <v>24.516653635921887</v>
      </c>
      <c r="AF71" s="5">
        <f>YAN_XRF!AP70/(0.5293*YAN_XRF!$R70)</f>
        <v>3.2258754784107744</v>
      </c>
      <c r="AG71" s="5">
        <f>YAN_XRF!AQ70/(0.5293*YAN_XRF!$R70)</f>
        <v>8.0646886960269359</v>
      </c>
      <c r="AH71" s="12">
        <f>YAN_XRF!AR70/(0.5293*YAN_XRF!$R70)</f>
        <v>19.355252870464646</v>
      </c>
      <c r="AI71" s="10">
        <f>YAN_XRF!AY70/(0.5293*YAN_XRF!$R70)</f>
        <v>2.8301680863923859E-2</v>
      </c>
      <c r="AJ71" s="10">
        <f>YAN_XRF!AZ70/(0.5293*YAN_XRF!$R70)</f>
        <v>3.5054513532063744E-3</v>
      </c>
      <c r="AK71" s="10">
        <f>YAN_XRF!BA70/(0.5293*YAN_XRF!$R70)</f>
        <v>2.1043461037499621E-2</v>
      </c>
      <c r="AL71" s="10">
        <f>YAN_XRF!BB70/(0.5293*YAN_XRF!$R70)</f>
        <v>7.2582198264242396E-3</v>
      </c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29">
        <v>17.078242969834932</v>
      </c>
      <c r="BN71" s="27">
        <v>0.97426611237216121</v>
      </c>
      <c r="BO71" s="28">
        <v>0.94451103913222434</v>
      </c>
      <c r="BP71" s="28">
        <v>1.2845350132198252</v>
      </c>
    </row>
    <row r="72" spans="1:68" x14ac:dyDescent="0.2">
      <c r="A72" t="str">
        <f>YAN_XRF!A71</f>
        <v>YAN 8A-2</v>
      </c>
      <c r="B72">
        <f>YAN_XRF!B71</f>
        <v>45</v>
      </c>
      <c r="C72" s="19">
        <f>YAN_XRF!C71</f>
        <v>145</v>
      </c>
      <c r="D72" s="5">
        <f>0.4674*YAN_XRF!P71/(0.5293*YAN_XRF!$R71)</f>
        <v>2.7533249840328864</v>
      </c>
      <c r="E72" s="9">
        <f>0.5994*YAN_XRF!Q71/(0.5293*YAN_XRF!$R71)</f>
        <v>0.10398032721746889</v>
      </c>
      <c r="F72" s="5">
        <f>0.5293*YAN_XRF!R71/(0.5293*YAN_XRF!$R71)</f>
        <v>1</v>
      </c>
      <c r="G72" s="10">
        <f>0.6994*YAN_XRF!S71/(0.5293*YAN_XRF!$R71)</f>
        <v>0.70180532810499741</v>
      </c>
      <c r="H72" s="9">
        <f>0.7745*YAN_XRF!T71/(0.5293*YAN_XRF!$R71)</f>
        <v>1.3964658560237311E-2</v>
      </c>
      <c r="I72" s="10">
        <f>0.603*YAN_XRF!U71/(0.5293*YAN_XRF!$R71)</f>
        <v>0.30253689794632072</v>
      </c>
      <c r="J72" s="10">
        <f>0.7147*YAN_XRF!V71/(0.5293*YAN_XRF!$R71)</f>
        <v>0.63871879637476259</v>
      </c>
      <c r="K72" s="9">
        <f>0.7419*YAN_XRF!W71/(0.5293*YAN_XRF!$R71)</f>
        <v>0.32403580530637871</v>
      </c>
      <c r="L72" s="10">
        <f>0.8302*YAN_XRF!X71/(0.5293*YAN_XRF!$R71)</f>
        <v>6.4152685806745449E-2</v>
      </c>
      <c r="M72" s="9">
        <f>0.4364*YAN_XRF!Y71/(0.5293*YAN_XRF!$R71)</f>
        <v>1.1533995252254629E-2</v>
      </c>
      <c r="N72" s="10">
        <f>YAN_XRF!AA71/(0.5293*YAN_XRF!$R71)</f>
        <v>1.0079187698105032E-2</v>
      </c>
      <c r="O72" s="5">
        <f>YAN_XRF!AB71/(0.5293*YAN_XRF!$R71)</f>
        <v>0.67194584654033551</v>
      </c>
      <c r="P72" s="12">
        <f>YAN_XRF!AC71/(0.5293*YAN_XRF!$R71)</f>
        <v>13.550907905230099</v>
      </c>
      <c r="Q72" s="5">
        <f>YAN_XRF!AD71/(0.5293*YAN_XRF!$R71)</f>
        <v>3.6957021559718455</v>
      </c>
      <c r="R72" s="5">
        <f>YAN_XRF!AE71/(0.5293*YAN_XRF!$R71)</f>
        <v>2.7997743605847316</v>
      </c>
      <c r="S72" s="5">
        <f>YAN_XRF!AF71/(0.5293*YAN_XRF!$R71)</f>
        <v>7.6153862607904692</v>
      </c>
      <c r="T72" s="5">
        <f>YAN_XRF!AG71/(0.5293*YAN_XRF!$R71)</f>
        <v>7.0554313886735232</v>
      </c>
      <c r="U72" s="10">
        <f>YAN_XRF!AH71/(0.5293*YAN_XRF!$R71)</f>
        <v>0</v>
      </c>
      <c r="V72" s="10"/>
      <c r="W72" s="5">
        <f>YAN_XRF!AI71/(0.5293*YAN_XRF!$R71)</f>
        <v>2.9117653350081207</v>
      </c>
      <c r="X72" s="10">
        <f>YAN_XRF!AJ71/(0.5293*YAN_XRF!$R71)</f>
        <v>0.11199097442338926</v>
      </c>
      <c r="Y72" s="5">
        <f>YAN_XRF!AK71/(0.5293*YAN_XRF!$R71)</f>
        <v>1.1199097442338926</v>
      </c>
      <c r="Z72" s="12">
        <f>YAN_XRF!AL71/(0.5293*YAN_XRF!$R71)</f>
        <v>40.876705664537077</v>
      </c>
      <c r="AA72" s="10">
        <f>YAN_XRF!AM71/(0.5293*YAN_XRF!$R71)</f>
        <v>-0.33597292327016776</v>
      </c>
      <c r="AB72" s="10"/>
      <c r="AC72" s="10">
        <f>YAN_XRF!AN71/(0.5293*YAN_XRF!$R71)</f>
        <v>0</v>
      </c>
      <c r="AD72" s="10"/>
      <c r="AE72" s="12">
        <f>YAN_XRF!AO71/(0.5293*YAN_XRF!$R71)</f>
        <v>23.070140731218189</v>
      </c>
      <c r="AF72" s="5">
        <f>YAN_XRF!AP71/(0.5293*YAN_XRF!$R71)</f>
        <v>3.4717202071250668</v>
      </c>
      <c r="AG72" s="5">
        <f>YAN_XRF!AQ71/(0.5293*YAN_XRF!$R71)</f>
        <v>8.3993230817541935</v>
      </c>
      <c r="AH72" s="12">
        <f>YAN_XRF!AR71/(0.5293*YAN_XRF!$R71)</f>
        <v>20.606339293903623</v>
      </c>
      <c r="AI72" s="10">
        <f>YAN_XRF!AY71/(0.5293*YAN_XRF!$R71)</f>
        <v>3.1447065618087702E-2</v>
      </c>
      <c r="AJ72" s="10">
        <f>YAN_XRF!AZ71/(0.5293*YAN_XRF!$R71)</f>
        <v>4.322851612742826E-3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29">
        <v>19.384453437103698</v>
      </c>
      <c r="BN72" s="27">
        <v>1.3111279982018922</v>
      </c>
      <c r="BO72" s="28">
        <v>1.0018088214831904</v>
      </c>
      <c r="BP72" s="28">
        <v>1.362459997217139</v>
      </c>
    </row>
    <row r="73" spans="1:68" x14ac:dyDescent="0.2">
      <c r="A73" t="str">
        <f>YAN_XRF!A72</f>
        <v>YAN 8A-2</v>
      </c>
      <c r="B73">
        <f>YAN_XRF!B72</f>
        <v>47</v>
      </c>
      <c r="C73" s="19">
        <f>YAN_XRF!C72</f>
        <v>147</v>
      </c>
      <c r="D73" s="5">
        <f>0.4674*YAN_XRF!P72/(0.5293*YAN_XRF!$R72)</f>
        <v>2.7528945471854627</v>
      </c>
      <c r="E73" s="9">
        <f>0.5994*YAN_XRF!Q72/(0.5293*YAN_XRF!$R72)</f>
        <v>0.10314955641888296</v>
      </c>
      <c r="F73" s="5">
        <f>0.5293*YAN_XRF!R72/(0.5293*YAN_XRF!$R72)</f>
        <v>1</v>
      </c>
      <c r="G73" s="10">
        <f>0.6994*YAN_XRF!S72/(0.5293*YAN_XRF!$R72)</f>
        <v>0.69578519311442721</v>
      </c>
      <c r="H73" s="9">
        <f>0.7745*YAN_XRF!T72/(0.5293*YAN_XRF!$R72)</f>
        <v>1.3906953359575175E-2</v>
      </c>
      <c r="I73" s="10">
        <f>0.603*YAN_XRF!U72/(0.5293*YAN_XRF!$R72)</f>
        <v>0.30195926053233296</v>
      </c>
      <c r="J73" s="10">
        <f>0.7147*YAN_XRF!V72/(0.5293*YAN_XRF!$R72)</f>
        <v>0.62970272603922528</v>
      </c>
      <c r="K73" s="9">
        <f>0.7419*YAN_XRF!W72/(0.5293*YAN_XRF!$R72)</f>
        <v>0.33014366393786898</v>
      </c>
      <c r="L73" s="10">
        <f>0.8302*YAN_XRF!X72/(0.5293*YAN_XRF!$R72)</f>
        <v>6.481349919510096E-2</v>
      </c>
      <c r="M73" s="9">
        <f>0.4364*YAN_XRF!Y72/(0.5293*YAN_XRF!$R72)</f>
        <v>1.1486334114848618E-2</v>
      </c>
      <c r="N73" s="10">
        <f>YAN_XRF!AA72/(0.5293*YAN_XRF!$R72)</f>
        <v>7.8069741261263511E-3</v>
      </c>
      <c r="O73" s="5">
        <f>YAN_XRF!AB72/(0.5293*YAN_XRF!$R72)</f>
        <v>0.55764100900902502</v>
      </c>
      <c r="P73" s="12">
        <f>YAN_XRF!AC72/(0.5293*YAN_XRF!$R72)</f>
        <v>13.941025225225626</v>
      </c>
      <c r="Q73" s="5">
        <f>YAN_XRF!AD72/(0.5293*YAN_XRF!$R72)</f>
        <v>3.9034870630631753</v>
      </c>
      <c r="R73" s="5">
        <f>YAN_XRF!AE72/(0.5293*YAN_XRF!$R72)</f>
        <v>2.788205045045125</v>
      </c>
      <c r="S73" s="5">
        <f>YAN_XRF!AF72/(0.5293*YAN_XRF!$R72)</f>
        <v>6.9147485117119105</v>
      </c>
      <c r="T73" s="5">
        <f>YAN_XRF!AG72/(0.5293*YAN_XRF!$R72)</f>
        <v>6.8032203099101052</v>
      </c>
      <c r="U73" s="10">
        <f>YAN_XRF!AH72/(0.5293*YAN_XRF!$R72)</f>
        <v>0.44611280720722002</v>
      </c>
      <c r="V73" s="10"/>
      <c r="W73" s="5">
        <f>YAN_XRF!AI72/(0.5293*YAN_XRF!$R72)</f>
        <v>2.788205045045125</v>
      </c>
      <c r="X73" s="10">
        <f>YAN_XRF!AJ72/(0.5293*YAN_XRF!$R72)</f>
        <v>0.111528201801805</v>
      </c>
      <c r="Y73" s="5">
        <f>YAN_XRF!AK72/(0.5293*YAN_XRF!$R72)</f>
        <v>1.3383384216216601</v>
      </c>
      <c r="Z73" s="12">
        <f>YAN_XRF!AL72/(0.5293*YAN_XRF!$R72)</f>
        <v>40.819321859460629</v>
      </c>
      <c r="AA73" s="10">
        <f>YAN_XRF!AM72/(0.5293*YAN_XRF!$R72)</f>
        <v>0.55764100900902502</v>
      </c>
      <c r="AB73" s="10"/>
      <c r="AC73" s="10">
        <f>YAN_XRF!AN72/(0.5293*YAN_XRF!$R72)</f>
        <v>0</v>
      </c>
      <c r="AD73" s="10"/>
      <c r="AE73" s="12">
        <f>YAN_XRF!AO72/(0.5293*YAN_XRF!$R72)</f>
        <v>23.42092237837905</v>
      </c>
      <c r="AF73" s="5">
        <f>YAN_XRF!AP72/(0.5293*YAN_XRF!$R72)</f>
        <v>3.4573742558559553</v>
      </c>
      <c r="AG73" s="5">
        <f>YAN_XRF!AQ72/(0.5293*YAN_XRF!$R72)</f>
        <v>8.810727942342595</v>
      </c>
      <c r="AH73" s="12">
        <f>YAN_XRF!AR72/(0.5293*YAN_XRF!$R72)</f>
        <v>21.301886544144757</v>
      </c>
      <c r="AI73" s="10">
        <f>YAN_XRF!AY72/(0.5293*YAN_XRF!$R72)</f>
        <v>3.3402696439640597E-2</v>
      </c>
      <c r="AJ73" s="10">
        <f>YAN_XRF!AZ72/(0.5293*YAN_XRF!$R72)</f>
        <v>4.4053639711712977E-3</v>
      </c>
      <c r="AK73" s="10">
        <f>YAN_XRF!BA72/(0.5293*YAN_XRF!$R72)</f>
        <v>1.9907784021622191E-2</v>
      </c>
      <c r="AL73" s="10">
        <f>YAN_XRF!BB72/(0.5293*YAN_XRF!$R72)</f>
        <v>1.3494912418018406E-2</v>
      </c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29">
        <v>20.483898219173451</v>
      </c>
      <c r="BN73" s="27">
        <v>1.2443054327871441</v>
      </c>
      <c r="BO73" s="28">
        <v>1.0615693207315957</v>
      </c>
      <c r="BP73" s="28">
        <v>1.4437342761949703</v>
      </c>
    </row>
    <row r="74" spans="1:68" x14ac:dyDescent="0.2">
      <c r="A74" t="str">
        <f>YAN_XRF!A73</f>
        <v>YAN 8A-2</v>
      </c>
      <c r="B74">
        <f>YAN_XRF!B73</f>
        <v>49</v>
      </c>
      <c r="C74" s="19">
        <f>YAN_XRF!C73</f>
        <v>149</v>
      </c>
      <c r="D74" s="5">
        <f>0.4674*YAN_XRF!P73/(0.5293*YAN_XRF!$R73)</f>
        <v>2.7651579567520801</v>
      </c>
      <c r="E74" s="9">
        <f>0.5994*YAN_XRF!Q73/(0.5293*YAN_XRF!$R73)</f>
        <v>0.10285763154864581</v>
      </c>
      <c r="F74" s="5">
        <f>0.5293*YAN_XRF!R73/(0.5293*YAN_XRF!$R73)</f>
        <v>1</v>
      </c>
      <c r="G74" s="10">
        <f>0.6994*YAN_XRF!S73/(0.5293*YAN_XRF!$R73)</f>
        <v>0.68804952840471467</v>
      </c>
      <c r="H74" s="9">
        <f>0.7745*YAN_XRF!T73/(0.5293*YAN_XRF!$R73)</f>
        <v>1.376670314817941E-2</v>
      </c>
      <c r="I74" s="10">
        <f>0.603*YAN_XRF!U73/(0.5293*YAN_XRF!$R73)</f>
        <v>0.29458467530522064</v>
      </c>
      <c r="J74" s="10">
        <f>0.7147*YAN_XRF!V73/(0.5293*YAN_XRF!$R73)</f>
        <v>0.63279110402597161</v>
      </c>
      <c r="K74" s="9">
        <f>0.7419*YAN_XRF!W73/(0.5293*YAN_XRF!$R73)</f>
        <v>0.33838954430156165</v>
      </c>
      <c r="L74" s="10">
        <f>0.8302*YAN_XRF!X73/(0.5293*YAN_XRF!$R73)</f>
        <v>6.4966903926923697E-2</v>
      </c>
      <c r="M74" s="9">
        <f>0.4364*YAN_XRF!Y73/(0.5293*YAN_XRF!$R73)</f>
        <v>1.1415948495109653E-2</v>
      </c>
      <c r="N74" s="10">
        <f>YAN_XRF!AA73/(0.5293*YAN_XRF!$R73)</f>
        <v>1.1179217387707557E-3</v>
      </c>
      <c r="O74" s="5">
        <f>YAN_XRF!AB73/(0.5293*YAN_XRF!$R73)</f>
        <v>0.67075304326245344</v>
      </c>
      <c r="P74" s="12">
        <f>YAN_XRF!AC73/(0.5293*YAN_XRF!$R73)</f>
        <v>12.297139126478314</v>
      </c>
      <c r="Q74" s="5">
        <f>YAN_XRF!AD73/(0.5293*YAN_XRF!$R73)</f>
        <v>3.1301808685581158</v>
      </c>
      <c r="R74" s="5">
        <f>YAN_XRF!AE73/(0.5293*YAN_XRF!$R73)</f>
        <v>2.6830121730498138</v>
      </c>
      <c r="S74" s="5">
        <f>YAN_XRF!AF73/(0.5293*YAN_XRF!$R73)</f>
        <v>6.2603617371162317</v>
      </c>
      <c r="T74" s="5">
        <f>YAN_XRF!AG73/(0.5293*YAN_XRF!$R73)</f>
        <v>6.9311147803786852</v>
      </c>
      <c r="U74" s="10">
        <f>YAN_XRF!AH73/(0.5293*YAN_XRF!$R73)</f>
        <v>0.33537652163122672</v>
      </c>
      <c r="V74" s="10"/>
      <c r="W74" s="5">
        <f>YAN_XRF!AI73/(0.5293*YAN_XRF!$R73)</f>
        <v>2.347635651418587</v>
      </c>
      <c r="X74" s="10">
        <f>YAN_XRF!AJ73/(0.5293*YAN_XRF!$R73)</f>
        <v>0</v>
      </c>
      <c r="Y74" s="5">
        <f>YAN_XRF!AK73/(0.5293*YAN_XRF!$R73)</f>
        <v>1.5650904342790579</v>
      </c>
      <c r="Z74" s="12">
        <f>YAN_XRF!AL73/(0.5293*YAN_XRF!$R73)</f>
        <v>40.91593563900966</v>
      </c>
      <c r="AA74" s="10">
        <f>YAN_XRF!AM73/(0.5293*YAN_XRF!$R73)</f>
        <v>0.33537652163122672</v>
      </c>
      <c r="AB74" s="10"/>
      <c r="AC74" s="10">
        <f>YAN_XRF!AN73/(0.5293*YAN_XRF!$R73)</f>
        <v>-0.11179217387707557</v>
      </c>
      <c r="AD74" s="10"/>
      <c r="AE74" s="12">
        <f>YAN_XRF!AO73/(0.5293*YAN_XRF!$R73)</f>
        <v>22.917395644800493</v>
      </c>
      <c r="AF74" s="5">
        <f>YAN_XRF!AP73/(0.5293*YAN_XRF!$R73)</f>
        <v>3.4655573901893426</v>
      </c>
      <c r="AG74" s="5">
        <f>YAN_XRF!AQ73/(0.5293*YAN_XRF!$R73)</f>
        <v>8.4962052146577438</v>
      </c>
      <c r="AH74" s="12">
        <f>YAN_XRF!AR73/(0.5293*YAN_XRF!$R73)</f>
        <v>21.016928688890207</v>
      </c>
      <c r="AI74" s="10">
        <f>YAN_XRF!AY73/(0.5293*YAN_XRF!$R73)</f>
        <v>3.2117891554883815E-2</v>
      </c>
      <c r="AJ74" s="10">
        <f>YAN_XRF!AZ73/(0.5293*YAN_XRF!$R73)</f>
        <v>2.97367182513021E-3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29">
        <v>21.789540953945991</v>
      </c>
      <c r="BN74" s="27">
        <v>1.2001910118321613</v>
      </c>
      <c r="BO74" s="28">
        <v>1.0049344723298463</v>
      </c>
      <c r="BP74" s="28">
        <v>1.3667108823685912</v>
      </c>
    </row>
    <row r="75" spans="1:68" x14ac:dyDescent="0.2">
      <c r="A75" t="str">
        <f>YAN_XRF!A74</f>
        <v>YAN 8A-2</v>
      </c>
      <c r="B75">
        <f>YAN_XRF!B74</f>
        <v>51</v>
      </c>
      <c r="C75" s="19">
        <f>YAN_XRF!C74</f>
        <v>151</v>
      </c>
      <c r="D75" s="5">
        <f>0.4674*YAN_XRF!P74/(0.5293*YAN_XRF!$R74)</f>
        <v>2.7510300176574458</v>
      </c>
      <c r="E75" s="9">
        <f>0.5994*YAN_XRF!Q74/(0.5293*YAN_XRF!$R74)</f>
        <v>0.10231277063991255</v>
      </c>
      <c r="F75" s="5">
        <f>0.5293*YAN_XRF!R74/(0.5293*YAN_XRF!$R74)</f>
        <v>1</v>
      </c>
      <c r="G75" s="10">
        <f>0.6994*YAN_XRF!S74/(0.5293*YAN_XRF!$R74)</f>
        <v>0.67973837312420926</v>
      </c>
      <c r="H75" s="9">
        <f>0.7745*YAN_XRF!T74/(0.5293*YAN_XRF!$R74)</f>
        <v>1.3607653316700781E-2</v>
      </c>
      <c r="I75" s="10">
        <f>0.603*YAN_XRF!U74/(0.5293*YAN_XRF!$R74)</f>
        <v>0.29503579916704542</v>
      </c>
      <c r="J75" s="10">
        <f>0.7147*YAN_XRF!V74/(0.5293*YAN_XRF!$R74)</f>
        <v>0.6532814503858474</v>
      </c>
      <c r="K75" s="9">
        <f>0.7419*YAN_XRF!W74/(0.5293*YAN_XRF!$R74)</f>
        <v>0.33824700118661505</v>
      </c>
      <c r="L75" s="10">
        <f>0.8302*YAN_XRF!X74/(0.5293*YAN_XRF!$R74)</f>
        <v>6.2776394511747005E-2</v>
      </c>
      <c r="M75" s="9">
        <f>0.4364*YAN_XRF!Y74/(0.5293*YAN_XRF!$R74)</f>
        <v>1.1355475548402185E-2</v>
      </c>
      <c r="N75" s="10">
        <f>YAN_XRF!AA74/(0.5293*YAN_XRF!$R74)</f>
        <v>4.4479993843968861E-3</v>
      </c>
      <c r="O75" s="5">
        <f>YAN_XRF!AB74/(0.5293*YAN_XRF!$R74)</f>
        <v>0.66719990765953285</v>
      </c>
      <c r="P75" s="12">
        <f>YAN_XRF!AC74/(0.5293*YAN_XRF!$R74)</f>
        <v>14.011198060850189</v>
      </c>
      <c r="Q75" s="5">
        <f>YAN_XRF!AD74/(0.5293*YAN_XRF!$R74)</f>
        <v>3.4471995229075865</v>
      </c>
      <c r="R75" s="5">
        <f>YAN_XRF!AE74/(0.5293*YAN_XRF!$R74)</f>
        <v>2.6687996306381314</v>
      </c>
      <c r="S75" s="5">
        <f>YAN_XRF!AF74/(0.5293*YAN_XRF!$R74)</f>
        <v>6.8943990458151729</v>
      </c>
      <c r="T75" s="5">
        <f>YAN_XRF!AG74/(0.5293*YAN_XRF!$R74)</f>
        <v>6.3383991227655621</v>
      </c>
      <c r="U75" s="10">
        <f>YAN_XRF!AH74/(0.5293*YAN_XRF!$R74)</f>
        <v>0.33359995382976643</v>
      </c>
      <c r="V75" s="10"/>
      <c r="W75" s="5">
        <f>YAN_XRF!AI74/(0.5293*YAN_XRF!$R74)</f>
        <v>2.5575996460282093</v>
      </c>
      <c r="X75" s="10">
        <f>YAN_XRF!AJ74/(0.5293*YAN_XRF!$R74)</f>
        <v>0</v>
      </c>
      <c r="Y75" s="5">
        <f>YAN_XRF!AK74/(0.5293*YAN_XRF!$R74)</f>
        <v>1.3343998153190657</v>
      </c>
      <c r="Z75" s="12">
        <f>YAN_XRF!AL74/(0.5293*YAN_XRF!$R74)</f>
        <v>41.366394274891036</v>
      </c>
      <c r="AA75" s="10">
        <f>YAN_XRF!AM74/(0.5293*YAN_XRF!$R74)</f>
        <v>0.44479993843968857</v>
      </c>
      <c r="AB75" s="10"/>
      <c r="AC75" s="10">
        <f>YAN_XRF!AN74/(0.5293*YAN_XRF!$R74)</f>
        <v>0.22239996921984428</v>
      </c>
      <c r="AD75" s="10"/>
      <c r="AE75" s="12">
        <f>YAN_XRF!AO74/(0.5293*YAN_XRF!$R74)</f>
        <v>21.572797014324895</v>
      </c>
      <c r="AF75" s="5">
        <f>YAN_XRF!AP74/(0.5293*YAN_XRF!$R74)</f>
        <v>3.5583995075175086</v>
      </c>
      <c r="AG75" s="5">
        <f>YAN_XRF!AQ74/(0.5293*YAN_XRF!$R74)</f>
        <v>8.3399988457441605</v>
      </c>
      <c r="AH75" s="12">
        <f>YAN_XRF!AR74/(0.5293*YAN_XRF!$R74)</f>
        <v>21.016797091275286</v>
      </c>
      <c r="AK75" s="10">
        <f>YAN_XRF!BA74/(0.5293*YAN_XRF!$R74)</f>
        <v>2.1005677092814295E-2</v>
      </c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29">
        <v>20.670132537002626</v>
      </c>
      <c r="BN75" s="27">
        <v>1.109247680332502</v>
      </c>
      <c r="BO75" s="28">
        <v>0.9916692491386695</v>
      </c>
      <c r="BP75" s="28">
        <v>1.3486701788285906</v>
      </c>
    </row>
    <row r="76" spans="1:68" x14ac:dyDescent="0.2">
      <c r="A76" t="str">
        <f>YAN_XRF!A75</f>
        <v>YAN 8A-2</v>
      </c>
      <c r="B76">
        <f>YAN_XRF!B75</f>
        <v>53</v>
      </c>
      <c r="C76" s="19">
        <f>YAN_XRF!C75</f>
        <v>153</v>
      </c>
      <c r="D76" s="5">
        <f>0.4674*YAN_XRF!P75/(0.5293*YAN_XRF!$R75)</f>
        <v>2.7240818520370427</v>
      </c>
      <c r="E76" s="9">
        <f>0.5994*YAN_XRF!Q75/(0.5293*YAN_XRF!$R75)</f>
        <v>0.10058762486682955</v>
      </c>
      <c r="F76" s="5">
        <f>0.5293*YAN_XRF!R75/(0.5293*YAN_XRF!$R75)</f>
        <v>1</v>
      </c>
      <c r="G76" s="10">
        <f>0.6994*YAN_XRF!S75/(0.5293*YAN_XRF!$R75)</f>
        <v>0.67730733272479637</v>
      </c>
      <c r="H76" s="9">
        <f>0.7745*YAN_XRF!T75/(0.5293*YAN_XRF!$R75)</f>
        <v>1.3442409391296697E-2</v>
      </c>
      <c r="I76" s="10">
        <f>0.603*YAN_XRF!U75/(0.5293*YAN_XRF!$R75)</f>
        <v>0.29997555754716282</v>
      </c>
      <c r="J76" s="10">
        <f>0.7147*YAN_XRF!V75/(0.5293*YAN_XRF!$R75)</f>
        <v>0.65577962304232384</v>
      </c>
      <c r="K76" s="9">
        <f>0.7419*YAN_XRF!W75/(0.5293*YAN_XRF!$R75)</f>
        <v>0.32560564164091887</v>
      </c>
      <c r="L76" s="10">
        <f>0.8302*YAN_XRF!X75/(0.5293*YAN_XRF!$R75)</f>
        <v>6.0573505508727497E-2</v>
      </c>
      <c r="M76" s="9">
        <f>0.4364*YAN_XRF!Y75/(0.5293*YAN_XRF!$R75)</f>
        <v>1.1144299242836711E-2</v>
      </c>
      <c r="N76" s="10">
        <f>YAN_XRF!AA75/(0.5293*YAN_XRF!$R75)</f>
        <v>3.3164793537552553E-3</v>
      </c>
      <c r="O76" s="5">
        <f>YAN_XRF!AB75/(0.5293*YAN_XRF!$R75)</f>
        <v>0.44219724716736741</v>
      </c>
      <c r="P76" s="12">
        <f>YAN_XRF!AC75/(0.5293*YAN_XRF!$R75)</f>
        <v>13.929213285772073</v>
      </c>
      <c r="Q76" s="5">
        <f>YAN_XRF!AD75/(0.5293*YAN_XRF!$R75)</f>
        <v>1.3265917415021022</v>
      </c>
      <c r="R76" s="5">
        <f>YAN_XRF!AE75/(0.5293*YAN_XRF!$R75)</f>
        <v>2.6531834830042045</v>
      </c>
      <c r="S76" s="5">
        <f>YAN_XRF!AF75/(0.5293*YAN_XRF!$R75)</f>
        <v>7.959550449012613</v>
      </c>
      <c r="T76" s="5">
        <f>YAN_XRF!AG75/(0.5293*YAN_XRF!$R75)</f>
        <v>6.632958707510511</v>
      </c>
      <c r="U76" s="10">
        <f>YAN_XRF!AH75/(0.5293*YAN_XRF!$R75)</f>
        <v>0.33164793537552556</v>
      </c>
      <c r="V76" s="10"/>
      <c r="W76" s="5">
        <f>YAN_XRF!AI75/(0.5293*YAN_XRF!$R75)</f>
        <v>2.9848314183797298</v>
      </c>
      <c r="X76" s="10">
        <f>YAN_XRF!AJ75/(0.5293*YAN_XRF!$R75)</f>
        <v>0.33164793537552556</v>
      </c>
      <c r="Y76" s="5">
        <f>YAN_XRF!AK75/(0.5293*YAN_XRF!$R75)</f>
        <v>1.4371410532939439</v>
      </c>
      <c r="Z76" s="12">
        <f>YAN_XRF!AL75/(0.5293*YAN_XRF!$R75)</f>
        <v>41.124343986565165</v>
      </c>
      <c r="AA76" s="10">
        <f>YAN_XRF!AM75/(0.5293*YAN_XRF!$R75)</f>
        <v>-0.22109862358368371</v>
      </c>
      <c r="AB76" s="10"/>
      <c r="AC76" s="10">
        <f>YAN_XRF!AN75/(0.5293*YAN_XRF!$R75)</f>
        <v>0.11054931179184185</v>
      </c>
      <c r="AD76" s="10"/>
      <c r="AE76" s="12">
        <f>YAN_XRF!AO75/(0.5293*YAN_XRF!$R75)</f>
        <v>22.662608917327578</v>
      </c>
      <c r="AF76" s="5">
        <f>YAN_XRF!AP75/(0.5293*YAN_XRF!$R75)</f>
        <v>3.3164793537552555</v>
      </c>
      <c r="AG76" s="5">
        <f>YAN_XRF!AQ75/(0.5293*YAN_XRF!$R75)</f>
        <v>8.6228463197636636</v>
      </c>
      <c r="AH76" s="12">
        <f>YAN_XRF!AR75/(0.5293*YAN_XRF!$R75)</f>
        <v>20.230524057907058</v>
      </c>
      <c r="AI76" s="10">
        <f>YAN_XRF!AY75/(0.5293*YAN_XRF!$R75)</f>
        <v>2.8974974620641747E-2</v>
      </c>
      <c r="AJ76" s="10">
        <f>YAN_XRF!AZ75/(0.5293*YAN_XRF!$R75)</f>
        <v>3.2943694913968873E-3</v>
      </c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29">
        <v>18.855652291744338</v>
      </c>
      <c r="BN76" s="27">
        <v>1.0144867031269593</v>
      </c>
      <c r="BO76" s="28">
        <v>0.86558399087104254</v>
      </c>
      <c r="BP76" s="28">
        <v>1.1771942275846179</v>
      </c>
    </row>
    <row r="77" spans="1:68" x14ac:dyDescent="0.2">
      <c r="A77" t="str">
        <f>YAN_XRF!A76</f>
        <v>YAN 8A-2</v>
      </c>
      <c r="B77">
        <f>YAN_XRF!B76</f>
        <v>55</v>
      </c>
      <c r="C77" s="19">
        <f>YAN_XRF!C76</f>
        <v>155</v>
      </c>
      <c r="D77" s="5">
        <f>0.4674*YAN_XRF!P76/(0.5293*YAN_XRF!$R76)</f>
        <v>2.7839074162406274</v>
      </c>
      <c r="E77" s="9">
        <f>0.5994*YAN_XRF!Q76/(0.5293*YAN_XRF!$R76)</f>
        <v>0.1079846906160286</v>
      </c>
      <c r="F77" s="5">
        <f>0.5293*YAN_XRF!R76/(0.5293*YAN_XRF!$R76)</f>
        <v>1</v>
      </c>
      <c r="G77" s="10">
        <f>0.6994*YAN_XRF!S76/(0.5293*YAN_XRF!$R76)</f>
        <v>0.72842594071829869</v>
      </c>
      <c r="H77" s="9">
        <f>0.7745*YAN_XRF!T76/(0.5293*YAN_XRF!$R76)</f>
        <v>1.4385421991446018E-2</v>
      </c>
      <c r="I77" s="10">
        <f>0.603*YAN_XRF!U76/(0.5293*YAN_XRF!$R76)</f>
        <v>0.31469972973385657</v>
      </c>
      <c r="J77" s="10">
        <f>0.7147*YAN_XRF!V76/(0.5293*YAN_XRF!$R76)</f>
        <v>0.62790181720309302</v>
      </c>
      <c r="K77" s="9">
        <f>0.7419*YAN_XRF!W76/(0.5293*YAN_XRF!$R76)</f>
        <v>0.33393046828583262</v>
      </c>
      <c r="L77" s="10">
        <f>0.8302*YAN_XRF!X76/(0.5293*YAN_XRF!$R76)</f>
        <v>7.0004833750655499E-2</v>
      </c>
      <c r="M77" s="9">
        <f>0.4364*YAN_XRF!Y76/(0.5293*YAN_XRF!$R76)</f>
        <v>1.2431923538770396E-2</v>
      </c>
      <c r="N77" s="10">
        <f>YAN_XRF!AA76/(0.5293*YAN_XRF!$R76)</f>
        <v>1.1394980328845459E-3</v>
      </c>
      <c r="O77" s="5">
        <f>YAN_XRF!AB76/(0.5293*YAN_XRF!$R76)</f>
        <v>0.79764862301918216</v>
      </c>
      <c r="P77" s="12">
        <f>YAN_XRF!AC76/(0.5293*YAN_XRF!$R76)</f>
        <v>17.206420296556644</v>
      </c>
      <c r="Q77" s="5">
        <f>YAN_XRF!AD76/(0.5293*YAN_XRF!$R76)</f>
        <v>1.5952972460383643</v>
      </c>
      <c r="R77" s="5">
        <f>YAN_XRF!AE76/(0.5293*YAN_XRF!$R76)</f>
        <v>2.6208454756344555</v>
      </c>
      <c r="S77" s="5">
        <f>YAN_XRF!AF76/(0.5293*YAN_XRF!$R76)</f>
        <v>6.3811889841534573</v>
      </c>
      <c r="T77" s="5">
        <f>YAN_XRF!AG76/(0.5293*YAN_XRF!$R76)</f>
        <v>6.9509380005957304</v>
      </c>
      <c r="U77" s="10">
        <f>YAN_XRF!AH76/(0.5293*YAN_XRF!$R76)</f>
        <v>0.34184940986536377</v>
      </c>
      <c r="V77" s="10"/>
      <c r="W77" s="5">
        <f>YAN_XRF!AI76/(0.5293*YAN_XRF!$R76)</f>
        <v>2.9626948854998192</v>
      </c>
      <c r="X77" s="10">
        <f>YAN_XRF!AJ76/(0.5293*YAN_XRF!$R76)</f>
        <v>0.1139498032884546</v>
      </c>
      <c r="Y77" s="5">
        <f>YAN_XRF!AK76/(0.5293*YAN_XRF!$R76)</f>
        <v>1.8231968526152735</v>
      </c>
      <c r="Z77" s="12">
        <f>YAN_XRF!AL76/(0.5293*YAN_XRF!$R76)</f>
        <v>40.224280560824468</v>
      </c>
      <c r="AA77" s="10">
        <f>YAN_XRF!AM76/(0.5293*YAN_XRF!$R76)</f>
        <v>0</v>
      </c>
      <c r="AB77" s="10"/>
      <c r="AC77" s="10">
        <f>YAN_XRF!AN76/(0.5293*YAN_XRF!$R76)</f>
        <v>-0.1139498032884546</v>
      </c>
      <c r="AD77" s="10"/>
      <c r="AE77" s="12">
        <f>YAN_XRF!AO76/(0.5293*YAN_XRF!$R76)</f>
        <v>23.245759870844736</v>
      </c>
      <c r="AF77" s="5">
        <f>YAN_XRF!AP76/(0.5293*YAN_XRF!$R76)</f>
        <v>3.7603435085190013</v>
      </c>
      <c r="AG77" s="5">
        <f>YAN_XRF!AQ76/(0.5293*YAN_XRF!$R76)</f>
        <v>9.0020344597879127</v>
      </c>
      <c r="AH77" s="12">
        <f>YAN_XRF!AR76/(0.5293*YAN_XRF!$R76)</f>
        <v>22.676010854402463</v>
      </c>
      <c r="AI77" s="10">
        <f>YAN_XRF!AY76/(0.5293*YAN_XRF!$R76)</f>
        <v>3.4766084983307494E-2</v>
      </c>
      <c r="AJ77" s="10">
        <f>YAN_XRF!AZ76/(0.5293*YAN_XRF!$R76)</f>
        <v>3.0310647674728921E-3</v>
      </c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29">
        <v>25.420272689341445</v>
      </c>
      <c r="BN77" s="27">
        <v>1.5944631432670768</v>
      </c>
      <c r="BO77" s="28">
        <v>1.5457359164778517</v>
      </c>
      <c r="BP77" s="28">
        <v>2.1022008464098785</v>
      </c>
    </row>
    <row r="78" spans="1:68" x14ac:dyDescent="0.2">
      <c r="A78" t="str">
        <f>YAN_XRF!A77</f>
        <v>YAN 8A-2</v>
      </c>
      <c r="B78">
        <f>YAN_XRF!B77</f>
        <v>57</v>
      </c>
      <c r="C78" s="19">
        <f>YAN_XRF!C77</f>
        <v>157</v>
      </c>
      <c r="D78" s="5">
        <f>0.4674*YAN_XRF!P77/(0.5293*YAN_XRF!$R77)</f>
        <v>2.7889804363742829</v>
      </c>
      <c r="E78" s="9">
        <f>0.5994*YAN_XRF!Q77/(0.5293*YAN_XRF!$R77)</f>
        <v>0.10908503990082435</v>
      </c>
      <c r="F78" s="5">
        <f>0.5293*YAN_XRF!R77/(0.5293*YAN_XRF!$R77)</f>
        <v>1</v>
      </c>
      <c r="G78" s="10">
        <f>0.6994*YAN_XRF!S77/(0.5293*YAN_XRF!$R77)</f>
        <v>0.7334745047956176</v>
      </c>
      <c r="H78" s="9">
        <f>0.7745*YAN_XRF!T77/(0.5293*YAN_XRF!$R77)</f>
        <v>1.4535629339262278E-2</v>
      </c>
      <c r="I78" s="10">
        <f>0.603*YAN_XRF!U77/(0.5293*YAN_XRF!$R77)</f>
        <v>0.3148172139705378</v>
      </c>
      <c r="J78" s="10">
        <f>0.7147*YAN_XRF!V77/(0.5293*YAN_XRF!$R77)</f>
        <v>0.62595480973871531</v>
      </c>
      <c r="K78" s="9">
        <f>0.7419*YAN_XRF!W77/(0.5293*YAN_XRF!$R77)</f>
        <v>0.33332734281632181</v>
      </c>
      <c r="L78" s="10">
        <f>0.8302*YAN_XRF!X77/(0.5293*YAN_XRF!$R77)</f>
        <v>7.0822697795971265E-2</v>
      </c>
      <c r="M78" s="9">
        <f>0.4364*YAN_XRF!Y77/(0.5293*YAN_XRF!$R77)</f>
        <v>1.2657659128131814E-2</v>
      </c>
      <c r="N78" s="10">
        <f>YAN_XRF!AA77/(0.5293*YAN_XRF!$R77)</f>
        <v>3.412319816717478E-3</v>
      </c>
      <c r="O78" s="5">
        <f>YAN_XRF!AB77/(0.5293*YAN_XRF!$R77)</f>
        <v>0.68246396334349568</v>
      </c>
      <c r="P78" s="12">
        <f>YAN_XRF!AC77/(0.5293*YAN_XRF!$R77)</f>
        <v>14.786719205775739</v>
      </c>
      <c r="Q78" s="5">
        <f>YAN_XRF!AD77/(0.5293*YAN_XRF!$R77)</f>
        <v>3.6398078044986435</v>
      </c>
      <c r="R78" s="5">
        <f>YAN_XRF!AE77/(0.5293*YAN_XRF!$R77)</f>
        <v>2.8435998472645654</v>
      </c>
      <c r="S78" s="5">
        <f>YAN_XRF!AF77/(0.5293*YAN_XRF!$R77)</f>
        <v>5.8009436884197134</v>
      </c>
      <c r="T78" s="5">
        <f>YAN_XRF!AG77/(0.5293*YAN_XRF!$R77)</f>
        <v>7.1658716151067043</v>
      </c>
      <c r="U78" s="10">
        <f>YAN_XRF!AH77/(0.5293*YAN_XRF!$R77)</f>
        <v>0.11374399389058261</v>
      </c>
      <c r="V78" s="10"/>
      <c r="W78" s="5">
        <f>YAN_XRF!AI77/(0.5293*YAN_XRF!$R77)</f>
        <v>3.0710878350457302</v>
      </c>
      <c r="X78" s="10">
        <f>YAN_XRF!AJ77/(0.5293*YAN_XRF!$R77)</f>
        <v>0.34123198167174784</v>
      </c>
      <c r="Y78" s="5">
        <f>YAN_XRF!AK77/(0.5293*YAN_XRF!$R77)</f>
        <v>1.4786719205775738</v>
      </c>
      <c r="Z78" s="12">
        <f>YAN_XRF!AL77/(0.5293*YAN_XRF!$R77)</f>
        <v>40.151629843375659</v>
      </c>
      <c r="AA78" s="10">
        <f>YAN_XRF!AM77/(0.5293*YAN_XRF!$R77)</f>
        <v>0.34123198167174784</v>
      </c>
      <c r="AB78" s="10"/>
      <c r="AC78" s="10">
        <f>YAN_XRF!AN77/(0.5293*YAN_XRF!$R77)</f>
        <v>0.11374399389058261</v>
      </c>
      <c r="AD78" s="10"/>
      <c r="AE78" s="12">
        <f>YAN_XRF!AO77/(0.5293*YAN_XRF!$R77)</f>
        <v>23.772494723131764</v>
      </c>
      <c r="AF78" s="5">
        <f>YAN_XRF!AP77/(0.5293*YAN_XRF!$R77)</f>
        <v>3.8672957922798088</v>
      </c>
      <c r="AG78" s="5">
        <f>YAN_XRF!AQ77/(0.5293*YAN_XRF!$R77)</f>
        <v>8.9857755173560268</v>
      </c>
      <c r="AH78" s="12">
        <f>YAN_XRF!AR77/(0.5293*YAN_XRF!$R77)</f>
        <v>22.180078808663609</v>
      </c>
      <c r="AI78" s="10">
        <f>YAN_XRF!AY77/(0.5293*YAN_XRF!$R77)</f>
        <v>3.4362060554345E-2</v>
      </c>
      <c r="AJ78" s="10">
        <f>YAN_XRF!AZ77/(0.5293*YAN_XRF!$R77)</f>
        <v>3.0142158381004391E-3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29">
        <v>23.584441529011887</v>
      </c>
      <c r="BN78" s="27">
        <v>1.5363905065698915</v>
      </c>
      <c r="BO78" s="28">
        <v>1.4720084281993657</v>
      </c>
      <c r="BP78" s="28">
        <v>2.0019314623511377</v>
      </c>
    </row>
    <row r="79" spans="1:68" x14ac:dyDescent="0.2">
      <c r="A79" t="str">
        <f>YAN_XRF!A78</f>
        <v>YAN 8A-2</v>
      </c>
      <c r="B79">
        <f>YAN_XRF!B78</f>
        <v>59</v>
      </c>
      <c r="C79" s="19">
        <f>YAN_XRF!C78</f>
        <v>159</v>
      </c>
      <c r="D79" s="5">
        <f>0.4674*YAN_XRF!P78/(0.5293*YAN_XRF!$R78)</f>
        <v>2.7960667025252794</v>
      </c>
      <c r="E79" s="9">
        <f>0.5994*YAN_XRF!Q78/(0.5293*YAN_XRF!$R78)</f>
        <v>0.11001229585626549</v>
      </c>
      <c r="F79" s="5">
        <f>0.5293*YAN_XRF!R78/(0.5293*YAN_XRF!$R78)</f>
        <v>1</v>
      </c>
      <c r="G79" s="10">
        <f>0.6994*YAN_XRF!S78/(0.5293*YAN_XRF!$R78)</f>
        <v>0.7429184115621198</v>
      </c>
      <c r="H79" s="9">
        <f>0.7745*YAN_XRF!T78/(0.5293*YAN_XRF!$R78)</f>
        <v>1.4748030156565404E-2</v>
      </c>
      <c r="I79" s="10">
        <f>0.603*YAN_XRF!U78/(0.5293*YAN_XRF!$R78)</f>
        <v>0.32026008162135994</v>
      </c>
      <c r="J79" s="10">
        <f>0.7147*YAN_XRF!V78/(0.5293*YAN_XRF!$R78)</f>
        <v>0.63045577718839352</v>
      </c>
      <c r="K79" s="9">
        <f>0.7419*YAN_XRF!W78/(0.5293*YAN_XRF!$R78)</f>
        <v>0.3319055273538925</v>
      </c>
      <c r="L79" s="10">
        <f>0.8302*YAN_XRF!X78/(0.5293*YAN_XRF!$R78)</f>
        <v>7.2377041724122473E-2</v>
      </c>
      <c r="M79" s="9">
        <f>0.4364*YAN_XRF!Y78/(0.5293*YAN_XRF!$R78)</f>
        <v>1.316573160115358E-2</v>
      </c>
      <c r="N79" s="10">
        <f>YAN_XRF!AA78/(0.5293*YAN_XRF!$R78)</f>
        <v>1.1471085236931251E-3</v>
      </c>
      <c r="O79" s="5">
        <f>YAN_XRF!AB78/(0.5293*YAN_XRF!$R78)</f>
        <v>0.80297596658518755</v>
      </c>
      <c r="P79" s="12">
        <f>YAN_XRF!AC78/(0.5293*YAN_XRF!$R78)</f>
        <v>14.453567398533377</v>
      </c>
      <c r="Q79" s="5">
        <f>YAN_XRF!AD78/(0.5293*YAN_XRF!$R78)</f>
        <v>2.9824821616021255</v>
      </c>
      <c r="R79" s="5">
        <f>YAN_XRF!AE78/(0.5293*YAN_XRF!$R78)</f>
        <v>2.7530604568635004</v>
      </c>
      <c r="S79" s="5">
        <f>YAN_XRF!AF78/(0.5293*YAN_XRF!$R78)</f>
        <v>6.3090968803121878</v>
      </c>
      <c r="T79" s="5">
        <f>YAN_XRF!AG78/(0.5293*YAN_XRF!$R78)</f>
        <v>7.2267836992666883</v>
      </c>
      <c r="U79" s="10">
        <f>YAN_XRF!AH78/(0.5293*YAN_XRF!$R78)</f>
        <v>0.22942170473862503</v>
      </c>
      <c r="V79" s="10"/>
      <c r="W79" s="5">
        <f>YAN_XRF!AI78/(0.5293*YAN_XRF!$R78)</f>
        <v>2.9824821616021255</v>
      </c>
      <c r="X79" s="10">
        <f>YAN_XRF!AJ78/(0.5293*YAN_XRF!$R78)</f>
        <v>0.11471085236931251</v>
      </c>
      <c r="Y79" s="5">
        <f>YAN_XRF!AK78/(0.5293*YAN_XRF!$R78)</f>
        <v>1.6059519331703751</v>
      </c>
      <c r="Z79" s="12">
        <f>YAN_XRF!AL78/(0.5293*YAN_XRF!$R78)</f>
        <v>39.689954919782132</v>
      </c>
      <c r="AA79" s="10">
        <f>YAN_XRF!AM78/(0.5293*YAN_XRF!$R78)</f>
        <v>0</v>
      </c>
      <c r="AB79" s="10"/>
      <c r="AC79" s="10">
        <f>YAN_XRF!AN78/(0.5293*YAN_XRF!$R78)</f>
        <v>-0.11471085236931251</v>
      </c>
      <c r="AD79" s="10"/>
      <c r="AE79" s="12">
        <f>YAN_XRF!AO78/(0.5293*YAN_XRF!$R78)</f>
        <v>23.745146440447691</v>
      </c>
      <c r="AF79" s="5">
        <f>YAN_XRF!AP78/(0.5293*YAN_XRF!$R78)</f>
        <v>3.6707472758180004</v>
      </c>
      <c r="AG79" s="5">
        <f>YAN_XRF!AQ78/(0.5293*YAN_XRF!$R78)</f>
        <v>9.2915790419143143</v>
      </c>
      <c r="AH79" s="12">
        <f>YAN_XRF!AR78/(0.5293*YAN_XRF!$R78)</f>
        <v>22.942170473862504</v>
      </c>
      <c r="AI79" s="10">
        <f>YAN_XRF!AY78/(0.5293*YAN_XRF!$R78)</f>
        <v>3.6512464309152177E-2</v>
      </c>
      <c r="AJ79" s="10">
        <f>YAN_XRF!AZ78/(0.5293*YAN_XRF!$R78)</f>
        <v>4.0951774295844567E-3</v>
      </c>
      <c r="AK79" s="10">
        <f>YAN_XRF!BA78/(0.5293*YAN_XRF!$R78)</f>
        <v>2.8069745574770773E-2</v>
      </c>
      <c r="AL79" s="10">
        <f>YAN_XRF!BB78/(0.5293*YAN_XRF!$R78)</f>
        <v>8.4427187343814047E-3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29">
        <v>26.060285444149358</v>
      </c>
      <c r="BN79" s="27">
        <v>1.5557686745519694</v>
      </c>
      <c r="BO79" s="28">
        <v>1.4461646192020317</v>
      </c>
      <c r="BP79" s="28">
        <v>1.9667838821147632</v>
      </c>
    </row>
    <row r="80" spans="1:68" x14ac:dyDescent="0.2">
      <c r="A80" t="str">
        <f>YAN_XRF!A79</f>
        <v>YAN 8A-2</v>
      </c>
      <c r="B80">
        <f>YAN_XRF!B79</f>
        <v>61</v>
      </c>
      <c r="C80" s="19">
        <f>YAN_XRF!C79</f>
        <v>161</v>
      </c>
      <c r="D80" s="5">
        <f>0.4674*YAN_XRF!P79/(0.5293*YAN_XRF!$R79)</f>
        <v>2.8017061509416781</v>
      </c>
      <c r="E80" s="9">
        <f>0.5994*YAN_XRF!Q79/(0.5293*YAN_XRF!$R79)</f>
        <v>0.11021304822096668</v>
      </c>
      <c r="F80" s="5">
        <f>0.5293*YAN_XRF!R79/(0.5293*YAN_XRF!$R79)</f>
        <v>1</v>
      </c>
      <c r="G80" s="10">
        <f>0.6994*YAN_XRF!S79/(0.5293*YAN_XRF!$R79)</f>
        <v>0.7410590951736743</v>
      </c>
      <c r="H80" s="9">
        <f>0.7745*YAN_XRF!T79/(0.5293*YAN_XRF!$R79)</f>
        <v>1.4774942620354753E-2</v>
      </c>
      <c r="I80" s="10">
        <f>0.603*YAN_XRF!U79/(0.5293*YAN_XRF!$R79)</f>
        <v>0.32153746650651382</v>
      </c>
      <c r="J80" s="10">
        <f>0.7147*YAN_XRF!V79/(0.5293*YAN_XRF!$R79)</f>
        <v>0.63407024748749996</v>
      </c>
      <c r="K80" s="9">
        <f>0.7419*YAN_XRF!W79/(0.5293*YAN_XRF!$R79)</f>
        <v>0.33251119437461119</v>
      </c>
      <c r="L80" s="10">
        <f>0.8302*YAN_XRF!X79/(0.5293*YAN_XRF!$R79)</f>
        <v>7.1555049293861459E-2</v>
      </c>
      <c r="M80" s="9">
        <f>0.4364*YAN_XRF!Y79/(0.5293*YAN_XRF!$R79)</f>
        <v>1.3239907824823033E-2</v>
      </c>
      <c r="N80" s="10">
        <f>YAN_XRF!AA79/(0.5293*YAN_XRF!$R79)</f>
        <v>0</v>
      </c>
      <c r="O80" s="5">
        <f>YAN_XRF!AB79/(0.5293*YAN_XRF!$R79)</f>
        <v>0.80444125119574439</v>
      </c>
      <c r="P80" s="12">
        <f>YAN_XRF!AC79/(0.5293*YAN_XRF!$R79)</f>
        <v>14.020261806554402</v>
      </c>
      <c r="Q80" s="5">
        <f>YAN_XRF!AD79/(0.5293*YAN_XRF!$R79)</f>
        <v>2.8730044685562297</v>
      </c>
      <c r="R80" s="5">
        <f>YAN_XRF!AE79/(0.5293*YAN_XRF!$R79)</f>
        <v>2.9879246472984788</v>
      </c>
      <c r="S80" s="5">
        <f>YAN_XRF!AF79/(0.5293*YAN_XRF!$R79)</f>
        <v>6.0907694733392068</v>
      </c>
      <c r="T80" s="5">
        <f>YAN_XRF!AG79/(0.5293*YAN_XRF!$R79)</f>
        <v>7.1250510820194499</v>
      </c>
      <c r="U80" s="10">
        <f>YAN_XRF!AH79/(0.5293*YAN_XRF!$R79)</f>
        <v>0.11492017874224919</v>
      </c>
      <c r="V80" s="10"/>
      <c r="W80" s="5">
        <f>YAN_XRF!AI79/(0.5293*YAN_XRF!$R79)</f>
        <v>3.102844826040728</v>
      </c>
      <c r="X80" s="10">
        <f>YAN_XRF!AJ79/(0.5293*YAN_XRF!$R79)</f>
        <v>0.11492017874224919</v>
      </c>
      <c r="Y80" s="5">
        <f>YAN_XRF!AK79/(0.5293*YAN_XRF!$R79)</f>
        <v>1.4939623236492394</v>
      </c>
      <c r="Z80" s="12">
        <f>YAN_XRF!AL79/(0.5293*YAN_XRF!$R79)</f>
        <v>40.796663453498461</v>
      </c>
      <c r="AA80" s="10">
        <f>YAN_XRF!AM79/(0.5293*YAN_XRF!$R79)</f>
        <v>0.11492017874224919</v>
      </c>
      <c r="AB80" s="10"/>
      <c r="AC80" s="10">
        <f>YAN_XRF!AN79/(0.5293*YAN_XRF!$R79)</f>
        <v>0.11492017874224919</v>
      </c>
      <c r="AD80" s="10"/>
      <c r="AE80" s="12">
        <f>YAN_XRF!AO79/(0.5293*YAN_XRF!$R79)</f>
        <v>23.903397178387831</v>
      </c>
      <c r="AF80" s="5">
        <f>YAN_XRF!AP79/(0.5293*YAN_XRF!$R79)</f>
        <v>3.7923658984942232</v>
      </c>
      <c r="AG80" s="5">
        <f>YAN_XRF!AQ79/(0.5293*YAN_XRF!$R79)</f>
        <v>9.1936142993799361</v>
      </c>
      <c r="AH80" s="12">
        <f>YAN_XRF!AR79/(0.5293*YAN_XRF!$R79)</f>
        <v>22.984035748449838</v>
      </c>
      <c r="AI80" s="10">
        <f>YAN_XRF!AY79/(0.5293*YAN_XRF!$R79)</f>
        <v>3.5809127696084846E-2</v>
      </c>
      <c r="AJ80" s="10">
        <f>YAN_XRF!AZ79/(0.5293*YAN_XRF!$R79)</f>
        <v>4.2175705598405458E-3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29">
        <v>23.373009476461558</v>
      </c>
      <c r="BN80" s="27">
        <v>1.5644202344969704</v>
      </c>
      <c r="BO80" s="28">
        <v>1.5234552318951657</v>
      </c>
      <c r="BP80" s="28">
        <v>2.0718991153774255</v>
      </c>
    </row>
    <row r="81" spans="1:74" x14ac:dyDescent="0.2">
      <c r="A81" t="str">
        <f>YAN_XRF!A80</f>
        <v>YAN 8A-2</v>
      </c>
      <c r="B81">
        <f>YAN_XRF!B80</f>
        <v>63</v>
      </c>
      <c r="C81">
        <f>YAN_XRF!C80</f>
        <v>163</v>
      </c>
      <c r="D81" s="5">
        <f>0.4674*YAN_XRF!P80/(0.5293*YAN_XRF!$R80)</f>
        <v>2.7970518366707293</v>
      </c>
      <c r="E81" s="9">
        <f>0.5994*YAN_XRF!Q80/(0.5293*YAN_XRF!$R80)</f>
        <v>0.11000245538369914</v>
      </c>
      <c r="F81" s="5">
        <f>0.5293*YAN_XRF!R80/(0.5293*YAN_XRF!$R80)</f>
        <v>1</v>
      </c>
      <c r="G81" s="10">
        <f>0.6994*YAN_XRF!S80/(0.5293*YAN_XRF!$R80)</f>
        <v>0.74276645573072053</v>
      </c>
      <c r="H81" s="9">
        <f>0.7745*YAN_XRF!T80/(0.5293*YAN_XRF!$R80)</f>
        <v>1.4703824806647161E-2</v>
      </c>
      <c r="I81" s="10">
        <f>0.603*YAN_XRF!U80/(0.5293*YAN_XRF!$R80)</f>
        <v>0.32054148229235724</v>
      </c>
      <c r="J81" s="10">
        <f>0.7147*YAN_XRF!V80/(0.5293*YAN_XRF!$R80)</f>
        <v>0.63155322234017153</v>
      </c>
      <c r="K81" s="9">
        <f>0.7419*YAN_XRF!W80/(0.5293*YAN_XRF!$R80)</f>
        <v>0.3320625706325524</v>
      </c>
      <c r="L81" s="10">
        <f>0.8302*YAN_XRF!X80/(0.5293*YAN_XRF!$R80)</f>
        <v>7.1642205261332664E-2</v>
      </c>
      <c r="M81" s="9">
        <f>0.4364*YAN_XRF!Y80/(0.5293*YAN_XRF!$R80)</f>
        <v>1.3256034387338043E-2</v>
      </c>
      <c r="N81" s="10">
        <f>YAN_XRF!AA80/(0.5293*YAN_XRF!$R80)</f>
        <v>0</v>
      </c>
      <c r="O81" s="5">
        <f>YAN_XRF!AB80/(0.5293*YAN_XRF!$R80)</f>
        <v>0.80542108219598274</v>
      </c>
      <c r="P81" s="12">
        <f>YAN_XRF!AC80/(0.5293*YAN_XRF!$R80)</f>
        <v>14.382519324928264</v>
      </c>
      <c r="Q81" s="5">
        <f>YAN_XRF!AD80/(0.5293*YAN_XRF!$R80)</f>
        <v>4.7174663385764708</v>
      </c>
      <c r="R81" s="5">
        <f>YAN_XRF!AE80/(0.5293*YAN_XRF!$R80)</f>
        <v>2.7614437103862266</v>
      </c>
      <c r="S81" s="5">
        <f>YAN_XRF!AF80/(0.5293*YAN_XRF!$R80)</f>
        <v>6.3283085029684356</v>
      </c>
      <c r="T81" s="5">
        <f>YAN_XRF!AG80/(0.5293*YAN_XRF!$R80)</f>
        <v>7.3638498943632706</v>
      </c>
      <c r="U81" s="10">
        <f>YAN_XRF!AH80/(0.5293*YAN_XRF!$R80)</f>
        <v>0.23012030919885221</v>
      </c>
      <c r="V81" s="10"/>
      <c r="W81" s="5">
        <f>YAN_XRF!AI80/(0.5293*YAN_XRF!$R80)</f>
        <v>3.1066241741845051</v>
      </c>
      <c r="X81" s="10">
        <f>YAN_XRF!AJ80/(0.5293*YAN_XRF!$R80)</f>
        <v>0.1150601545994261</v>
      </c>
      <c r="Y81" s="5">
        <f>YAN_XRF!AK80/(0.5293*YAN_XRF!$R80)</f>
        <v>1.6108421643919655</v>
      </c>
      <c r="Z81" s="12">
        <f>YAN_XRF!AL80/(0.5293*YAN_XRF!$R80)</f>
        <v>39.695753336802007</v>
      </c>
      <c r="AA81" s="10">
        <f>YAN_XRF!AM80/(0.5293*YAN_XRF!$R80)</f>
        <v>0.69036092759655665</v>
      </c>
      <c r="AB81" s="10"/>
      <c r="AC81" s="10">
        <f>YAN_XRF!AN80/(0.5293*YAN_XRF!$R80)</f>
        <v>0.1150601545994261</v>
      </c>
      <c r="AD81" s="10"/>
      <c r="AE81" s="12">
        <f>YAN_XRF!AO80/(0.5293*YAN_XRF!$R80)</f>
        <v>23.702391847481778</v>
      </c>
      <c r="AF81" s="5">
        <f>YAN_XRF!AP80/(0.5293*YAN_XRF!$R80)</f>
        <v>3.7969851017810616</v>
      </c>
      <c r="AG81" s="5">
        <f>YAN_XRF!AQ80/(0.5293*YAN_XRF!$R80)</f>
        <v>9.4349326771529416</v>
      </c>
      <c r="AH81" s="12">
        <f>YAN_XRF!AR80/(0.5293*YAN_XRF!$R80)</f>
        <v>22.436730146888092</v>
      </c>
      <c r="AI81" s="10">
        <f>YAN_XRF!AY80/(0.5293*YAN_XRF!$R80)</f>
        <v>3.4621600518967316E-2</v>
      </c>
      <c r="AJ81" s="10">
        <f>YAN_XRF!AZ80/(0.5293*YAN_XRF!$R80)</f>
        <v>4.498852044837561E-3</v>
      </c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29">
        <v>23.256431437337792</v>
      </c>
      <c r="BN81" s="27">
        <v>1.6261100219120768</v>
      </c>
      <c r="BO81" s="28">
        <v>1.5095016594266712</v>
      </c>
      <c r="BP81" s="28">
        <v>2.0529222568202732</v>
      </c>
    </row>
    <row r="82" spans="1:74" x14ac:dyDescent="0.2">
      <c r="A82" t="str">
        <f>YAN_XRF!A81</f>
        <v>YAN 8A-2</v>
      </c>
      <c r="B82">
        <f>YAN_XRF!B81</f>
        <v>65</v>
      </c>
      <c r="C82">
        <f>YAN_XRF!C81</f>
        <v>165</v>
      </c>
      <c r="D82" s="5">
        <f>0.4674*YAN_XRF!P81/(0.5293*YAN_XRF!$R81)</f>
        <v>2.797844729736648</v>
      </c>
      <c r="E82" s="9">
        <f>0.5994*YAN_XRF!Q81/(0.5293*YAN_XRF!$R81)</f>
        <v>0.1097584277112562</v>
      </c>
      <c r="F82" s="5">
        <f>0.5293*YAN_XRF!R81/(0.5293*YAN_XRF!$R81)</f>
        <v>1</v>
      </c>
      <c r="G82" s="10">
        <f>0.6994*YAN_XRF!S81/(0.5293*YAN_XRF!$R81)</f>
        <v>0.73444766724272659</v>
      </c>
      <c r="H82" s="9">
        <f>0.7745*YAN_XRF!T81/(0.5293*YAN_XRF!$R81)</f>
        <v>1.4482410981995214E-2</v>
      </c>
      <c r="I82" s="10">
        <f>0.603*YAN_XRF!U81/(0.5293*YAN_XRF!$R81)</f>
        <v>0.31557718310504723</v>
      </c>
      <c r="J82" s="10">
        <f>0.7147*YAN_XRF!V81/(0.5293*YAN_XRF!$R81)</f>
        <v>0.63317010054499734</v>
      </c>
      <c r="K82" s="9">
        <f>0.7419*YAN_XRF!W81/(0.5293*YAN_XRF!$R81)</f>
        <v>0.3315942840665545</v>
      </c>
      <c r="L82" s="10">
        <f>0.8302*YAN_XRF!X81/(0.5293*YAN_XRF!$R81)</f>
        <v>7.0047081688947993E-2</v>
      </c>
      <c r="M82" s="9">
        <f>0.4364*YAN_XRF!Y81/(0.5293*YAN_XRF!$R81)</f>
        <v>1.3036518666379494E-2</v>
      </c>
      <c r="N82" s="10">
        <f>YAN_XRF!AA81/(0.5293*YAN_XRF!$R81)</f>
        <v>2.2803714405824709E-3</v>
      </c>
      <c r="O82" s="5">
        <f>YAN_XRF!AB81/(0.5293*YAN_XRF!$R81)</f>
        <v>0.79813000420386482</v>
      </c>
      <c r="P82" s="12">
        <f>YAN_XRF!AC81/(0.5293*YAN_XRF!$R81)</f>
        <v>13.340172927407455</v>
      </c>
      <c r="Q82" s="5">
        <f>YAN_XRF!AD81/(0.5293*YAN_XRF!$R81)</f>
        <v>4.1046685930484479</v>
      </c>
      <c r="R82" s="5">
        <f>YAN_XRF!AE81/(0.5293*YAN_XRF!$R81)</f>
        <v>2.9644828727572121</v>
      </c>
      <c r="S82" s="5">
        <f>YAN_XRF!AF81/(0.5293*YAN_XRF!$R81)</f>
        <v>5.9289657455144242</v>
      </c>
      <c r="T82" s="5">
        <f>YAN_XRF!AG81/(0.5293*YAN_XRF!$R81)</f>
        <v>6.9551328937765362</v>
      </c>
      <c r="U82" s="10">
        <f>YAN_XRF!AH81/(0.5293*YAN_XRF!$R81)</f>
        <v>0.34205571608737062</v>
      </c>
      <c r="V82" s="10"/>
      <c r="W82" s="5">
        <f>YAN_XRF!AI81/(0.5293*YAN_XRF!$R81)</f>
        <v>2.8504643007280888</v>
      </c>
      <c r="X82" s="10">
        <f>YAN_XRF!AJ81/(0.5293*YAN_XRF!$R81)</f>
        <v>0.11401857202912355</v>
      </c>
      <c r="Y82" s="5">
        <f>YAN_XRF!AK81/(0.5293*YAN_XRF!$R81)</f>
        <v>1.4822414363786061</v>
      </c>
      <c r="Z82" s="12">
        <f>YAN_XRF!AL81/(0.5293*YAN_XRF!$R81)</f>
        <v>40.362574498309733</v>
      </c>
      <c r="AA82" s="10">
        <f>YAN_XRF!AM81/(0.5293*YAN_XRF!$R81)</f>
        <v>0.9121485762329884</v>
      </c>
      <c r="AB82" s="10"/>
      <c r="AC82" s="10">
        <f>YAN_XRF!AN81/(0.5293*YAN_XRF!$R81)</f>
        <v>0.11401857202912355</v>
      </c>
      <c r="AD82" s="10"/>
      <c r="AE82" s="12">
        <f>YAN_XRF!AO81/(0.5293*YAN_XRF!$R81)</f>
        <v>23.487825837999448</v>
      </c>
      <c r="AF82" s="5">
        <f>YAN_XRF!AP81/(0.5293*YAN_XRF!$R81)</f>
        <v>3.7626128769610769</v>
      </c>
      <c r="AG82" s="5">
        <f>YAN_XRF!AQ81/(0.5293*YAN_XRF!$R81)</f>
        <v>9.1214857623298826</v>
      </c>
      <c r="AH82" s="12">
        <f>YAN_XRF!AR81/(0.5293*YAN_XRF!$R81)</f>
        <v>22.80371440582471</v>
      </c>
      <c r="AI82" s="10">
        <f>YAN_XRF!AY81/(0.5293*YAN_XRF!$R81)</f>
        <v>3.3646880605794356E-2</v>
      </c>
      <c r="AJ82" s="10">
        <f>YAN_XRF!AZ81/(0.5293*YAN_XRF!$R81)</f>
        <v>4.8913967400494003E-3</v>
      </c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29">
        <v>23.090632164054934</v>
      </c>
      <c r="BN82" s="27">
        <v>1.4760976306896771</v>
      </c>
      <c r="BO82" s="28">
        <v>1.4832433315299562</v>
      </c>
      <c r="BP82" s="28">
        <v>2.0172109308807404</v>
      </c>
    </row>
    <row r="83" spans="1:74" x14ac:dyDescent="0.2">
      <c r="A83" t="str">
        <f>YAN_XRF!A82</f>
        <v>YAN 8A-2</v>
      </c>
      <c r="B83">
        <f>YAN_XRF!B82</f>
        <v>67</v>
      </c>
      <c r="C83">
        <f>YAN_XRF!C82</f>
        <v>167</v>
      </c>
      <c r="D83" s="5">
        <f>0.4674*YAN_XRF!P82/(0.5293*YAN_XRF!$R82)</f>
        <v>2.7881976739961343</v>
      </c>
      <c r="E83" s="9">
        <f>0.5994*YAN_XRF!Q82/(0.5293*YAN_XRF!$R82)</f>
        <v>0.10779948843901235</v>
      </c>
      <c r="F83" s="5">
        <f>0.5293*YAN_XRF!R82/(0.5293*YAN_XRF!$R82)</f>
        <v>1</v>
      </c>
      <c r="G83" s="10">
        <f>0.6994*YAN_XRF!S82/(0.5293*YAN_XRF!$R82)</f>
        <v>0.72103485735877582</v>
      </c>
      <c r="H83" s="9">
        <f>0.7745*YAN_XRF!T82/(0.5293*YAN_XRF!$R82)</f>
        <v>1.4333551479457632E-2</v>
      </c>
      <c r="I83" s="10">
        <f>0.603*YAN_XRF!U82/(0.5293*YAN_XRF!$R82)</f>
        <v>0.31151107594936706</v>
      </c>
      <c r="J83" s="10">
        <f>0.7147*YAN_XRF!V82/(0.5293*YAN_XRF!$R82)</f>
        <v>0.64024407690127749</v>
      </c>
      <c r="K83" s="9">
        <f>0.7419*YAN_XRF!W82/(0.5293*YAN_XRF!$R82)</f>
        <v>0.33609577326367196</v>
      </c>
      <c r="L83" s="10">
        <f>0.8302*YAN_XRF!X82/(0.5293*YAN_XRF!$R82)</f>
        <v>6.8809812306529675E-2</v>
      </c>
      <c r="M83" s="9">
        <f>0.4364*YAN_XRF!Y82/(0.5293*YAN_XRF!$R82)</f>
        <v>1.2733935604354082E-2</v>
      </c>
      <c r="N83" s="10">
        <f>YAN_XRF!AA82/(0.5293*YAN_XRF!$R82)</f>
        <v>1.1353892659390489E-3</v>
      </c>
      <c r="O83" s="5">
        <f>YAN_XRF!AB82/(0.5293*YAN_XRF!$R82)</f>
        <v>0.68123355956342924</v>
      </c>
      <c r="P83" s="12">
        <f>YAN_XRF!AC82/(0.5293*YAN_XRF!$R82)</f>
        <v>12.262204072141726</v>
      </c>
      <c r="Q83" s="5">
        <f>YAN_XRF!AD82/(0.5293*YAN_XRF!$R82)</f>
        <v>2.7249342382537169</v>
      </c>
      <c r="R83" s="5">
        <f>YAN_XRF!AE82/(0.5293*YAN_XRF!$R82)</f>
        <v>2.8384731648476218</v>
      </c>
      <c r="S83" s="5">
        <f>YAN_XRF!AF82/(0.5293*YAN_XRF!$R82)</f>
        <v>6.4717188158525776</v>
      </c>
      <c r="T83" s="5">
        <f>YAN_XRF!AG82/(0.5293*YAN_XRF!$R82)</f>
        <v>7.1529523754160067</v>
      </c>
      <c r="U83" s="10">
        <f>YAN_XRF!AH82/(0.5293*YAN_XRF!$R82)</f>
        <v>0.11353892659390488</v>
      </c>
      <c r="V83" s="10"/>
      <c r="W83" s="5">
        <f>YAN_XRF!AI82/(0.5293*YAN_XRF!$R82)</f>
        <v>2.7249342382537169</v>
      </c>
      <c r="X83" s="10">
        <f>YAN_XRF!AJ82/(0.5293*YAN_XRF!$R82)</f>
        <v>0.11353892659390488</v>
      </c>
      <c r="Y83" s="5">
        <f>YAN_XRF!AK82/(0.5293*YAN_XRF!$R82)</f>
        <v>1.5895449723146682</v>
      </c>
      <c r="Z83" s="12">
        <f>YAN_XRF!AL82/(0.5293*YAN_XRF!$R82)</f>
        <v>40.760474647211851</v>
      </c>
      <c r="AA83" s="10">
        <f>YAN_XRF!AM82/(0.5293*YAN_XRF!$R82)</f>
        <v>0.11353892659390488</v>
      </c>
      <c r="AB83" s="10"/>
      <c r="AC83" s="10">
        <f>YAN_XRF!AN82/(0.5293*YAN_XRF!$R82)</f>
        <v>-0.22707785318780976</v>
      </c>
      <c r="AD83" s="10"/>
      <c r="AE83" s="12">
        <f>YAN_XRF!AO82/(0.5293*YAN_XRF!$R82)</f>
        <v>23.729635658126117</v>
      </c>
      <c r="AF83" s="5">
        <f>YAN_XRF!AP82/(0.5293*YAN_XRF!$R82)</f>
        <v>3.7467845775988611</v>
      </c>
      <c r="AG83" s="5">
        <f>YAN_XRF!AQ82/(0.5293*YAN_XRF!$R82)</f>
        <v>8.7424973477306747</v>
      </c>
      <c r="AH83" s="12">
        <f>YAN_XRF!AR82/(0.5293*YAN_XRF!$R82)</f>
        <v>22.253629612405355</v>
      </c>
      <c r="AI83" s="10">
        <f>YAN_XRF!AY82/(0.5293*YAN_XRF!$R82)</f>
        <v>3.2699210859044599E-2</v>
      </c>
      <c r="AJ83" s="10">
        <f>YAN_XRF!AZ82/(0.5293*YAN_XRF!$R82)</f>
        <v>4.1555247133369189E-3</v>
      </c>
      <c r="AK83" s="10">
        <f>YAN_XRF!BA82/(0.5293*YAN_XRF!$R82)</f>
        <v>2.5466781235012864E-2</v>
      </c>
      <c r="AL83" s="10">
        <f>YAN_XRF!BB82/(0.5293*YAN_XRF!$R82)</f>
        <v>7.232429624031738E-3</v>
      </c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29">
        <v>23.156441112645513</v>
      </c>
      <c r="BN83" s="27">
        <v>1.4890121174778574</v>
      </c>
      <c r="BO83" s="28">
        <v>1.3978743068392239</v>
      </c>
      <c r="BP83" s="28">
        <v>1.9011090573013445</v>
      </c>
    </row>
    <row r="84" spans="1:74" x14ac:dyDescent="0.2">
      <c r="A84" t="str">
        <f>YAN_XRF!A83</f>
        <v>YAN 8A-2</v>
      </c>
      <c r="B84">
        <f>YAN_XRF!B83</f>
        <v>69</v>
      </c>
      <c r="C84">
        <f>YAN_XRF!C83</f>
        <v>169</v>
      </c>
      <c r="D84" s="5">
        <f>0.4674*YAN_XRF!P83/(0.5293*YAN_XRF!$R83)</f>
        <v>2.7807225996419134</v>
      </c>
      <c r="E84" s="9">
        <f>0.5994*YAN_XRF!Q83/(0.5293*YAN_XRF!$R83)</f>
        <v>0.10521290291200264</v>
      </c>
      <c r="F84" s="5">
        <f>0.5293*YAN_XRF!R83/(0.5293*YAN_XRF!$R83)</f>
        <v>1</v>
      </c>
      <c r="G84" s="10">
        <f>0.6994*YAN_XRF!S83/(0.5293*YAN_XRF!$R83)</f>
        <v>0.69611988938096436</v>
      </c>
      <c r="H84" s="9">
        <f>0.7745*YAN_XRF!T83/(0.5293*YAN_XRF!$R83)</f>
        <v>1.3952356171496883E-2</v>
      </c>
      <c r="I84" s="10">
        <f>0.603*YAN_XRF!U83/(0.5293*YAN_XRF!$R83)</f>
        <v>0.30008599749551151</v>
      </c>
      <c r="J84" s="10">
        <f>0.7147*YAN_XRF!V83/(0.5293*YAN_XRF!$R83)</f>
        <v>0.64858212220381473</v>
      </c>
      <c r="K84" s="9">
        <f>0.7419*YAN_XRF!W83/(0.5293*YAN_XRF!$R83)</f>
        <v>0.33997417598118546</v>
      </c>
      <c r="L84" s="10">
        <f>0.8302*YAN_XRF!X83/(0.5293*YAN_XRF!$R83)</f>
        <v>6.6366242143636747E-2</v>
      </c>
      <c r="M84" s="9">
        <f>0.4364*YAN_XRF!Y83/(0.5293*YAN_XRF!$R83)</f>
        <v>1.2382018034028346E-2</v>
      </c>
      <c r="N84" s="10">
        <f>YAN_XRF!AA83/(0.5293*YAN_XRF!$R83)</f>
        <v>4.5036656460609699E-3</v>
      </c>
      <c r="O84" s="5">
        <f>YAN_XRF!AB83/(0.5293*YAN_XRF!$R83)</f>
        <v>0.56295820575762123</v>
      </c>
      <c r="P84" s="12">
        <f>YAN_XRF!AC83/(0.5293*YAN_XRF!$R83)</f>
        <v>12.948038732425287</v>
      </c>
      <c r="Q84" s="5">
        <f>YAN_XRF!AD83/(0.5293*YAN_XRF!$R83)</f>
        <v>-0.33777492345457272</v>
      </c>
      <c r="R84" s="5">
        <f>YAN_XRF!AE83/(0.5293*YAN_XRF!$R83)</f>
        <v>2.8147910287881062</v>
      </c>
      <c r="S84" s="5">
        <f>YAN_XRF!AF83/(0.5293*YAN_XRF!$R83)</f>
        <v>6.6429068279399299</v>
      </c>
      <c r="T84" s="5">
        <f>YAN_XRF!AG83/(0.5293*YAN_XRF!$R83)</f>
        <v>6.3051319044853571</v>
      </c>
      <c r="U84" s="10">
        <f>YAN_XRF!AH83/(0.5293*YAN_XRF!$R83)</f>
        <v>0.22518328230304849</v>
      </c>
      <c r="V84" s="10"/>
      <c r="W84" s="5">
        <f>YAN_XRF!AI83/(0.5293*YAN_XRF!$R83)</f>
        <v>2.5896077464850578</v>
      </c>
      <c r="X84" s="10">
        <f>YAN_XRF!AJ83/(0.5293*YAN_XRF!$R83)</f>
        <v>0.11259164115152424</v>
      </c>
      <c r="Y84" s="5">
        <f>YAN_XRF!AK83/(0.5293*YAN_XRF!$R83)</f>
        <v>1.3510996938182909</v>
      </c>
      <c r="Z84" s="12">
        <f>YAN_XRF!AL83/(0.5293*YAN_XRF!$R83)</f>
        <v>41.321132302609399</v>
      </c>
      <c r="AA84" s="10">
        <f>YAN_XRF!AM83/(0.5293*YAN_XRF!$R83)</f>
        <v>-0.11259164115152424</v>
      </c>
      <c r="AB84" s="10"/>
      <c r="AC84" s="10">
        <f>YAN_XRF!AN83/(0.5293*YAN_XRF!$R83)</f>
        <v>-0.11259164115152424</v>
      </c>
      <c r="AD84" s="10"/>
      <c r="AE84" s="12">
        <f>YAN_XRF!AO83/(0.5293*YAN_XRF!$R83)</f>
        <v>22.85610315375942</v>
      </c>
      <c r="AF84" s="5">
        <f>YAN_XRF!AP83/(0.5293*YAN_XRF!$R83)</f>
        <v>3.7155241580002998</v>
      </c>
      <c r="AG84" s="5">
        <f>YAN_XRF!AQ83/(0.5293*YAN_XRF!$R83)</f>
        <v>8.556964727515842</v>
      </c>
      <c r="AH84" s="12">
        <f>YAN_XRF!AR83/(0.5293*YAN_XRF!$R83)</f>
        <v>21.617595101092654</v>
      </c>
      <c r="AI84" s="10">
        <f>YAN_XRF!AY83/(0.5293*YAN_XRF!$R83)</f>
        <v>3.3372162437311788E-2</v>
      </c>
      <c r="AJ84" s="10">
        <f>YAN_XRF!AZ83/(0.5293*YAN_XRF!$R83)</f>
        <v>3.4565633833517945E-3</v>
      </c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29">
        <v>21.651713639928047</v>
      </c>
      <c r="BN84" s="27">
        <v>1.1134742900037595</v>
      </c>
      <c r="BO84" s="28">
        <v>1.2135618666332797</v>
      </c>
      <c r="BP84" s="28">
        <v>1.6504441386212605</v>
      </c>
    </row>
    <row r="85" spans="1:74" x14ac:dyDescent="0.2">
      <c r="A85" t="str">
        <f>YAN_XRF!A84</f>
        <v>YAN 8A-2</v>
      </c>
      <c r="B85">
        <f>YAN_XRF!B84</f>
        <v>71</v>
      </c>
      <c r="C85" s="19">
        <f>YAN_XRF!C84</f>
        <v>171</v>
      </c>
      <c r="D85" s="5">
        <f>0.4674*YAN_XRF!P84/(0.5293*YAN_XRF!$R84)</f>
        <v>2.7570648097072361</v>
      </c>
      <c r="E85" s="9">
        <f>0.5994*YAN_XRF!Q84/(0.5293*YAN_XRF!$R84)</f>
        <v>0.10281530639808296</v>
      </c>
      <c r="F85" s="5">
        <f>0.5293*YAN_XRF!R84/(0.5293*YAN_XRF!$R84)</f>
        <v>1</v>
      </c>
      <c r="G85" s="10">
        <f>0.6994*YAN_XRF!S84/(0.5293*YAN_XRF!$R84)</f>
        <v>0.68174468473319438</v>
      </c>
      <c r="H85" s="9">
        <f>0.7745*YAN_XRF!T84/(0.5293*YAN_XRF!$R84)</f>
        <v>1.3734196174984177E-2</v>
      </c>
      <c r="I85" s="10">
        <f>0.603*YAN_XRF!U84/(0.5293*YAN_XRF!$R84)</f>
        <v>0.29657914007741393</v>
      </c>
      <c r="J85" s="10">
        <f>0.7147*YAN_XRF!V84/(0.5293*YAN_XRF!$R84)</f>
        <v>0.66716605277826779</v>
      </c>
      <c r="K85" s="9">
        <f>0.7419*YAN_XRF!W84/(0.5293*YAN_XRF!$R84)</f>
        <v>0.3342808025837069</v>
      </c>
      <c r="L85" s="10">
        <f>0.8302*YAN_XRF!X84/(0.5293*YAN_XRF!$R84)</f>
        <v>6.2961684932383799E-2</v>
      </c>
      <c r="M85" s="9">
        <f>0.4364*YAN_XRF!Y84/(0.5293*YAN_XRF!$R84)</f>
        <v>1.2021714094778004E-2</v>
      </c>
      <c r="N85" s="10">
        <f>YAN_XRF!AA84/(0.5293*YAN_XRF!$R84)</f>
        <v>2.2305640360361003E-3</v>
      </c>
      <c r="O85" s="5">
        <f>YAN_XRF!AB84/(0.5293*YAN_XRF!$R84)</f>
        <v>0.55764100900902502</v>
      </c>
      <c r="P85" s="12">
        <f>YAN_XRF!AC84/(0.5293*YAN_XRF!$R84)</f>
        <v>15.279363646847285</v>
      </c>
      <c r="Q85" s="5">
        <f>YAN_XRF!AD84/(0.5293*YAN_XRF!$R84)</f>
        <v>0.89222561441444004</v>
      </c>
      <c r="R85" s="5">
        <f>YAN_XRF!AE84/(0.5293*YAN_XRF!$R84)</f>
        <v>2.788205045045125</v>
      </c>
      <c r="S85" s="5">
        <f>YAN_XRF!AF84/(0.5293*YAN_XRF!$R84)</f>
        <v>6.8032203099101052</v>
      </c>
      <c r="T85" s="5">
        <f>YAN_XRF!AG84/(0.5293*YAN_XRF!$R84)</f>
        <v>6.2455793009010803</v>
      </c>
      <c r="U85" s="10">
        <f>YAN_XRF!AH84/(0.5293*YAN_XRF!$R84)</f>
        <v>0.22305640360361001</v>
      </c>
      <c r="V85" s="10"/>
      <c r="W85" s="5">
        <f>YAN_XRF!AI84/(0.5293*YAN_XRF!$R84)</f>
        <v>2.788205045045125</v>
      </c>
      <c r="X85" s="10">
        <f>YAN_XRF!AJ84/(0.5293*YAN_XRF!$R84)</f>
        <v>0.111528201801805</v>
      </c>
      <c r="Y85" s="5">
        <f>YAN_XRF!AK84/(0.5293*YAN_XRF!$R84)</f>
        <v>1.2268102198198552</v>
      </c>
      <c r="Z85" s="12">
        <f>YAN_XRF!AL84/(0.5293*YAN_XRF!$R84)</f>
        <v>41.042378263064244</v>
      </c>
      <c r="AA85" s="10">
        <f>YAN_XRF!AM84/(0.5293*YAN_XRF!$R84)</f>
        <v>0.22305640360361001</v>
      </c>
      <c r="AB85" s="10"/>
      <c r="AC85" s="10">
        <f>YAN_XRF!AN84/(0.5293*YAN_XRF!$R84)</f>
        <v>0</v>
      </c>
      <c r="AD85" s="10"/>
      <c r="AE85" s="12">
        <f>YAN_XRF!AO84/(0.5293*YAN_XRF!$R84)</f>
        <v>22.082583956757389</v>
      </c>
      <c r="AF85" s="5">
        <f>YAN_XRF!AP84/(0.5293*YAN_XRF!$R84)</f>
        <v>3.4573742558559553</v>
      </c>
      <c r="AG85" s="5">
        <f>YAN_XRF!AQ84/(0.5293*YAN_XRF!$R84)</f>
        <v>8.3646151351353755</v>
      </c>
      <c r="AH85" s="12">
        <f>YAN_XRF!AR84/(0.5293*YAN_XRF!$R84)</f>
        <v>20.521189131532122</v>
      </c>
      <c r="AI85" s="10">
        <f>YAN_XRF!AY84/(0.5293*YAN_XRF!$R84)</f>
        <v>3.1495564188829733E-2</v>
      </c>
      <c r="AJ85" s="10">
        <f>YAN_XRF!AZ84/(0.5293*YAN_XRF!$R84)</f>
        <v>3.635819378738843E-3</v>
      </c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29">
        <v>18.14516129032258</v>
      </c>
      <c r="BN85" s="27">
        <v>1.066243194192368</v>
      </c>
      <c r="BO85" s="28">
        <v>1.1803214933886479</v>
      </c>
      <c r="BP85" s="28">
        <v>1.6052372310085612</v>
      </c>
      <c r="BR85" s="22"/>
      <c r="BS85" s="23"/>
      <c r="BT85" s="21"/>
      <c r="BU85" s="24"/>
      <c r="BV85" s="24"/>
    </row>
    <row r="86" spans="1:74" x14ac:dyDescent="0.2">
      <c r="A86" t="str">
        <f>YAN_XRF!A85</f>
        <v>YAN 8A-2</v>
      </c>
      <c r="B86">
        <f>YAN_XRF!B85</f>
        <v>73</v>
      </c>
      <c r="C86">
        <f>YAN_XRF!C85</f>
        <v>173</v>
      </c>
      <c r="D86" s="5">
        <f>0.4674*YAN_XRF!P85/(0.5293*YAN_XRF!$R85)</f>
        <v>2.7519126387993191</v>
      </c>
      <c r="E86" s="9">
        <f>0.5994*YAN_XRF!Q85/(0.5293*YAN_XRF!$R85)</f>
        <v>0.1024078096213959</v>
      </c>
      <c r="F86" s="5">
        <f>0.5293*YAN_XRF!R85/(0.5293*YAN_XRF!$R85)</f>
        <v>1</v>
      </c>
      <c r="G86" s="10">
        <f>0.6994*YAN_XRF!S85/(0.5293*YAN_XRF!$R85)</f>
        <v>0.68136688014985758</v>
      </c>
      <c r="H86" s="9">
        <f>0.7745*YAN_XRF!T85/(0.5293*YAN_XRF!$R85)</f>
        <v>1.3655878904355953E-2</v>
      </c>
      <c r="I86" s="10">
        <f>0.603*YAN_XRF!U85/(0.5293*YAN_XRF!$R85)</f>
        <v>0.30079179346078794</v>
      </c>
      <c r="J86" s="10">
        <f>0.7147*YAN_XRF!V85/(0.5293*YAN_XRF!$R85)</f>
        <v>0.67314306617450703</v>
      </c>
      <c r="K86" s="9">
        <f>0.7419*YAN_XRF!W85/(0.5293*YAN_XRF!$R85)</f>
        <v>0.33199450198297098</v>
      </c>
      <c r="L86" s="10">
        <f>0.8302*YAN_XRF!X85/(0.5293*YAN_XRF!$R85)</f>
        <v>6.2072420315969726E-2</v>
      </c>
      <c r="M86" s="9">
        <f>0.4364*YAN_XRF!Y85/(0.5293*YAN_XRF!$R85)</f>
        <v>1.1980115274450571E-2</v>
      </c>
      <c r="N86" s="10">
        <f>YAN_XRF!AA85/(0.5293*YAN_XRF!$R85)</f>
        <v>1.1159407788083741E-3</v>
      </c>
      <c r="O86" s="5">
        <f>YAN_XRF!AB85/(0.5293*YAN_XRF!$R85)</f>
        <v>0.55797038940418697</v>
      </c>
      <c r="P86" s="12">
        <f>YAN_XRF!AC85/(0.5293*YAN_XRF!$R85)</f>
        <v>14.060853812985512</v>
      </c>
      <c r="Q86" s="5">
        <f>YAN_XRF!AD85/(0.5293*YAN_XRF!$R85)</f>
        <v>-1.2275348566892115</v>
      </c>
      <c r="R86" s="5">
        <f>YAN_XRF!AE85/(0.5293*YAN_XRF!$R85)</f>
        <v>2.7898519470209351</v>
      </c>
      <c r="S86" s="5">
        <f>YAN_XRF!AF85/(0.5293*YAN_XRF!$R85)</f>
        <v>8.0347736074202931</v>
      </c>
      <c r="T86" s="5">
        <f>YAN_XRF!AG85/(0.5293*YAN_XRF!$R85)</f>
        <v>6.4724565170885695</v>
      </c>
      <c r="U86" s="10">
        <f>YAN_XRF!AH85/(0.5293*YAN_XRF!$R85)</f>
        <v>0.1115940778808374</v>
      </c>
      <c r="V86" s="10"/>
      <c r="W86" s="5">
        <f>YAN_XRF!AI85/(0.5293*YAN_XRF!$R85)</f>
        <v>2.6782578691400976</v>
      </c>
      <c r="X86" s="10">
        <f>YAN_XRF!AJ85/(0.5293*YAN_XRF!$R85)</f>
        <v>0.22318815576167481</v>
      </c>
      <c r="Y86" s="5">
        <f>YAN_XRF!AK85/(0.5293*YAN_XRF!$R85)</f>
        <v>1.3391289345700488</v>
      </c>
      <c r="Z86" s="12">
        <f>YAN_XRF!AL85/(0.5293*YAN_XRF!$R85)</f>
        <v>41.512996971671512</v>
      </c>
      <c r="AA86" s="10">
        <f>YAN_XRF!AM85/(0.5293*YAN_XRF!$R85)</f>
        <v>0.33478223364251219</v>
      </c>
      <c r="AB86" s="10"/>
      <c r="AC86" s="10">
        <f>YAN_XRF!AN85/(0.5293*YAN_XRF!$R85)</f>
        <v>0</v>
      </c>
      <c r="AD86" s="10"/>
      <c r="AE86" s="12">
        <f>YAN_XRF!AO85/(0.5293*YAN_XRF!$R85)</f>
        <v>22.542003731929153</v>
      </c>
      <c r="AF86" s="5">
        <f>YAN_XRF!AP85/(0.5293*YAN_XRF!$R85)</f>
        <v>3.4594164143059594</v>
      </c>
      <c r="AG86" s="5">
        <f>YAN_XRF!AQ85/(0.5293*YAN_XRF!$R85)</f>
        <v>8.2579617631819673</v>
      </c>
      <c r="AH86" s="12">
        <f>YAN_XRF!AR85/(0.5293*YAN_XRF!$R85)</f>
        <v>21.09128071947827</v>
      </c>
      <c r="AI86" s="10">
        <f>YAN_XRF!AY85/(0.5293*YAN_XRF!$R85)</f>
        <v>3.189358745834333E-2</v>
      </c>
      <c r="AJ86" s="10">
        <f>YAN_XRF!AZ85/(0.5293*YAN_XRF!$R85)</f>
        <v>4.7650671255117568E-3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29">
        <v>19.407259203824349</v>
      </c>
      <c r="BN86" s="27">
        <v>1.1228289604593151</v>
      </c>
      <c r="BO86" s="28">
        <v>1.1588352899931216</v>
      </c>
      <c r="BP86" s="28">
        <v>1.5760159943906455</v>
      </c>
    </row>
    <row r="87" spans="1:74" x14ac:dyDescent="0.2">
      <c r="A87" t="str">
        <f>YAN_XRF!A86</f>
        <v>YAN 9B-1</v>
      </c>
      <c r="B87">
        <f>YAN_XRF!B86</f>
        <v>21</v>
      </c>
      <c r="C87">
        <f>YAN_XRF!C86</f>
        <v>174</v>
      </c>
      <c r="D87" s="5">
        <f>0.4674*YAN_XRF!P86/(0.5293*YAN_XRF!$R86)</f>
        <v>2.7497074947877396</v>
      </c>
      <c r="E87" s="9">
        <f>0.5994*YAN_XRF!Q86/(0.5293*YAN_XRF!$R86)</f>
        <v>0.10148524767224704</v>
      </c>
      <c r="F87" s="5">
        <f>0.5293*YAN_XRF!R86/(0.5293*YAN_XRF!$R86)</f>
        <v>1</v>
      </c>
      <c r="G87" s="10">
        <f>0.6994*YAN_XRF!S86/(0.5293*YAN_XRF!$R86)</f>
        <v>0.67744463523092502</v>
      </c>
      <c r="H87" s="9">
        <f>0.7745*YAN_XRF!T86/(0.5293*YAN_XRF!$R86)</f>
        <v>1.35534381414313E-2</v>
      </c>
      <c r="I87" s="10">
        <f>0.603*YAN_XRF!U86/(0.5293*YAN_XRF!$R86)</f>
        <v>0.29573204884059595</v>
      </c>
      <c r="J87" s="10">
        <f>0.7147*YAN_XRF!V86/(0.5293*YAN_XRF!$R86)</f>
        <v>0.67553528425978115</v>
      </c>
      <c r="K87" s="9">
        <f>0.7419*YAN_XRF!W86/(0.5293*YAN_XRF!$R86)</f>
        <v>0.33160276805732736</v>
      </c>
      <c r="L87" s="10">
        <f>0.8302*YAN_XRF!X86/(0.5293*YAN_XRF!$R86)</f>
        <v>6.199917852208657E-2</v>
      </c>
      <c r="M87" s="9">
        <f>0.4364*YAN_XRF!Y86/(0.5293*YAN_XRF!$R86)</f>
        <v>1.1722768480884478E-2</v>
      </c>
      <c r="N87" s="10">
        <f>YAN_XRF!AA86/(0.5293*YAN_XRF!$R86)</f>
        <v>3.3438721035797827E-3</v>
      </c>
      <c r="O87" s="5">
        <f>YAN_XRF!AB86/(0.5293*YAN_XRF!$R86)</f>
        <v>0.4458496138106377</v>
      </c>
      <c r="P87" s="12">
        <f>YAN_XRF!AC86/(0.5293*YAN_XRF!$R86)</f>
        <v>12.595251590150514</v>
      </c>
      <c r="Q87" s="5">
        <f>YAN_XRF!AD86/(0.5293*YAN_XRF!$R86)</f>
        <v>1.6719360517898914</v>
      </c>
      <c r="R87" s="5">
        <f>YAN_XRF!AE86/(0.5293*YAN_XRF!$R86)</f>
        <v>2.675097682863826</v>
      </c>
      <c r="S87" s="5">
        <f>YAN_XRF!AF86/(0.5293*YAN_XRF!$R86)</f>
        <v>8.2482178554967973</v>
      </c>
      <c r="T87" s="5">
        <f>YAN_XRF!AG86/(0.5293*YAN_XRF!$R86)</f>
        <v>6.5762818037069062</v>
      </c>
      <c r="U87" s="10">
        <f>YAN_XRF!AH86/(0.5293*YAN_XRF!$R86)</f>
        <v>0.33438721035797825</v>
      </c>
      <c r="V87" s="10"/>
      <c r="W87" s="5">
        <f>YAN_XRF!AI86/(0.5293*YAN_XRF!$R86)</f>
        <v>3.0094848932218041</v>
      </c>
      <c r="X87" s="10">
        <f>YAN_XRF!AJ86/(0.5293*YAN_XRF!$R86)</f>
        <v>0.33438721035797825</v>
      </c>
      <c r="Y87" s="5">
        <f>YAN_XRF!AK86/(0.5293*YAN_XRF!$R86)</f>
        <v>1.337548841431913</v>
      </c>
      <c r="Z87" s="12">
        <f>YAN_XRF!AL86/(0.5293*YAN_XRF!$R86)</f>
        <v>41.909863698199942</v>
      </c>
      <c r="AA87" s="10">
        <f>YAN_XRF!AM86/(0.5293*YAN_XRF!$R86)</f>
        <v>0</v>
      </c>
      <c r="AB87" s="10"/>
      <c r="AC87" s="10">
        <f>YAN_XRF!AN86/(0.5293*YAN_XRF!$R86)</f>
        <v>0</v>
      </c>
      <c r="AD87" s="10"/>
      <c r="AE87" s="12">
        <f>YAN_XRF!AO86/(0.5293*YAN_XRF!$R86)</f>
        <v>22.403943093984545</v>
      </c>
      <c r="AF87" s="5">
        <f>YAN_XRF!AP86/(0.5293*YAN_XRF!$R86)</f>
        <v>3.6782593139377608</v>
      </c>
      <c r="AG87" s="5">
        <f>YAN_XRF!AQ86/(0.5293*YAN_XRF!$R86)</f>
        <v>8.0252930485914789</v>
      </c>
      <c r="AH87" s="12">
        <f>YAN_XRF!AR86/(0.5293*YAN_XRF!$R86)</f>
        <v>20.954931849099971</v>
      </c>
      <c r="AI87" s="10">
        <f>YAN_XRF!AY86/(0.5293*YAN_XRF!$R86)</f>
        <v>4.034939004986271E-2</v>
      </c>
      <c r="AJ87" s="10">
        <f>YAN_XRF!AZ86/(0.5293*YAN_XRF!$R86)</f>
        <v>5.0158081553696738E-3</v>
      </c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27">
        <v>19.456857268851945</v>
      </c>
      <c r="BN87" s="28">
        <v>1.3167620246927454</v>
      </c>
      <c r="BO87" s="28">
        <v>1.2209477401516555</v>
      </c>
      <c r="BP87" s="28">
        <v>1.6604889266062517</v>
      </c>
      <c r="BR87" s="22"/>
      <c r="BS87" s="23"/>
      <c r="BT87" s="21"/>
      <c r="BU87" s="24"/>
      <c r="BV87" s="24"/>
    </row>
    <row r="88" spans="1:74" x14ac:dyDescent="0.2">
      <c r="A88" t="str">
        <f>YAN_XRF!A87</f>
        <v>YAN 8A-2</v>
      </c>
      <c r="B88">
        <f>YAN_XRF!B87</f>
        <v>75</v>
      </c>
      <c r="C88">
        <f>YAN_XRF!C87</f>
        <v>175</v>
      </c>
      <c r="D88" s="5">
        <f>0.4674*YAN_XRF!P87/(0.5293*YAN_XRF!$R87)</f>
        <v>2.7399549723455787</v>
      </c>
      <c r="E88" s="9">
        <f>0.5994*YAN_XRF!Q87/(0.5293*YAN_XRF!$R87)</f>
        <v>0.10166668035715755</v>
      </c>
      <c r="F88" s="5">
        <f>0.5293*YAN_XRF!R87/(0.5293*YAN_XRF!$R87)</f>
        <v>1</v>
      </c>
      <c r="G88" s="10">
        <f>0.6994*YAN_XRF!S87/(0.5293*YAN_XRF!$R87)</f>
        <v>0.67543479703921305</v>
      </c>
      <c r="H88" s="9">
        <f>0.7745*YAN_XRF!T87/(0.5293*YAN_XRF!$R87)</f>
        <v>1.3669640611294477E-2</v>
      </c>
      <c r="I88" s="10">
        <f>0.603*YAN_XRF!U87/(0.5293*YAN_XRF!$R87)</f>
        <v>0.29786252956313497</v>
      </c>
      <c r="J88" s="10">
        <f>0.7147*YAN_XRF!V87/(0.5293*YAN_XRF!$R87)</f>
        <v>0.67355028247182791</v>
      </c>
      <c r="K88" s="9">
        <f>0.7419*YAN_XRF!W87/(0.5293*YAN_XRF!$R87)</f>
        <v>0.33353310349589277</v>
      </c>
      <c r="L88" s="10">
        <f>0.8302*YAN_XRF!X87/(0.5293*YAN_XRF!$R87)</f>
        <v>6.1744187776108544E-2</v>
      </c>
      <c r="M88" s="9">
        <f>0.4364*YAN_XRF!Y87/(0.5293*YAN_XRF!$R87)</f>
        <v>1.1965207800560483E-2</v>
      </c>
      <c r="N88" s="10">
        <f>YAN_XRF!AA87/(0.5293*YAN_XRF!$R87)</f>
        <v>1.1100397993669667E-3</v>
      </c>
      <c r="O88" s="5">
        <f>YAN_XRF!AB87/(0.5293*YAN_XRF!$R87)</f>
        <v>0.55501989968348331</v>
      </c>
      <c r="P88" s="12">
        <f>YAN_XRF!AC87/(0.5293*YAN_XRF!$R87)</f>
        <v>12.432445752910025</v>
      </c>
      <c r="Q88" s="5">
        <f>YAN_XRF!AD87/(0.5293*YAN_XRF!$R87)</f>
        <v>1.5540557191137532</v>
      </c>
      <c r="R88" s="5">
        <f>YAN_XRF!AE87/(0.5293*YAN_XRF!$R87)</f>
        <v>2.6640955184807198</v>
      </c>
      <c r="S88" s="5">
        <f>YAN_XRF!AF87/(0.5293*YAN_XRF!$R87)</f>
        <v>7.9922865554421598</v>
      </c>
      <c r="T88" s="5">
        <f>YAN_XRF!AG87/(0.5293*YAN_XRF!$R87)</f>
        <v>6.32722685639171</v>
      </c>
      <c r="U88" s="10">
        <f>YAN_XRF!AH87/(0.5293*YAN_XRF!$R87)</f>
        <v>0.44401591974678667</v>
      </c>
      <c r="V88" s="10"/>
      <c r="W88" s="5">
        <f>YAN_XRF!AI87/(0.5293*YAN_XRF!$R87)</f>
        <v>2.7750994984174167</v>
      </c>
      <c r="X88" s="10">
        <f>YAN_XRF!AJ87/(0.5293*YAN_XRF!$R87)</f>
        <v>0.11100397993669667</v>
      </c>
      <c r="Y88" s="5">
        <f>YAN_XRF!AK87/(0.5293*YAN_XRF!$R87)</f>
        <v>1.1100397993669666</v>
      </c>
      <c r="Z88" s="12">
        <f>YAN_XRF!AL87/(0.5293*YAN_XRF!$R87)</f>
        <v>41.737496456197945</v>
      </c>
      <c r="AA88" s="10">
        <f>YAN_XRF!AM87/(0.5293*YAN_XRF!$R87)</f>
        <v>0.55501989968348331</v>
      </c>
      <c r="AB88" s="10"/>
      <c r="AC88" s="10">
        <f>YAN_XRF!AN87/(0.5293*YAN_XRF!$R87)</f>
        <v>0</v>
      </c>
      <c r="AD88" s="10"/>
      <c r="AE88" s="12">
        <f>YAN_XRF!AO87/(0.5293*YAN_XRF!$R87)</f>
        <v>23.088827826832905</v>
      </c>
      <c r="AF88" s="5">
        <f>YAN_XRF!AP87/(0.5293*YAN_XRF!$R87)</f>
        <v>3.3301193981008996</v>
      </c>
      <c r="AG88" s="5">
        <f>YAN_XRF!AQ87/(0.5293*YAN_XRF!$R87)</f>
        <v>7.9922865554421598</v>
      </c>
      <c r="AH88" s="12">
        <f>YAN_XRF!AR87/(0.5293*YAN_XRF!$R87)</f>
        <v>20.97975220803567</v>
      </c>
      <c r="AI88" s="10">
        <f>YAN_XRF!AY87/(0.5293*YAN_XRF!$R87)</f>
        <v>3.0004375776889105E-2</v>
      </c>
      <c r="AJ88" s="10">
        <f>YAN_XRF!AZ87/(0.5293*YAN_XRF!$R87)</f>
        <v>3.0970110402338369E-3</v>
      </c>
      <c r="AK88" s="10">
        <f>YAN_XRF!BA87/(0.5293*YAN_XRF!$R87)</f>
        <v>2.428767081014923E-2</v>
      </c>
      <c r="AL88" s="10">
        <f>YAN_XRF!BB87/(0.5293*YAN_XRF!$R87)</f>
        <v>5.7167049667398769E-3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29">
        <v>19.000748060947306</v>
      </c>
      <c r="BN88" s="27">
        <v>1.0197832110046827</v>
      </c>
      <c r="BO88" s="28">
        <v>1.1267194867058976</v>
      </c>
      <c r="BP88" s="28">
        <v>1.5323385019200209</v>
      </c>
    </row>
    <row r="89" spans="1:74" x14ac:dyDescent="0.2">
      <c r="A89" t="str">
        <f>YAN_XRF!A88</f>
        <v>YAN 9B-1</v>
      </c>
      <c r="B89">
        <f>YAN_XRF!B88</f>
        <v>23</v>
      </c>
      <c r="C89">
        <f>YAN_XRF!C88</f>
        <v>176</v>
      </c>
      <c r="D89" s="5">
        <f>0.4674*YAN_XRF!P88/(0.5293*YAN_XRF!$R88)</f>
        <v>2.7570011486200681</v>
      </c>
      <c r="E89" s="9">
        <f>0.5994*YAN_XRF!Q88/(0.5293*YAN_XRF!$R88)</f>
        <v>0.10335594348187371</v>
      </c>
      <c r="F89" s="5">
        <f>0.5293*YAN_XRF!R88/(0.5293*YAN_XRF!$R88)</f>
        <v>1</v>
      </c>
      <c r="G89" s="10">
        <f>0.6994*YAN_XRF!S88/(0.5293*YAN_XRF!$R88)</f>
        <v>0.6875790198776478</v>
      </c>
      <c r="H89" s="9">
        <f>0.7745*YAN_XRF!T88/(0.5293*YAN_XRF!$R88)</f>
        <v>1.3639765772905385E-2</v>
      </c>
      <c r="I89" s="10">
        <f>0.603*YAN_XRF!U88/(0.5293*YAN_XRF!$R88)</f>
        <v>0.2964041671334155</v>
      </c>
      <c r="J89" s="10">
        <f>0.7147*YAN_XRF!V88/(0.5293*YAN_XRF!$R88)</f>
        <v>0.66119609190521034</v>
      </c>
      <c r="K89" s="9">
        <f>0.7419*YAN_XRF!W88/(0.5293*YAN_XRF!$R88)</f>
        <v>0.33904522419826488</v>
      </c>
      <c r="L89" s="10">
        <f>0.8302*YAN_XRF!X88/(0.5293*YAN_XRF!$R88)</f>
        <v>6.2924539395550538E-2</v>
      </c>
      <c r="M89" s="9">
        <f>0.4364*YAN_XRF!Y88/(0.5293*YAN_XRF!$R88)</f>
        <v>1.2063263830951661E-2</v>
      </c>
      <c r="N89" s="10">
        <f>YAN_XRF!AA88/(0.5293*YAN_XRF!$R88)</f>
        <v>3.3438721035797827E-3</v>
      </c>
      <c r="O89" s="5">
        <f>YAN_XRF!AB88/(0.5293*YAN_XRF!$R88)</f>
        <v>0.55731201726329715</v>
      </c>
      <c r="P89" s="12">
        <f>YAN_XRF!AC88/(0.5293*YAN_XRF!$R88)</f>
        <v>14.935962062656362</v>
      </c>
      <c r="Q89" s="5">
        <f>YAN_XRF!AD88/(0.5293*YAN_XRF!$R88)</f>
        <v>3.0094848932218041</v>
      </c>
      <c r="R89" s="5">
        <f>YAN_XRF!AE88/(0.5293*YAN_XRF!$R88)</f>
        <v>2.5636352794111668</v>
      </c>
      <c r="S89" s="5">
        <f>YAN_XRF!AF88/(0.5293*YAN_XRF!$R88)</f>
        <v>7.1335938209702032</v>
      </c>
      <c r="T89" s="5">
        <f>YAN_XRF!AG88/(0.5293*YAN_XRF!$R88)</f>
        <v>6.9106690140648839</v>
      </c>
      <c r="U89" s="10">
        <f>YAN_XRF!AH88/(0.5293*YAN_XRF!$R88)</f>
        <v>0.11146240345265943</v>
      </c>
      <c r="V89" s="10"/>
      <c r="W89" s="5">
        <f>YAN_XRF!AI88/(0.5293*YAN_XRF!$R88)</f>
        <v>2.7865600863164857</v>
      </c>
      <c r="X89" s="10">
        <f>YAN_XRF!AJ88/(0.5293*YAN_XRF!$R88)</f>
        <v>0.22292480690531885</v>
      </c>
      <c r="Y89" s="5">
        <f>YAN_XRF!AK88/(0.5293*YAN_XRF!$R88)</f>
        <v>1.2260864379792535</v>
      </c>
      <c r="Z89" s="12">
        <f>YAN_XRF!AL88/(0.5293*YAN_XRF!$R88)</f>
        <v>41.464014084389305</v>
      </c>
      <c r="AA89" s="10">
        <f>YAN_XRF!AM88/(0.5293*YAN_XRF!$R88)</f>
        <v>0.33438721035797825</v>
      </c>
      <c r="AB89" s="10"/>
      <c r="AC89" s="10">
        <f>YAN_XRF!AN88/(0.5293*YAN_XRF!$R88)</f>
        <v>0.11146240345265943</v>
      </c>
      <c r="AD89" s="10"/>
      <c r="AE89" s="12">
        <f>YAN_XRF!AO88/(0.5293*YAN_XRF!$R88)</f>
        <v>22.849792707795181</v>
      </c>
      <c r="AF89" s="5">
        <f>YAN_XRF!AP88/(0.5293*YAN_XRF!$R88)</f>
        <v>3.6782593139377608</v>
      </c>
      <c r="AG89" s="5">
        <f>YAN_XRF!AQ88/(0.5293*YAN_XRF!$R88)</f>
        <v>8.2482178554967973</v>
      </c>
      <c r="AH89" s="12">
        <f>YAN_XRF!AR88/(0.5293*YAN_XRF!$R88)</f>
        <v>21.06639425255263</v>
      </c>
      <c r="AI89" s="10">
        <f>YAN_XRF!AY88/(0.5293*YAN_XRF!$R88)</f>
        <v>4.0750654702292284E-2</v>
      </c>
      <c r="AJ89" s="10">
        <f>YAN_XRF!AZ88/(0.5293*YAN_XRF!$R88)</f>
        <v>1.8725683780046784E-2</v>
      </c>
      <c r="AK89" s="10">
        <f>YAN_XRF!BA88/(0.5293*YAN_XRF!$R88)</f>
        <v>2.2125287085352895E-2</v>
      </c>
      <c r="AL89" s="10">
        <f>YAN_XRF!BB88/(0.5293*YAN_XRF!$R88)</f>
        <v>1.8625367616939385E-2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27">
        <v>20.422979491609329</v>
      </c>
      <c r="BN89" s="28">
        <v>1.3440827428069109</v>
      </c>
      <c r="BO89" s="28">
        <v>1.0196489773019046</v>
      </c>
      <c r="BP89" s="28">
        <v>1.3867226091305904</v>
      </c>
      <c r="BR89" s="22"/>
      <c r="BS89" s="23"/>
      <c r="BT89" s="21"/>
      <c r="BU89" s="24"/>
      <c r="BV89" s="24"/>
    </row>
    <row r="90" spans="1:74" x14ac:dyDescent="0.2">
      <c r="A90" t="str">
        <f>YAN_XRF!A89</f>
        <v>YAN 8A-2</v>
      </c>
      <c r="B90">
        <f>YAN_XRF!B89</f>
        <v>77</v>
      </c>
      <c r="C90">
        <f>YAN_XRF!C89</f>
        <v>177</v>
      </c>
      <c r="D90" s="5">
        <f>0.4674*YAN_XRF!P89/(0.5293*YAN_XRF!$R89)</f>
        <v>2.7410794130612754</v>
      </c>
      <c r="E90" s="9">
        <f>0.5994*YAN_XRF!Q89/(0.5293*YAN_XRF!$R89)</f>
        <v>0.10132349577893345</v>
      </c>
      <c r="F90" s="5">
        <f>0.5293*YAN_XRF!R89/(0.5293*YAN_XRF!$R89)</f>
        <v>1</v>
      </c>
      <c r="G90" s="10">
        <f>0.6994*YAN_XRF!S89/(0.5293*YAN_XRF!$R89)</f>
        <v>0.6707294086971316</v>
      </c>
      <c r="H90" s="9">
        <f>0.7745*YAN_XRF!T89/(0.5293*YAN_XRF!$R89)</f>
        <v>1.3348977961624256E-2</v>
      </c>
      <c r="I90" s="10">
        <f>0.603*YAN_XRF!U89/(0.5293*YAN_XRF!$R89)</f>
        <v>0.29313790806129247</v>
      </c>
      <c r="J90" s="10">
        <f>0.7147*YAN_XRF!V89/(0.5293*YAN_XRF!$R89)</f>
        <v>0.67908514279590271</v>
      </c>
      <c r="K90" s="9">
        <f>0.7419*YAN_XRF!W89/(0.5293*YAN_XRF!$R89)</f>
        <v>0.33197271470760781</v>
      </c>
      <c r="L90" s="10">
        <f>0.8302*YAN_XRF!X89/(0.5293*YAN_XRF!$R89)</f>
        <v>5.9620838733271245E-2</v>
      </c>
      <c r="M90" s="9">
        <f>0.4364*YAN_XRF!Y89/(0.5293*YAN_XRF!$R89)</f>
        <v>1.1764583699313779E-2</v>
      </c>
      <c r="N90" s="10">
        <f>YAN_XRF!AA89/(0.5293*YAN_XRF!$R89)</f>
        <v>2.2096932614299146E-3</v>
      </c>
      <c r="O90" s="5">
        <f>YAN_XRF!AB89/(0.5293*YAN_XRF!$R89)</f>
        <v>0.44193865228598289</v>
      </c>
      <c r="P90" s="12">
        <f>YAN_XRF!AC89/(0.5293*YAN_XRF!$R89)</f>
        <v>12.926705579364999</v>
      </c>
      <c r="Q90" s="5">
        <f>YAN_XRF!AD89/(0.5293*YAN_XRF!$R89)</f>
        <v>1.988723935286923</v>
      </c>
      <c r="R90" s="5">
        <f>YAN_XRF!AE89/(0.5293*YAN_XRF!$R89)</f>
        <v>2.6516319137158972</v>
      </c>
      <c r="S90" s="5">
        <f>YAN_XRF!AF89/(0.5293*YAN_XRF!$R89)</f>
        <v>8.0653804042191872</v>
      </c>
      <c r="T90" s="5">
        <f>YAN_XRF!AG89/(0.5293*YAN_XRF!$R89)</f>
        <v>6.2976257950752563</v>
      </c>
      <c r="U90" s="10">
        <f>YAN_XRF!AH89/(0.5293*YAN_XRF!$R89)</f>
        <v>0.22096932614299145</v>
      </c>
      <c r="V90" s="10"/>
      <c r="W90" s="5">
        <f>YAN_XRF!AI89/(0.5293*YAN_XRF!$R89)</f>
        <v>2.9830859029303847</v>
      </c>
      <c r="X90" s="10">
        <f>YAN_XRF!AJ89/(0.5293*YAN_XRF!$R89)</f>
        <v>0.22096932614299145</v>
      </c>
      <c r="Y90" s="5">
        <f>YAN_XRF!AK89/(0.5293*YAN_XRF!$R89)</f>
        <v>1.1048466307149571</v>
      </c>
      <c r="Z90" s="12">
        <f>YAN_XRF!AL89/(0.5293*YAN_XRF!$R89)</f>
        <v>41.76320264102538</v>
      </c>
      <c r="AA90" s="10">
        <f>YAN_XRF!AM89/(0.5293*YAN_XRF!$R89)</f>
        <v>0.33145398921448715</v>
      </c>
      <c r="AB90" s="10"/>
      <c r="AC90" s="10">
        <f>YAN_XRF!AN89/(0.5293*YAN_XRF!$R89)</f>
        <v>-0.11048466307149572</v>
      </c>
      <c r="AD90" s="10"/>
      <c r="AE90" s="12">
        <f>YAN_XRF!AO89/(0.5293*YAN_XRF!$R89)</f>
        <v>21.765478625084658</v>
      </c>
      <c r="AF90" s="5">
        <f>YAN_XRF!AP89/(0.5293*YAN_XRF!$R89)</f>
        <v>3.5355092182878631</v>
      </c>
      <c r="AG90" s="5">
        <f>YAN_XRF!AQ89/(0.5293*YAN_XRF!$R89)</f>
        <v>8.0653804042191872</v>
      </c>
      <c r="AH90" s="12">
        <f>YAN_XRF!AR89/(0.5293*YAN_XRF!$R89)</f>
        <v>20.550147331298206</v>
      </c>
      <c r="AI90" s="10">
        <f>YAN_XRF!AY89/(0.5293*YAN_XRF!$R89)</f>
        <v>2.8118346751695663E-2</v>
      </c>
      <c r="AJ90" s="10">
        <f>YAN_XRF!AZ89/(0.5293*YAN_XRF!$R89)</f>
        <v>4.1652717977953887E-3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29">
        <v>17.136533940640579</v>
      </c>
      <c r="BN90" s="27">
        <v>1.0782955615892345</v>
      </c>
      <c r="BO90" s="28">
        <v>1.1990912617055152</v>
      </c>
      <c r="BP90" s="28">
        <v>1.6307641159195008</v>
      </c>
    </row>
    <row r="91" spans="1:74" x14ac:dyDescent="0.2">
      <c r="A91" t="str">
        <f>YAN_XRF!A90</f>
        <v>YAN 9B-1</v>
      </c>
      <c r="B91">
        <f>YAN_XRF!B90</f>
        <v>25</v>
      </c>
      <c r="C91" s="19">
        <f>YAN_XRF!C90</f>
        <v>178</v>
      </c>
      <c r="D91" s="5">
        <f>0.4674*YAN_XRF!P90/(0.5293*YAN_XRF!$R90)</f>
        <v>2.7563536902509971</v>
      </c>
      <c r="E91" s="9">
        <f>0.5994*YAN_XRF!Q90/(0.5293*YAN_XRF!$R90)</f>
        <v>0.1035677924201598</v>
      </c>
      <c r="F91" s="5">
        <f>0.5293*YAN_XRF!R90/(0.5293*YAN_XRF!$R90)</f>
        <v>1</v>
      </c>
      <c r="G91" s="10">
        <f>0.6994*YAN_XRF!S90/(0.5293*YAN_XRF!$R90)</f>
        <v>0.69144056909755403</v>
      </c>
      <c r="H91" s="9">
        <f>0.7745*YAN_XRF!T90/(0.5293*YAN_XRF!$R90)</f>
        <v>1.3623690621729304E-2</v>
      </c>
      <c r="I91" s="10">
        <f>0.603*YAN_XRF!U90/(0.5293*YAN_XRF!$R90)</f>
        <v>0.29605483988870906</v>
      </c>
      <c r="J91" s="10">
        <f>0.7147*YAN_XRF!V90/(0.5293*YAN_XRF!$R90)</f>
        <v>0.66041683899783821</v>
      </c>
      <c r="K91" s="9">
        <f>0.7419*YAN_XRF!W90/(0.5293*YAN_XRF!$R90)</f>
        <v>0.34277546722575636</v>
      </c>
      <c r="L91" s="10">
        <f>0.8302*YAN_XRF!X90/(0.5293*YAN_XRF!$R90)</f>
        <v>6.3774649944596112E-2</v>
      </c>
      <c r="M91" s="9">
        <f>0.4364*YAN_XRF!Y90/(0.5293*YAN_XRF!$R90)</f>
        <v>1.2146216397926528E-2</v>
      </c>
      <c r="N91" s="10">
        <f>YAN_XRF!AA90/(0.5293*YAN_XRF!$R90)</f>
        <v>5.5665519697188489E-3</v>
      </c>
      <c r="O91" s="5">
        <f>YAN_XRF!AB90/(0.5293*YAN_XRF!$R90)</f>
        <v>0.55665519697188481</v>
      </c>
      <c r="P91" s="12">
        <f>YAN_XRF!AC90/(0.5293*YAN_XRF!$R90)</f>
        <v>13.916379924297122</v>
      </c>
      <c r="Q91" s="5">
        <f>YAN_XRF!AD90/(0.5293*YAN_XRF!$R90)</f>
        <v>2.7832759848594244</v>
      </c>
      <c r="R91" s="5">
        <f>YAN_XRF!AE90/(0.5293*YAN_XRF!$R90)</f>
        <v>2.6719449454650475</v>
      </c>
      <c r="S91" s="5">
        <f>YAN_XRF!AF90/(0.5293*YAN_XRF!$R90)</f>
        <v>7.5705106788176337</v>
      </c>
      <c r="T91" s="5">
        <f>YAN_XRF!AG90/(0.5293*YAN_XRF!$R90)</f>
        <v>6.6798623636626182</v>
      </c>
      <c r="U91" s="10">
        <f>YAN_XRF!AH90/(0.5293*YAN_XRF!$R90)</f>
        <v>0.11133103939437697</v>
      </c>
      <c r="V91" s="10"/>
      <c r="W91" s="5">
        <f>YAN_XRF!AI90/(0.5293*YAN_XRF!$R90)</f>
        <v>2.7832759848594244</v>
      </c>
      <c r="X91" s="10">
        <f>YAN_XRF!AJ90/(0.5293*YAN_XRF!$R90)</f>
        <v>0.22266207878875394</v>
      </c>
      <c r="Y91" s="5">
        <f>YAN_XRF!AK90/(0.5293*YAN_XRF!$R90)</f>
        <v>1.3359724727325237</v>
      </c>
      <c r="Z91" s="12">
        <f>YAN_XRF!AL90/(0.5293*YAN_XRF!$R90)</f>
        <v>41.52647769410261</v>
      </c>
      <c r="AA91" s="10">
        <f>YAN_XRF!AM90/(0.5293*YAN_XRF!$R90)</f>
        <v>0.22266207878875394</v>
      </c>
      <c r="AB91" s="10"/>
      <c r="AC91" s="10">
        <f>YAN_XRF!AN90/(0.5293*YAN_XRF!$R90)</f>
        <v>0</v>
      </c>
      <c r="AD91" s="10"/>
      <c r="AE91" s="12">
        <f>YAN_XRF!AO90/(0.5293*YAN_XRF!$R90)</f>
        <v>22.266207878875395</v>
      </c>
      <c r="AF91" s="5">
        <f>YAN_XRF!AP90/(0.5293*YAN_XRF!$R90)</f>
        <v>3.451262221225686</v>
      </c>
      <c r="AG91" s="5">
        <f>YAN_XRF!AQ90/(0.5293*YAN_XRF!$R90)</f>
        <v>9.0178141909445344</v>
      </c>
      <c r="AH91" s="12">
        <f>YAN_XRF!AR90/(0.5293*YAN_XRF!$R90)</f>
        <v>21.041566445537246</v>
      </c>
      <c r="AI91" s="10">
        <f>YAN_XRF!AY90/(0.5293*YAN_XRF!$R90)</f>
        <v>4.1303815615313856E-2</v>
      </c>
      <c r="AJ91" s="10">
        <f>YAN_XRF!AZ90/(0.5293*YAN_XRF!$R90)</f>
        <v>1.7812966303100315E-3</v>
      </c>
      <c r="AK91" s="10">
        <f>YAN_XRF!BA90/(0.5293*YAN_XRF!$R90)</f>
        <v>2.0106385714624482E-2</v>
      </c>
      <c r="AL91" s="10">
        <f>YAN_XRF!BB90/(0.5293*YAN_XRF!$R90)</f>
        <v>2.1197429900689374E-2</v>
      </c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27">
        <v>18.908354257018946</v>
      </c>
      <c r="BN91" s="28">
        <v>1.2602183831204499</v>
      </c>
      <c r="BO91" s="28">
        <v>1.16228610299894</v>
      </c>
      <c r="BP91" s="28">
        <v>1.5807091000785585</v>
      </c>
      <c r="BR91" s="22"/>
      <c r="BS91" s="23"/>
      <c r="BT91" s="21"/>
      <c r="BU91" s="24"/>
      <c r="BV91" s="24"/>
    </row>
    <row r="92" spans="1:74" x14ac:dyDescent="0.2">
      <c r="A92" t="str">
        <f>YAN_XRF!A91</f>
        <v>YAN 8A-2</v>
      </c>
      <c r="B92">
        <f>YAN_XRF!B91</f>
        <v>79</v>
      </c>
      <c r="C92" s="6">
        <f>YAN_XRF!C91</f>
        <v>179</v>
      </c>
      <c r="D92" s="5">
        <f>0.4674*YAN_XRF!P91/(0.5293*YAN_XRF!$R91)</f>
        <v>2.7562905604375132</v>
      </c>
      <c r="E92" s="9">
        <f>0.5994*YAN_XRF!Q91/(0.5293*YAN_XRF!$R91)</f>
        <v>0.1023730255107252</v>
      </c>
      <c r="F92" s="5">
        <f>0.5293*YAN_XRF!R91/(0.5293*YAN_XRF!$R91)</f>
        <v>1</v>
      </c>
      <c r="G92" s="10">
        <f>0.6994*YAN_XRF!S91/(0.5293*YAN_XRF!$R91)</f>
        <v>0.67936049946625954</v>
      </c>
      <c r="H92" s="9">
        <f>0.7745*YAN_XRF!T91/(0.5293*YAN_XRF!$R91)</f>
        <v>1.3615667246804844E-2</v>
      </c>
      <c r="I92" s="10">
        <f>0.603*YAN_XRF!U91/(0.5293*YAN_XRF!$R91)</f>
        <v>0.29655141566399784</v>
      </c>
      <c r="J92" s="10">
        <f>0.7147*YAN_XRF!V91/(0.5293*YAN_XRF!$R91)</f>
        <v>0.66718482997634276</v>
      </c>
      <c r="K92" s="9">
        <f>0.7419*YAN_XRF!W91/(0.5293*YAN_XRF!$R91)</f>
        <v>0.33596976872581225</v>
      </c>
      <c r="L92" s="10">
        <f>0.8302*YAN_XRF!X91/(0.5293*YAN_XRF!$R91)</f>
        <v>6.2813365297678531E-2</v>
      </c>
      <c r="M92" s="9">
        <f>0.4364*YAN_XRF!Y91/(0.5293*YAN_XRF!$R91)</f>
        <v>1.2139063149164495E-2</v>
      </c>
      <c r="N92" s="10">
        <f>YAN_XRF!AA91/(0.5293*YAN_XRF!$R91)</f>
        <v>2.2253094682244722E-3</v>
      </c>
      <c r="O92" s="5">
        <f>YAN_XRF!AB91/(0.5293*YAN_XRF!$R91)</f>
        <v>0.4450618936448944</v>
      </c>
      <c r="P92" s="12">
        <f>YAN_XRF!AC91/(0.5293*YAN_XRF!$R91)</f>
        <v>12.461733022057043</v>
      </c>
      <c r="Q92" s="5">
        <f>YAN_XRF!AD91/(0.5293*YAN_XRF!$R91)</f>
        <v>3.4492296757479317</v>
      </c>
      <c r="R92" s="5">
        <f>YAN_XRF!AE91/(0.5293*YAN_XRF!$R91)</f>
        <v>2.6703713618693663</v>
      </c>
      <c r="S92" s="5">
        <f>YAN_XRF!AF91/(0.5293*YAN_XRF!$R91)</f>
        <v>7.4547867185519818</v>
      </c>
      <c r="T92" s="5">
        <f>YAN_XRF!AG91/(0.5293*YAN_XRF!$R91)</f>
        <v>6.5646629312621929</v>
      </c>
      <c r="U92" s="10">
        <f>YAN_XRF!AH91/(0.5293*YAN_XRF!$R91)</f>
        <v>0</v>
      </c>
      <c r="V92" s="10" t="e">
        <f>YAN_XRF!#REF!/(0.5293*YAN_XRF!$R91)</f>
        <v>#REF!</v>
      </c>
      <c r="W92" s="5">
        <f>YAN_XRF!AI91/(0.5293*YAN_XRF!$R91)</f>
        <v>2.7816368352805902</v>
      </c>
      <c r="X92" s="10">
        <f>YAN_XRF!AJ91/(0.5293*YAN_XRF!$R91)</f>
        <v>0.4450618936448944</v>
      </c>
      <c r="Y92" s="5">
        <f>YAN_XRF!AK91/(0.5293*YAN_XRF!$R91)</f>
        <v>1.3351856809346832</v>
      </c>
      <c r="Z92" s="12">
        <f>YAN_XRF!AL91/(0.5293*YAN_XRF!$R91)</f>
        <v>41.613287055797628</v>
      </c>
      <c r="AA92" s="10">
        <f>YAN_XRF!AM91/(0.5293*YAN_XRF!$R91)</f>
        <v>-0.1112654734112236</v>
      </c>
      <c r="AB92" s="10" t="e">
        <f>YAN_XRF!#REF!/(0.5293*YAN_XRF!$R91)</f>
        <v>#REF!</v>
      </c>
      <c r="AC92" s="10">
        <f>YAN_XRF!AN91/(0.5293*YAN_XRF!$R91)</f>
        <v>-0.1112654734112236</v>
      </c>
      <c r="AD92" s="10" t="e">
        <f>YAN_XRF!#REF!/(0.5293*YAN_XRF!$R91)</f>
        <v>#REF!</v>
      </c>
      <c r="AE92" s="12">
        <f>YAN_XRF!AO91/(0.5293*YAN_XRF!$R91)</f>
        <v>22.141829208833496</v>
      </c>
      <c r="AF92" s="5">
        <f>YAN_XRF!AP91/(0.5293*YAN_XRF!$R91)</f>
        <v>3.5604951491591552</v>
      </c>
      <c r="AG92" s="5">
        <f>YAN_XRF!AQ91/(0.5293*YAN_XRF!$R91)</f>
        <v>8.1223795590193237</v>
      </c>
      <c r="AH92" s="12">
        <f>YAN_XRF!AR91/(0.5293*YAN_XRF!$R91)</f>
        <v>21.251705421543708</v>
      </c>
      <c r="AI92" s="10">
        <f>YAN_XRF!AY91/(0.5293*YAN_XRF!$R91)</f>
        <v>2.9974918536983634E-2</v>
      </c>
      <c r="AJ92" s="10">
        <f>YAN_XRF!AZ91/(0.5293*YAN_XRF!$R91)</f>
        <v>3.4937358651124209E-3</v>
      </c>
      <c r="AM92" s="9">
        <f>YAN_XRF!BV91/(0.5293*YAN_XRF!$R91)</f>
        <v>3.9428924991533661E-3</v>
      </c>
      <c r="AN92" s="9">
        <f>YAN_XRF!BW91/(0.5293*YAN_XRF!$R91)</f>
        <v>3.3084307580522176E-3</v>
      </c>
      <c r="AO92" s="9">
        <f>YAN_XRF!BX91/(0.5293*YAN_XRF!$R91)</f>
        <v>1.887244949208812E-2</v>
      </c>
      <c r="AP92" s="9">
        <f>YAN_XRF!BY91/(0.5293*YAN_XRF!$R91)</f>
        <v>0.11365879374429903</v>
      </c>
      <c r="AQ92" s="9">
        <f>YAN_XRF!BZ91/(0.5293*YAN_XRF!$R91)</f>
        <v>1.2943623787401053</v>
      </c>
      <c r="AR92" s="9">
        <f>YAN_XRF!CA91/(0.5293*YAN_XRF!$R91)</f>
        <v>0.62031508323781726</v>
      </c>
      <c r="AS92" s="9">
        <f>YAN_XRF!CB91/(0.5293*YAN_XRF!$R91)</f>
        <v>0</v>
      </c>
      <c r="AT92" s="9">
        <f>YAN_XRF!CC91/(0.5293*YAN_XRF!$R91)</f>
        <v>2.178911765811992E-2</v>
      </c>
      <c r="AU92" s="9">
        <f>YAN_XRF!CD91/(0.5293*YAN_XRF!$R91)</f>
        <v>2.7007190197422779</v>
      </c>
      <c r="AV92" s="9">
        <f>YAN_XRF!CE91/(0.5293*YAN_XRF!$R91)</f>
        <v>0.13740395842498826</v>
      </c>
      <c r="AW92" s="9">
        <f>YAN_XRF!CF91/(0.5293*YAN_XRF!$R91)</f>
        <v>9.4815985822108304E-2</v>
      </c>
      <c r="AX92" s="9">
        <f>YAN_XRF!CG91/(0.5293*YAN_XRF!$R91)</f>
        <v>1.1143797802116349E-2</v>
      </c>
      <c r="AY92" s="9">
        <f>YAN_XRF!CH91/(0.5293*YAN_XRF!$R91)</f>
        <v>2.1318464705590442E-2</v>
      </c>
      <c r="AZ92" s="9">
        <f>YAN_XRF!CI91/(0.5293*YAN_XRF!$R91)</f>
        <v>1.1895892457024266</v>
      </c>
      <c r="BA92" s="9">
        <f>YAN_XRF!CJ91/(0.5293*YAN_XRF!$R91)</f>
        <v>0.42049558977043039</v>
      </c>
      <c r="BB92" s="9">
        <f>YAN_XRF!CK91/(0.5293*YAN_XRF!$R91)</f>
        <v>1.9678077831088774</v>
      </c>
      <c r="BC92" s="9">
        <f>YAN_XRF!CL91/(0.5293*YAN_XRF!$R91)</f>
        <v>0.52039918936426677</v>
      </c>
      <c r="BD92" s="9">
        <f>YAN_XRF!CM91/(0.5293*YAN_XRF!$R91)</f>
        <v>0.17660996324758968</v>
      </c>
      <c r="BE92" s="9">
        <f>YAN_XRF!CN91/(0.5293*YAN_XRF!$R91)</f>
        <v>0.59157346828902269</v>
      </c>
      <c r="BF92" s="9">
        <f>YAN_XRF!CO91/(0.5293*YAN_XRF!$R91)</f>
        <v>9.9639344094484855E-2</v>
      </c>
      <c r="BG92" s="9">
        <f>YAN_XRF!CP91/(0.5293*YAN_XRF!$R91)</f>
        <v>0.64201457711220256</v>
      </c>
      <c r="BH92" s="9">
        <f>YAN_XRF!CQ91/(0.5293*YAN_XRF!$R91)</f>
        <v>0.13201092092874625</v>
      </c>
      <c r="BI92" s="9">
        <f>YAN_XRF!CR91/(0.5293*YAN_XRF!$R91)</f>
        <v>0.37950928365730496</v>
      </c>
      <c r="BJ92" s="9">
        <f>YAN_XRF!CS91/(0.5293*YAN_XRF!$R91)</f>
        <v>5.6225781678893617E-2</v>
      </c>
      <c r="BK92" s="9">
        <f>YAN_XRF!CT91/(0.5293*YAN_XRF!$R91)</f>
        <v>0.3672372582674141</v>
      </c>
      <c r="BL92" s="9">
        <f>YAN_XRF!CU91/(0.5293*YAN_XRF!$R91)</f>
        <v>5.4174046349190659E-2</v>
      </c>
      <c r="BM92" s="29">
        <v>18.904138889879174</v>
      </c>
      <c r="BN92" s="27">
        <v>1.1130550988649559</v>
      </c>
      <c r="BO92" s="28">
        <v>1.1112967179820223</v>
      </c>
      <c r="BP92" s="28">
        <v>1.5113635364555504</v>
      </c>
    </row>
    <row r="93" spans="1:74" x14ac:dyDescent="0.2">
      <c r="A93" t="str">
        <f>YAN_XRF!A92</f>
        <v>YAN 9B-1</v>
      </c>
      <c r="B93">
        <f>YAN_XRF!B92</f>
        <v>27</v>
      </c>
      <c r="C93">
        <f>YAN_XRF!C92</f>
        <v>180</v>
      </c>
      <c r="D93" s="5">
        <f>0.4674*YAN_XRF!P92/(0.5293*YAN_XRF!$R92)</f>
        <v>2.7475063284494619</v>
      </c>
      <c r="E93" s="9">
        <f>0.5994*YAN_XRF!Q92/(0.5293*YAN_XRF!$R92)</f>
        <v>0.10195934421117145</v>
      </c>
      <c r="F93" s="5">
        <f>0.5293*YAN_XRF!R92/(0.5293*YAN_XRF!$R92)</f>
        <v>1</v>
      </c>
      <c r="G93" s="10">
        <f>0.6994*YAN_XRF!S92/(0.5293*YAN_XRF!$R92)</f>
        <v>0.67617475269267813</v>
      </c>
      <c r="H93" s="9">
        <f>0.7745*YAN_XRF!T92/(0.5293*YAN_XRF!$R92)</f>
        <v>1.3380276854851983E-2</v>
      </c>
      <c r="I93" s="10">
        <f>0.603*YAN_XRF!U92/(0.5293*YAN_XRF!$R92)</f>
        <v>0.29382521851395671</v>
      </c>
      <c r="J93" s="10">
        <f>0.7147*YAN_XRF!V92/(0.5293*YAN_XRF!$R92)</f>
        <v>0.66722212021495808</v>
      </c>
      <c r="K93" s="9">
        <f>0.7419*YAN_XRF!W92/(0.5293*YAN_XRF!$R92)</f>
        <v>0.33521590261995265</v>
      </c>
      <c r="L93" s="10">
        <f>0.8302*YAN_XRF!X92/(0.5293*YAN_XRF!$R92)</f>
        <v>6.0680023982658433E-2</v>
      </c>
      <c r="M93" s="9">
        <f>0.4364*YAN_XRF!Y92/(0.5293*YAN_XRF!$R92)</f>
        <v>1.1840496273584813E-2</v>
      </c>
      <c r="N93" s="10">
        <f>YAN_XRF!AA92/(0.5293*YAN_XRF!$R92)</f>
        <v>5.5371856345913751E-3</v>
      </c>
      <c r="O93" s="5">
        <f>YAN_XRF!AB92/(0.5293*YAN_XRF!$R92)</f>
        <v>0.33223113807548249</v>
      </c>
      <c r="P93" s="12">
        <f>YAN_XRF!AC92/(0.5293*YAN_XRF!$R92)</f>
        <v>13.73222037378661</v>
      </c>
      <c r="Q93" s="5">
        <f>YAN_XRF!AD92/(0.5293*YAN_XRF!$R92)</f>
        <v>0.44297485076731002</v>
      </c>
      <c r="R93" s="5">
        <f>YAN_XRF!AE92/(0.5293*YAN_XRF!$R92)</f>
        <v>2.6578491046038599</v>
      </c>
      <c r="S93" s="5">
        <f>YAN_XRF!AF92/(0.5293*YAN_XRF!$R92)</f>
        <v>7.8628036011197526</v>
      </c>
      <c r="T93" s="5">
        <f>YAN_XRF!AG92/(0.5293*YAN_XRF!$R92)</f>
        <v>6.8661101868933052</v>
      </c>
      <c r="U93" s="10">
        <f>YAN_XRF!AH92/(0.5293*YAN_XRF!$R92)</f>
        <v>0</v>
      </c>
      <c r="V93" s="10"/>
      <c r="W93" s="5">
        <f>YAN_XRF!AI92/(0.5293*YAN_XRF!$R92)</f>
        <v>2.8793365299875151</v>
      </c>
      <c r="X93" s="10">
        <f>YAN_XRF!AJ92/(0.5293*YAN_XRF!$R92)</f>
        <v>0.44297485076731002</v>
      </c>
      <c r="Y93" s="5">
        <f>YAN_XRF!AK92/(0.5293*YAN_XRF!$R92)</f>
        <v>1.107437126918275</v>
      </c>
      <c r="Z93" s="12">
        <f>YAN_XRF!AL92/(0.5293*YAN_XRF!$R92)</f>
        <v>41.861123397510795</v>
      </c>
      <c r="AA93" s="10">
        <f>YAN_XRF!AM92/(0.5293*YAN_XRF!$R92)</f>
        <v>-0.44297485076731002</v>
      </c>
      <c r="AB93" s="10"/>
      <c r="AC93" s="10">
        <f>YAN_XRF!AN92/(0.5293*YAN_XRF!$R92)</f>
        <v>-0.22148742538365501</v>
      </c>
      <c r="AD93" s="10"/>
      <c r="AE93" s="12">
        <f>YAN_XRF!AO92/(0.5293*YAN_XRF!$R92)</f>
        <v>22.259486251057329</v>
      </c>
      <c r="AF93" s="5">
        <f>YAN_XRF!AP92/(0.5293*YAN_XRF!$R92)</f>
        <v>3.4330550934466526</v>
      </c>
      <c r="AG93" s="5">
        <f>YAN_XRF!AQ92/(0.5293*YAN_XRF!$R92)</f>
        <v>8.9702407280380285</v>
      </c>
      <c r="AH93" s="12">
        <f>YAN_XRF!AR92/(0.5293*YAN_XRF!$R92)</f>
        <v>20.709074273371744</v>
      </c>
      <c r="AI93" s="10">
        <f>YAN_XRF!AY92/(0.5293*YAN_XRF!$R92)</f>
        <v>3.5216500636001145E-2</v>
      </c>
      <c r="AJ93" s="10">
        <f>YAN_XRF!AZ92/(0.5293*YAN_XRF!$R92)</f>
        <v>4.7398309032102171E-3</v>
      </c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27">
        <v>18.598531306764382</v>
      </c>
      <c r="BN93" s="28">
        <v>1.3169564097918753</v>
      </c>
      <c r="BO93" s="28">
        <v>1.1891706321581683</v>
      </c>
      <c r="BP93" s="28">
        <v>1.6172720597351091</v>
      </c>
      <c r="BR93" s="22"/>
      <c r="BS93" s="23"/>
      <c r="BT93" s="21"/>
      <c r="BU93" s="24"/>
      <c r="BV93" s="24"/>
    </row>
    <row r="94" spans="1:74" x14ac:dyDescent="0.2">
      <c r="A94" t="str">
        <f>YAN_XRF!A93</f>
        <v>YAN 8A-2</v>
      </c>
      <c r="B94">
        <f>YAN_XRF!B93</f>
        <v>81</v>
      </c>
      <c r="C94">
        <f>YAN_XRF!C93</f>
        <v>181</v>
      </c>
      <c r="D94" s="5">
        <f>0.4674*YAN_XRF!P93/(0.5293*YAN_XRF!$R93)</f>
        <v>2.7692670200413096</v>
      </c>
      <c r="E94" s="9">
        <f>0.5994*YAN_XRF!Q93/(0.5293*YAN_XRF!$R93)</f>
        <v>0.10460495730779515</v>
      </c>
      <c r="F94" s="5">
        <f>0.5293*YAN_XRF!R93/(0.5293*YAN_XRF!$R93)</f>
        <v>1</v>
      </c>
      <c r="G94" s="10">
        <f>0.6994*YAN_XRF!S93/(0.5293*YAN_XRF!$R93)</f>
        <v>0.69467534807975861</v>
      </c>
      <c r="H94" s="9">
        <f>0.7745*YAN_XRF!T93/(0.5293*YAN_XRF!$R93)</f>
        <v>1.3758561987240214E-2</v>
      </c>
      <c r="I94" s="10">
        <f>0.603*YAN_XRF!U93/(0.5293*YAN_XRF!$R93)</f>
        <v>0.29845271691531489</v>
      </c>
      <c r="J94" s="10">
        <f>0.7147*YAN_XRF!V93/(0.5293*YAN_XRF!$R93)</f>
        <v>0.65876759671538787</v>
      </c>
      <c r="K94" s="9">
        <f>0.7419*YAN_XRF!W93/(0.5293*YAN_XRF!$R93)</f>
        <v>0.33736053654431064</v>
      </c>
      <c r="L94" s="10">
        <f>0.8302*YAN_XRF!X93/(0.5293*YAN_XRF!$R93)</f>
        <v>6.3073385142198804E-2</v>
      </c>
      <c r="M94" s="9">
        <f>0.4364*YAN_XRF!Y93/(0.5293*YAN_XRF!$R93)</f>
        <v>1.2530614338051563E-2</v>
      </c>
      <c r="N94" s="10">
        <f>YAN_XRF!AA93/(0.5293*YAN_XRF!$R93)</f>
        <v>2.2345212756032847E-3</v>
      </c>
      <c r="O94" s="5">
        <f>YAN_XRF!AB93/(0.5293*YAN_XRF!$R93)</f>
        <v>0.4469042551206569</v>
      </c>
      <c r="P94" s="12">
        <f>YAN_XRF!AC93/(0.5293*YAN_XRF!$R93)</f>
        <v>12.960223398499052</v>
      </c>
      <c r="Q94" s="5">
        <f>YAN_XRF!AD93/(0.5293*YAN_XRF!$R93)</f>
        <v>2.9048776582842701</v>
      </c>
      <c r="R94" s="5">
        <f>YAN_XRF!AE93/(0.5293*YAN_XRF!$R93)</f>
        <v>2.7931515945041059</v>
      </c>
      <c r="S94" s="5">
        <f>YAN_XRF!AF93/(0.5293*YAN_XRF!$R93)</f>
        <v>7.3739202094908389</v>
      </c>
      <c r="T94" s="5">
        <f>YAN_XRF!AG93/(0.5293*YAN_XRF!$R93)</f>
        <v>6.8152898905900186</v>
      </c>
      <c r="U94" s="10">
        <f>YAN_XRF!AH93/(0.5293*YAN_XRF!$R93)</f>
        <v>0.11172606378016423</v>
      </c>
      <c r="V94" s="10"/>
      <c r="W94" s="5">
        <f>YAN_XRF!AI93/(0.5293*YAN_XRF!$R93)</f>
        <v>2.7931515945041059</v>
      </c>
      <c r="X94" s="10">
        <f>YAN_XRF!AJ93/(0.5293*YAN_XRF!$R93)</f>
        <v>0.3351781913404927</v>
      </c>
      <c r="Y94" s="5">
        <f>YAN_XRF!AK93/(0.5293*YAN_XRF!$R93)</f>
        <v>1.1172606378016423</v>
      </c>
      <c r="Z94" s="12">
        <f>YAN_XRF!AL93/(0.5293*YAN_XRF!$R93)</f>
        <v>41.785547853781424</v>
      </c>
      <c r="AA94" s="10">
        <f>YAN_XRF!AM93/(0.5293*YAN_XRF!$R93)</f>
        <v>0.11172606378016423</v>
      </c>
      <c r="AB94" s="10"/>
      <c r="AC94" s="10">
        <f>YAN_XRF!AN93/(0.5293*YAN_XRF!$R93)</f>
        <v>-0.11172606378016423</v>
      </c>
      <c r="AD94" s="10"/>
      <c r="AE94" s="12">
        <f>YAN_XRF!AO93/(0.5293*YAN_XRF!$R93)</f>
        <v>21.786582437132026</v>
      </c>
      <c r="AF94" s="5">
        <f>YAN_XRF!AP93/(0.5293*YAN_XRF!$R93)</f>
        <v>3.4635079771850914</v>
      </c>
      <c r="AG94" s="5">
        <f>YAN_XRF!AQ93/(0.5293*YAN_XRF!$R93)</f>
        <v>8.71463297485281</v>
      </c>
      <c r="AH94" s="12">
        <f>YAN_XRF!AR93/(0.5293*YAN_XRF!$R93)</f>
        <v>21.227952118231205</v>
      </c>
      <c r="AI94" s="10">
        <f>YAN_XRF!AY93/(0.5293*YAN_XRF!$R93)</f>
        <v>2.7138260892201893E-2</v>
      </c>
      <c r="AJ94" s="10">
        <f>YAN_XRF!AZ93/(0.5293*YAN_XRF!$R93)</f>
        <v>4.9941550509733411E-3</v>
      </c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29">
        <v>18.971868922950573</v>
      </c>
      <c r="BN94" s="27">
        <v>1.0680639198616459</v>
      </c>
      <c r="BO94" s="28">
        <v>1.2447081271241975</v>
      </c>
      <c r="BP94" s="28">
        <v>1.6928030528889089</v>
      </c>
    </row>
    <row r="95" spans="1:74" x14ac:dyDescent="0.2">
      <c r="A95" t="str">
        <f>YAN_XRF!A94</f>
        <v>YAN 9B-1</v>
      </c>
      <c r="B95">
        <f>YAN_XRF!B94</f>
        <v>29</v>
      </c>
      <c r="C95">
        <f>YAN_XRF!C94</f>
        <v>182</v>
      </c>
      <c r="D95" s="5">
        <f>0.4674*YAN_XRF!P94/(0.5293*YAN_XRF!$R94)</f>
        <v>2.758381702700182</v>
      </c>
      <c r="E95" s="9">
        <f>0.5994*YAN_XRF!Q94/(0.5293*YAN_XRF!$R94)</f>
        <v>0.1022102241550618</v>
      </c>
      <c r="F95" s="5">
        <f>0.5293*YAN_XRF!R94/(0.5293*YAN_XRF!$R94)</f>
        <v>1</v>
      </c>
      <c r="G95" s="10">
        <f>0.6994*YAN_XRF!S94/(0.5293*YAN_XRF!$R94)</f>
        <v>0.67841522929052955</v>
      </c>
      <c r="H95" s="9">
        <f>0.7745*YAN_XRF!T94/(0.5293*YAN_XRF!$R94)</f>
        <v>1.3232454480180223E-2</v>
      </c>
      <c r="I95" s="10">
        <f>0.603*YAN_XRF!U94/(0.5293*YAN_XRF!$R94)</f>
        <v>0.28913046689216126</v>
      </c>
      <c r="J95" s="10">
        <f>0.7147*YAN_XRF!V94/(0.5293*YAN_XRF!$R94)</f>
        <v>0.65780556914407318</v>
      </c>
      <c r="K95" s="9">
        <f>0.7419*YAN_XRF!W94/(0.5293*YAN_XRF!$R94)</f>
        <v>0.34428234732868601</v>
      </c>
      <c r="L95" s="10">
        <f>0.8302*YAN_XRF!X94/(0.5293*YAN_XRF!$R94)</f>
        <v>6.1311906414782215E-2</v>
      </c>
      <c r="M95" s="9">
        <f>0.4364*YAN_XRF!Y94/(0.5293*YAN_XRF!$R94)</f>
        <v>1.202574634030415E-2</v>
      </c>
      <c r="N95" s="10">
        <f>YAN_XRF!AA94/(0.5293*YAN_XRF!$R94)</f>
        <v>5.5113411275454407E-3</v>
      </c>
      <c r="O95" s="5">
        <f>YAN_XRF!AB94/(0.5293*YAN_XRF!$R94)</f>
        <v>0.55113411275454405</v>
      </c>
      <c r="P95" s="12">
        <f>YAN_XRF!AC94/(0.5293*YAN_XRF!$R94)</f>
        <v>14.109033286516325</v>
      </c>
      <c r="Q95" s="5">
        <f>YAN_XRF!AD94/(0.5293*YAN_XRF!$R94)</f>
        <v>4.6295265471381697</v>
      </c>
      <c r="R95" s="5">
        <f>YAN_XRF!AE94/(0.5293*YAN_XRF!$R94)</f>
        <v>2.7556705637727199</v>
      </c>
      <c r="S95" s="5">
        <f>YAN_XRF!AF94/(0.5293*YAN_XRF!$R94)</f>
        <v>6.9442898207072545</v>
      </c>
      <c r="T95" s="5">
        <f>YAN_XRF!AG94/(0.5293*YAN_XRF!$R94)</f>
        <v>6.6136093530545281</v>
      </c>
      <c r="U95" s="10">
        <f>YAN_XRF!AH94/(0.5293*YAN_XRF!$R94)</f>
        <v>0.22045364510181759</v>
      </c>
      <c r="V95" s="10"/>
      <c r="W95" s="5">
        <f>YAN_XRF!AI94/(0.5293*YAN_XRF!$R94)</f>
        <v>2.3147632735690848</v>
      </c>
      <c r="X95" s="10">
        <f>YAN_XRF!AJ94/(0.5293*YAN_XRF!$R94)</f>
        <v>0</v>
      </c>
      <c r="Y95" s="5">
        <f>YAN_XRF!AK94/(0.5293*YAN_XRF!$R94)</f>
        <v>0.99204140295817922</v>
      </c>
      <c r="Z95" s="12">
        <f>YAN_XRF!AL94/(0.5293*YAN_XRF!$R94)</f>
        <v>41.775965746794434</v>
      </c>
      <c r="AA95" s="10">
        <f>YAN_XRF!AM94/(0.5293*YAN_XRF!$R94)</f>
        <v>0.44090729020363517</v>
      </c>
      <c r="AB95" s="10"/>
      <c r="AC95" s="10">
        <f>YAN_XRF!AN94/(0.5293*YAN_XRF!$R94)</f>
        <v>-0.11022682255090879</v>
      </c>
      <c r="AD95" s="10"/>
      <c r="AE95" s="12">
        <f>YAN_XRF!AO94/(0.5293*YAN_XRF!$R94)</f>
        <v>21.604457219978126</v>
      </c>
      <c r="AF95" s="5">
        <f>YAN_XRF!AP94/(0.5293*YAN_XRF!$R94)</f>
        <v>3.3068046765272641</v>
      </c>
      <c r="AG95" s="5">
        <f>YAN_XRF!AQ94/(0.5293*YAN_XRF!$R94)</f>
        <v>8.156784868767252</v>
      </c>
      <c r="AH95" s="12">
        <f>YAN_XRF!AR94/(0.5293*YAN_XRF!$R94)</f>
        <v>20.722642639570854</v>
      </c>
      <c r="AI95" s="10">
        <f>YAN_XRF!AY94/(0.5293*YAN_XRF!$R94)</f>
        <v>2.1119459200754125E-2</v>
      </c>
      <c r="AJ95" s="10">
        <f>YAN_XRF!AZ94/(0.5293*YAN_XRF!$R94)</f>
        <v>5.0924792018519861E-3</v>
      </c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27">
        <v>19.5976522521856</v>
      </c>
      <c r="BN95" s="28">
        <v>1.2705983390971434</v>
      </c>
      <c r="BO95" s="28">
        <v>0.91096609948548168</v>
      </c>
      <c r="BP95" s="28">
        <v>1.2389138953002552</v>
      </c>
      <c r="BR95" s="22"/>
      <c r="BS95" s="23"/>
      <c r="BT95" s="21"/>
      <c r="BU95" s="24"/>
      <c r="BV95" s="24"/>
    </row>
    <row r="96" spans="1:74" x14ac:dyDescent="0.2">
      <c r="A96" t="str">
        <f>YAN_XRF!A95</f>
        <v>YAN 8A-2</v>
      </c>
      <c r="B96">
        <f>YAN_XRF!B95</f>
        <v>83</v>
      </c>
      <c r="C96" s="18">
        <f>YAN_XRF!C95</f>
        <v>183</v>
      </c>
      <c r="D96" s="5">
        <f>0.4674*YAN_XRF!P95/(0.5293*YAN_XRF!$R95)</f>
        <v>2.7648157777261337</v>
      </c>
      <c r="E96" s="9">
        <f>0.5994*YAN_XRF!Q95/(0.5293*YAN_XRF!$R95)</f>
        <v>0.1038236174342804</v>
      </c>
      <c r="F96" s="5">
        <f>0.5293*YAN_XRF!R95/(0.5293*YAN_XRF!$R95)</f>
        <v>1</v>
      </c>
      <c r="G96" s="10">
        <f>0.6994*YAN_XRF!S95/(0.5293*YAN_XRF!$R95)</f>
        <v>0.69225642817613531</v>
      </c>
      <c r="H96" s="9">
        <f>0.7745*YAN_XRF!T95/(0.5293*YAN_XRF!$R95)</f>
        <v>1.3467110509957216E-2</v>
      </c>
      <c r="I96" s="10">
        <f>0.603*YAN_XRF!U95/(0.5293*YAN_XRF!$R95)</f>
        <v>0.29774840371905459</v>
      </c>
      <c r="J96" s="10">
        <f>0.7147*YAN_XRF!V95/(0.5293*YAN_XRF!$R95)</f>
        <v>0.65960284831025784</v>
      </c>
      <c r="K96" s="9">
        <f>0.7419*YAN_XRF!W95/(0.5293*YAN_XRF!$R95)</f>
        <v>0.33821828462704956</v>
      </c>
      <c r="L96" s="10">
        <f>0.8302*YAN_XRF!X95/(0.5293*YAN_XRF!$R95)</f>
        <v>6.1073817648622589E-2</v>
      </c>
      <c r="M96" s="9">
        <f>0.4364*YAN_XRF!Y95/(0.5293*YAN_XRF!$R95)</f>
        <v>1.2452401373885588E-2</v>
      </c>
      <c r="N96" s="10">
        <f>YAN_XRF!AA95/(0.5293*YAN_XRF!$R95)</f>
        <v>2.2292480690531886E-3</v>
      </c>
      <c r="O96" s="5">
        <f>YAN_XRF!AB95/(0.5293*YAN_XRF!$R95)</f>
        <v>0.55731201726329715</v>
      </c>
      <c r="P96" s="12">
        <f>YAN_XRF!AC95/(0.5293*YAN_XRF!$R95)</f>
        <v>13.48695081777179</v>
      </c>
      <c r="Q96" s="5">
        <f>YAN_XRF!AD95/(0.5293*YAN_XRF!$R95)</f>
        <v>3.4553345070324419</v>
      </c>
      <c r="R96" s="5">
        <f>YAN_XRF!AE95/(0.5293*YAN_XRF!$R95)</f>
        <v>2.5636352794111668</v>
      </c>
      <c r="S96" s="5">
        <f>YAN_XRF!AF95/(0.5293*YAN_XRF!$R95)</f>
        <v>7.3565186278755217</v>
      </c>
      <c r="T96" s="5">
        <f>YAN_XRF!AG95/(0.5293*YAN_XRF!$R95)</f>
        <v>6.7992066106122246</v>
      </c>
      <c r="U96" s="10">
        <f>YAN_XRF!AH95/(0.5293*YAN_XRF!$R95)</f>
        <v>0.22292480690531885</v>
      </c>
      <c r="V96" s="10" t="e">
        <f>YAN_XRF!#REF!/(0.5293*YAN_XRF!$R95)</f>
        <v>#REF!</v>
      </c>
      <c r="W96" s="5">
        <f>YAN_XRF!AI95/(0.5293*YAN_XRF!$R95)</f>
        <v>2.5636352794111668</v>
      </c>
      <c r="X96" s="10">
        <f>YAN_XRF!AJ95/(0.5293*YAN_XRF!$R95)</f>
        <v>0</v>
      </c>
      <c r="Y96" s="5">
        <f>YAN_XRF!AK95/(0.5293*YAN_XRF!$R95)</f>
        <v>1.337548841431913</v>
      </c>
      <c r="Z96" s="12">
        <f>YAN_XRF!AL95/(0.5293*YAN_XRF!$R95)</f>
        <v>41.798401294747279</v>
      </c>
      <c r="AA96" s="10">
        <f>YAN_XRF!AM95/(0.5293*YAN_XRF!$R95)</f>
        <v>0.22292480690531885</v>
      </c>
      <c r="AB96" s="10" t="e">
        <f>YAN_XRF!#REF!/(0.5293*YAN_XRF!$R95)</f>
        <v>#REF!</v>
      </c>
      <c r="AC96" s="10">
        <f>YAN_XRF!AN95/(0.5293*YAN_XRF!$R95)</f>
        <v>-0.11146240345265943</v>
      </c>
      <c r="AD96" s="10" t="e">
        <f>YAN_XRF!#REF!/(0.5293*YAN_XRF!$R95)</f>
        <v>#REF!</v>
      </c>
      <c r="AE96" s="12">
        <f>YAN_XRF!AO95/(0.5293*YAN_XRF!$R95)</f>
        <v>22.626867900889863</v>
      </c>
      <c r="AF96" s="5">
        <f>YAN_XRF!AP95/(0.5293*YAN_XRF!$R95)</f>
        <v>3.4553345070324419</v>
      </c>
      <c r="AG96" s="5">
        <f>YAN_XRF!AQ95/(0.5293*YAN_XRF!$R95)</f>
        <v>8.4711426624021158</v>
      </c>
      <c r="AH96" s="12">
        <f>YAN_XRF!AR95/(0.5293*YAN_XRF!$R95)</f>
        <v>21.06639425255263</v>
      </c>
      <c r="AI96" s="10">
        <f>YAN_XRF!AY95/(0.5293*YAN_XRF!$R95)</f>
        <v>2.3462835926784806E-2</v>
      </c>
      <c r="AJ96" s="10">
        <f>YAN_XRF!AZ95/(0.5293*YAN_XRF!$R95)</f>
        <v>5.6065588936687685E-3</v>
      </c>
      <c r="AK96" s="10">
        <f>YAN_XRF!BA95/(0.5293*YAN_XRF!$R95)</f>
        <v>1.6258686404429071E-2</v>
      </c>
      <c r="AL96" s="10">
        <f>YAN_XRF!BB95/(0.5293*YAN_XRF!$R95)</f>
        <v>7.2041495223557359E-3</v>
      </c>
      <c r="AM96" s="9">
        <f>YAN_XRF!BV95/(0.5293*YAN_XRF!$R95)</f>
        <v>7.7626598662289444E-3</v>
      </c>
      <c r="AN96" s="9">
        <f>YAN_XRF!BW95/(0.5293*YAN_XRF!$R95)</f>
        <v>3.8315600263697869E-3</v>
      </c>
      <c r="AO96" s="9">
        <f>YAN_XRF!BX95/(0.5293*YAN_XRF!$R95)</f>
        <v>2.0730009249333978E-2</v>
      </c>
      <c r="AP96" s="9">
        <f>YAN_XRF!BY95/(0.5293*YAN_XRF!$R95)</f>
        <v>0.11834074836972305</v>
      </c>
      <c r="AQ96" s="9">
        <f>YAN_XRF!BZ95/(0.5293*YAN_XRF!$R95)</f>
        <v>1.3186002328449609</v>
      </c>
      <c r="AR96" s="9">
        <f>YAN_XRF!CA95/(0.5293*YAN_XRF!$R95)</f>
        <v>0.6916253293842155</v>
      </c>
      <c r="AS96" s="9">
        <f>YAN_XRF!CB95/(0.5293*YAN_XRF!$R95)</f>
        <v>5.5173889709066412E-5</v>
      </c>
      <c r="AT96" s="9">
        <f>YAN_XRF!CC95/(0.5293*YAN_XRF!$R95)</f>
        <v>2.3611080923376847E-2</v>
      </c>
      <c r="AU96" s="9">
        <f>YAN_XRF!CD95/(0.5293*YAN_XRF!$R95)</f>
        <v>2.832777971908131</v>
      </c>
      <c r="AV96" s="9">
        <f>YAN_XRF!CE95/(0.5293*YAN_XRF!$R95)</f>
        <v>0.12702478422271973</v>
      </c>
      <c r="AW96" s="9">
        <f>YAN_XRF!CF95/(0.5293*YAN_XRF!$R95)</f>
        <v>0.10402340264622893</v>
      </c>
      <c r="AX96" s="9">
        <f>YAN_XRF!CG95/(0.5293*YAN_XRF!$R95)</f>
        <v>1.1638822998424623E-2</v>
      </c>
      <c r="AY96" s="9">
        <f>YAN_XRF!CH95/(0.5293*YAN_XRF!$R95)</f>
        <v>2.5491451669623209E-2</v>
      </c>
      <c r="AZ96" s="9">
        <f>YAN_XRF!CI95/(0.5293*YAN_XRF!$R95)</f>
        <v>1.2522745296704558</v>
      </c>
      <c r="BA96" s="9">
        <f>YAN_XRF!CJ95/(0.5293*YAN_XRF!$R95)</f>
        <v>0.45037610201485018</v>
      </c>
      <c r="BB96" s="9">
        <f>YAN_XRF!CK95/(0.5293*YAN_XRF!$R95)</f>
        <v>2.1111647988354409</v>
      </c>
      <c r="BC96" s="9">
        <f>YAN_XRF!CL95/(0.5293*YAN_XRF!$R95)</f>
        <v>0.5551156506032624</v>
      </c>
      <c r="BD96" s="9">
        <f>YAN_XRF!CM95/(0.5293*YAN_XRF!$R95)</f>
        <v>0.19063836914817522</v>
      </c>
      <c r="BE96" s="9">
        <f>YAN_XRF!CN95/(0.5293*YAN_XRF!$R95)</f>
        <v>0.64305593608589695</v>
      </c>
      <c r="BF96" s="9">
        <f>YAN_XRF!CO95/(0.5293*YAN_XRF!$R95)</f>
        <v>0.10775182004172039</v>
      </c>
      <c r="BG96" s="9">
        <f>YAN_XRF!CP95/(0.5293*YAN_XRF!$R95)</f>
        <v>0.68366746975328363</v>
      </c>
      <c r="BH96" s="9">
        <f>YAN_XRF!CQ95/(0.5293*YAN_XRF!$R95)</f>
        <v>0.14275547322199353</v>
      </c>
      <c r="BI96" s="9">
        <f>YAN_XRF!CR95/(0.5293*YAN_XRF!$R95)</f>
        <v>0.40923923008459445</v>
      </c>
      <c r="BJ96" s="9">
        <f>YAN_XRF!CS95/(0.5293*YAN_XRF!$R95)</f>
        <v>6.0092725573432274E-2</v>
      </c>
      <c r="BK96" s="9">
        <f>YAN_XRF!CT95/(0.5293*YAN_XRF!$R95)</f>
        <v>0.39880133331327011</v>
      </c>
      <c r="BL96" s="9">
        <f>YAN_XRF!CU95/(0.5293*YAN_XRF!$R95)</f>
        <v>5.8260283660670563E-2</v>
      </c>
      <c r="BM96" s="29">
        <v>19.61686746987953</v>
      </c>
      <c r="BN96" s="27">
        <v>1.0829161545609771</v>
      </c>
      <c r="BO96" s="28">
        <v>1.0664288497857124</v>
      </c>
      <c r="BP96" s="28">
        <v>1.450343235708569</v>
      </c>
      <c r="BR96" s="22"/>
      <c r="BS96" s="23"/>
      <c r="BT96" s="21"/>
      <c r="BU96" s="24"/>
      <c r="BV96" s="24"/>
    </row>
    <row r="97" spans="1:74" x14ac:dyDescent="0.2">
      <c r="A97" t="str">
        <f>YAN_XRF!A96</f>
        <v>YAN 9B-1</v>
      </c>
      <c r="B97">
        <f>YAN_XRF!B96</f>
        <v>31</v>
      </c>
      <c r="C97">
        <f>YAN_XRF!C96</f>
        <v>184</v>
      </c>
      <c r="D97" s="5">
        <f>0.4674*YAN_XRF!P96/(0.5293*YAN_XRF!$R96)</f>
        <v>2.8250326907614509</v>
      </c>
      <c r="E97" s="9">
        <f>0.5994*YAN_XRF!Q96/(0.5293*YAN_XRF!$R96)</f>
        <v>0.10905719134226291</v>
      </c>
      <c r="F97" s="5">
        <f>0.5293*YAN_XRF!R96/(0.5293*YAN_XRF!$R96)</f>
        <v>1</v>
      </c>
      <c r="G97" s="10">
        <f>0.6994*YAN_XRF!S96/(0.5293*YAN_XRF!$R96)</f>
        <v>0.71386956884696351</v>
      </c>
      <c r="H97" s="9">
        <f>0.7745*YAN_XRF!T96/(0.5293*YAN_XRF!$R96)</f>
        <v>1.3960676002249121E-2</v>
      </c>
      <c r="I97" s="10">
        <f>0.603*YAN_XRF!U96/(0.5293*YAN_XRF!$R96)</f>
        <v>0.29686827743936961</v>
      </c>
      <c r="J97" s="10">
        <f>0.7147*YAN_XRF!V96/(0.5293*YAN_XRF!$R96)</f>
        <v>0.65218956281746543</v>
      </c>
      <c r="K97" s="9">
        <f>0.7419*YAN_XRF!W96/(0.5293*YAN_XRF!$R96)</f>
        <v>0.3719378921159246</v>
      </c>
      <c r="L97" s="10">
        <f>0.8302*YAN_XRF!X96/(0.5293*YAN_XRF!$R96)</f>
        <v>6.1729350575083657E-2</v>
      </c>
      <c r="M97" s="9">
        <f>0.4364*YAN_XRF!Y96/(0.5293*YAN_XRF!$R96)</f>
        <v>1.2291072884484984E-2</v>
      </c>
      <c r="N97" s="10">
        <f>YAN_XRF!AA96/(0.5293*YAN_XRF!$R96)</f>
        <v>6.7595267925673599E-3</v>
      </c>
      <c r="O97" s="5">
        <f>YAN_XRF!AB96/(0.5293*YAN_XRF!$R96)</f>
        <v>0.45063511950449064</v>
      </c>
      <c r="P97" s="12">
        <f>YAN_XRF!AC96/(0.5293*YAN_XRF!$R96)</f>
        <v>14.420323824143701</v>
      </c>
      <c r="Q97" s="5">
        <f>YAN_XRF!AD96/(0.5293*YAN_XRF!$R96)</f>
        <v>4.055716075540416</v>
      </c>
      <c r="R97" s="5">
        <f>YAN_XRF!AE96/(0.5293*YAN_XRF!$R96)</f>
        <v>2.8164694969030668</v>
      </c>
      <c r="S97" s="5">
        <f>YAN_XRF!AF96/(0.5293*YAN_XRF!$R96)</f>
        <v>4.5063511950449069</v>
      </c>
      <c r="T97" s="5">
        <f>YAN_XRF!AG96/(0.5293*YAN_XRF!$R96)</f>
        <v>6.421550452938992</v>
      </c>
      <c r="U97" s="10">
        <f>YAN_XRF!AH96/(0.5293*YAN_XRF!$R96)</f>
        <v>0.33797633962836798</v>
      </c>
      <c r="V97" s="10"/>
      <c r="W97" s="5">
        <f>YAN_XRF!AI96/(0.5293*YAN_XRF!$R96)</f>
        <v>2.027858037770208</v>
      </c>
      <c r="X97" s="10">
        <f>YAN_XRF!AJ96/(0.5293*YAN_XRF!$R96)</f>
        <v>0.11265877987612266</v>
      </c>
      <c r="Y97" s="5">
        <f>YAN_XRF!AK96/(0.5293*YAN_XRF!$R96)</f>
        <v>0.90127023900898129</v>
      </c>
      <c r="Z97" s="12">
        <f>YAN_XRF!AL96/(0.5293*YAN_XRF!$R96)</f>
        <v>41.909066113917632</v>
      </c>
      <c r="AA97" s="10">
        <f>YAN_XRF!AM96/(0.5293*YAN_XRF!$R96)</f>
        <v>0.22531755975224532</v>
      </c>
      <c r="AB97" s="10"/>
      <c r="AC97" s="10">
        <f>YAN_XRF!AN96/(0.5293*YAN_XRF!$R96)</f>
        <v>0</v>
      </c>
      <c r="AD97" s="10"/>
      <c r="AE97" s="12">
        <f>YAN_XRF!AO96/(0.5293*YAN_XRF!$R96)</f>
        <v>23.207708654481269</v>
      </c>
      <c r="AF97" s="5">
        <f>YAN_XRF!AP96/(0.5293*YAN_XRF!$R96)</f>
        <v>3.8303985157881706</v>
      </c>
      <c r="AG97" s="5">
        <f>YAN_XRF!AQ96/(0.5293*YAN_XRF!$R96)</f>
        <v>10.251948968727163</v>
      </c>
      <c r="AH97" s="12">
        <f>YAN_XRF!AR96/(0.5293*YAN_XRF!$R96)</f>
        <v>22.081120855720044</v>
      </c>
      <c r="AI97" s="10">
        <f>YAN_XRF!AY96/(0.5293*YAN_XRF!$R96)</f>
        <v>1.3462724195196658E-2</v>
      </c>
      <c r="AJ97" s="10">
        <f>YAN_XRF!AZ96/(0.5293*YAN_XRF!$R96)</f>
        <v>2.8840647648287403E-3</v>
      </c>
      <c r="AK97" s="10">
        <f>YAN_XRF!BA96/(0.5293*YAN_XRF!$R96)</f>
        <v>6.1624352592239097E-3</v>
      </c>
      <c r="AL97" s="10">
        <f>YAN_XRF!BB96/(0.5293*YAN_XRF!$R96)</f>
        <v>7.3002889359727484E-3</v>
      </c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29">
        <v>12.700881285640268</v>
      </c>
      <c r="BN97" s="27">
        <v>0.96782931199732358</v>
      </c>
      <c r="BO97" s="28">
        <v>0.52194024253033511</v>
      </c>
      <c r="BP97" s="28">
        <v>0.70983872984125584</v>
      </c>
      <c r="BR97" s="22"/>
      <c r="BS97" s="23"/>
      <c r="BT97" s="21"/>
      <c r="BU97" s="24"/>
      <c r="BV97" s="24"/>
    </row>
    <row r="98" spans="1:74" x14ac:dyDescent="0.2">
      <c r="A98" t="str">
        <f>YAN_XRF!A97</f>
        <v>YAN 9B-1</v>
      </c>
      <c r="B98">
        <f>YAN_XRF!B97</f>
        <v>33</v>
      </c>
      <c r="C98">
        <f>YAN_XRF!C97</f>
        <v>186</v>
      </c>
      <c r="D98" s="5">
        <f>0.4674*YAN_XRF!P97/(0.5293*YAN_XRF!$R97)</f>
        <v>2.7993419737970324</v>
      </c>
      <c r="E98" s="9">
        <f>0.5994*YAN_XRF!Q97/(0.5293*YAN_XRF!$R97)</f>
        <v>0.11229113379063786</v>
      </c>
      <c r="F98" s="5">
        <f>0.5293*YAN_XRF!R97/(0.5293*YAN_XRF!$R97)</f>
        <v>1</v>
      </c>
      <c r="G98" s="10">
        <f>0.6994*YAN_XRF!S97/(0.5293*YAN_XRF!$R97)</f>
        <v>0.74406350368411112</v>
      </c>
      <c r="H98" s="9">
        <f>0.7745*YAN_XRF!T97/(0.5293*YAN_XRF!$R97)</f>
        <v>1.4245615580810651E-2</v>
      </c>
      <c r="I98" s="10">
        <f>0.603*YAN_XRF!U97/(0.5293*YAN_XRF!$R97)</f>
        <v>0.31356499513145086</v>
      </c>
      <c r="J98" s="10">
        <f>0.7147*YAN_XRF!V97/(0.5293*YAN_XRF!$R97)</f>
        <v>0.66134210731881016</v>
      </c>
      <c r="K98" s="9">
        <f>0.7419*YAN_XRF!W97/(0.5293*YAN_XRF!$R97)</f>
        <v>0.35294267919167555</v>
      </c>
      <c r="L98" s="10">
        <f>0.8302*YAN_XRF!X97/(0.5293*YAN_XRF!$R97)</f>
        <v>6.1269010957868894E-2</v>
      </c>
      <c r="M98" s="9">
        <f>0.4364*YAN_XRF!Y97/(0.5293*YAN_XRF!$R97)</f>
        <v>1.2486193666526183E-2</v>
      </c>
      <c r="N98" s="10">
        <f>YAN_XRF!AA97/(0.5293*YAN_XRF!$R97)</f>
        <v>2.2707785318780978E-3</v>
      </c>
      <c r="O98" s="5">
        <f>YAN_XRF!AB97/(0.5293*YAN_XRF!$R97)</f>
        <v>0.56769463296952438</v>
      </c>
      <c r="P98" s="12">
        <f>YAN_XRF!AC97/(0.5293*YAN_XRF!$R97)</f>
        <v>14.305904750832013</v>
      </c>
      <c r="Q98" s="5">
        <f>YAN_XRF!AD97/(0.5293*YAN_XRF!$R97)</f>
        <v>-0.11353892659390488</v>
      </c>
      <c r="R98" s="5">
        <f>YAN_XRF!AE97/(0.5293*YAN_XRF!$R97)</f>
        <v>2.8384731648476218</v>
      </c>
      <c r="S98" s="5">
        <f>YAN_XRF!AF97/(0.5293*YAN_XRF!$R97)</f>
        <v>5.5634074031013387</v>
      </c>
      <c r="T98" s="5">
        <f>YAN_XRF!AG97/(0.5293*YAN_XRF!$R97)</f>
        <v>7.8341859349794367</v>
      </c>
      <c r="U98" s="10">
        <f>YAN_XRF!AH97/(0.5293*YAN_XRF!$R97)</f>
        <v>0.34061677978171462</v>
      </c>
      <c r="V98" s="10"/>
      <c r="W98" s="5">
        <f>YAN_XRF!AI97/(0.5293*YAN_XRF!$R97)</f>
        <v>2.6113953116598121</v>
      </c>
      <c r="X98" s="10">
        <f>YAN_XRF!AJ97/(0.5293*YAN_XRF!$R97)</f>
        <v>0.34061677978171462</v>
      </c>
      <c r="Y98" s="5">
        <f>YAN_XRF!AK97/(0.5293*YAN_XRF!$R97)</f>
        <v>1.2489281925329536</v>
      </c>
      <c r="Z98" s="12">
        <f>YAN_XRF!AL97/(0.5293*YAN_XRF!$R97)</f>
        <v>42.35001961952652</v>
      </c>
      <c r="AA98" s="10">
        <f>YAN_XRF!AM97/(0.5293*YAN_XRF!$R97)</f>
        <v>0.11353892659390488</v>
      </c>
      <c r="AB98" s="10"/>
      <c r="AC98" s="10">
        <f>YAN_XRF!AN97/(0.5293*YAN_XRF!$R97)</f>
        <v>0</v>
      </c>
      <c r="AD98" s="10"/>
      <c r="AE98" s="12">
        <f>YAN_XRF!AO97/(0.5293*YAN_XRF!$R97)</f>
        <v>24.63794707087736</v>
      </c>
      <c r="AF98" s="5">
        <f>YAN_XRF!AP97/(0.5293*YAN_XRF!$R97)</f>
        <v>3.7467845775988611</v>
      </c>
      <c r="AG98" s="5">
        <f>YAN_XRF!AQ97/(0.5293*YAN_XRF!$R97)</f>
        <v>15.214216163583254</v>
      </c>
      <c r="AH98" s="12">
        <f>YAN_XRF!AR97/(0.5293*YAN_XRF!$R97)</f>
        <v>21.118240346466308</v>
      </c>
      <c r="AI98" s="10">
        <f>YAN_XRF!AY97/(0.5293*YAN_XRF!$R97)</f>
        <v>2.7930575942100598E-2</v>
      </c>
      <c r="AJ98" s="10">
        <f>YAN_XRF!AZ97/(0.5293*YAN_XRF!$R97)</f>
        <v>5.2795600866165767E-3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29">
        <v>14.173571951532898</v>
      </c>
      <c r="BN98" s="27">
        <v>1.1016264525933335</v>
      </c>
      <c r="BO98" s="28">
        <v>0.58583929812271507</v>
      </c>
      <c r="BP98" s="28">
        <v>0.79674144544689252</v>
      </c>
    </row>
    <row r="99" spans="1:74" x14ac:dyDescent="0.2">
      <c r="A99" t="str">
        <f>YAN_XRF!A98</f>
        <v>YAN 9B-1</v>
      </c>
      <c r="B99">
        <f>YAN_XRF!B98</f>
        <v>35</v>
      </c>
      <c r="C99">
        <f>YAN_XRF!C98</f>
        <v>188</v>
      </c>
      <c r="D99" s="5">
        <f>0.4674*YAN_XRF!P98/(0.5293*YAN_XRF!$R98)</f>
        <v>2.7709415138552469</v>
      </c>
      <c r="E99" s="9">
        <f>0.5994*YAN_XRF!Q98/(0.5293*YAN_XRF!$R98)</f>
        <v>0.10729437640815384</v>
      </c>
      <c r="F99" s="5">
        <f>0.5293*YAN_XRF!R98/(0.5293*YAN_XRF!$R98)</f>
        <v>1</v>
      </c>
      <c r="G99" s="10">
        <f>0.6994*YAN_XRF!S98/(0.5293*YAN_XRF!$R98)</f>
        <v>0.71629970307164359</v>
      </c>
      <c r="H99" s="9">
        <f>0.7745*YAN_XRF!T98/(0.5293*YAN_XRF!$R98)</f>
        <v>1.4064703875295731E-2</v>
      </c>
      <c r="I99" s="10">
        <f>0.603*YAN_XRF!U98/(0.5293*YAN_XRF!$R98)</f>
        <v>0.30606461364065746</v>
      </c>
      <c r="J99" s="10">
        <f>0.7147*YAN_XRF!V98/(0.5293*YAN_XRF!$R98)</f>
        <v>0.65619283142195706</v>
      </c>
      <c r="K99" s="9">
        <f>0.7419*YAN_XRF!W98/(0.5293*YAN_XRF!$R98)</f>
        <v>0.34141989842963533</v>
      </c>
      <c r="L99" s="10">
        <f>0.8302*YAN_XRF!X98/(0.5293*YAN_XRF!$R98)</f>
        <v>6.2739467220857756E-2</v>
      </c>
      <c r="M99" s="9">
        <f>0.4364*YAN_XRF!Y98/(0.5293*YAN_XRF!$R98)</f>
        <v>1.2256525797237129E-2</v>
      </c>
      <c r="N99" s="10">
        <f>YAN_XRF!AA98/(0.5293*YAN_XRF!$R98)</f>
        <v>1.1279329782224342E-3</v>
      </c>
      <c r="O99" s="5">
        <f>YAN_XRF!AB98/(0.5293*YAN_XRF!$R98)</f>
        <v>0.56396648911121705</v>
      </c>
      <c r="P99" s="12">
        <f>YAN_XRF!AC98/(0.5293*YAN_XRF!$R98)</f>
        <v>13.084022547380236</v>
      </c>
      <c r="Q99" s="5">
        <f>YAN_XRF!AD98/(0.5293*YAN_XRF!$R98)</f>
        <v>1.6918994673336512</v>
      </c>
      <c r="R99" s="5">
        <f>YAN_XRF!AE98/(0.5293*YAN_XRF!$R98)</f>
        <v>2.8198324455560853</v>
      </c>
      <c r="S99" s="5">
        <f>YAN_XRF!AF98/(0.5293*YAN_XRF!$R98)</f>
        <v>7.1059777628013352</v>
      </c>
      <c r="T99" s="5">
        <f>YAN_XRF!AG98/(0.5293*YAN_XRF!$R98)</f>
        <v>6.7675978693346046</v>
      </c>
      <c r="U99" s="10">
        <f>YAN_XRF!AH98/(0.5293*YAN_XRF!$R98)</f>
        <v>0.33837989346673025</v>
      </c>
      <c r="V99" s="10"/>
      <c r="W99" s="5">
        <f>YAN_XRF!AI98/(0.5293*YAN_XRF!$R98)</f>
        <v>2.707039147733842</v>
      </c>
      <c r="X99" s="10">
        <f>YAN_XRF!AJ98/(0.5293*YAN_XRF!$R98)</f>
        <v>0.22558659564448683</v>
      </c>
      <c r="Y99" s="5">
        <f>YAN_XRF!AK98/(0.5293*YAN_XRF!$R98)</f>
        <v>1.2407262760446776</v>
      </c>
      <c r="Z99" s="12">
        <f>YAN_XRF!AL98/(0.5293*YAN_XRF!$R98)</f>
        <v>41.620726896407817</v>
      </c>
      <c r="AA99" s="10">
        <f>YAN_XRF!AM98/(0.5293*YAN_XRF!$R98)</f>
        <v>-0.33837989346673025</v>
      </c>
      <c r="AB99" s="10"/>
      <c r="AC99" s="10">
        <f>YAN_XRF!AN98/(0.5293*YAN_XRF!$R98)</f>
        <v>-0.22558659564448683</v>
      </c>
      <c r="AD99" s="10"/>
      <c r="AE99" s="12">
        <f>YAN_XRF!AO98/(0.5293*YAN_XRF!$R98)</f>
        <v>23.799385840493361</v>
      </c>
      <c r="AF99" s="5">
        <f>YAN_XRF!AP98/(0.5293*YAN_XRF!$R98)</f>
        <v>3.7221788281340324</v>
      </c>
      <c r="AG99" s="5">
        <f>YAN_XRF!AQ98/(0.5293*YAN_XRF!$R98)</f>
        <v>20.86676009711503</v>
      </c>
      <c r="AH99" s="12">
        <f>YAN_XRF!AR98/(0.5293*YAN_XRF!$R98)</f>
        <v>21.43072658622625</v>
      </c>
      <c r="AI99" s="10">
        <f>YAN_XRF!AY98/(0.5293*YAN_XRF!$R98)</f>
        <v>3.4097413931664183E-2</v>
      </c>
      <c r="AJ99" s="10">
        <f>YAN_XRF!AZ98/(0.5293*YAN_XRF!$R98)</f>
        <v>6.0908380824011444E-3</v>
      </c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29">
        <v>13.239692875118028</v>
      </c>
      <c r="BN99" s="27">
        <v>1.1197602060587069</v>
      </c>
      <c r="BO99" s="28">
        <v>0.63652526726083991</v>
      </c>
      <c r="BP99" s="28">
        <v>0.86567436347474236</v>
      </c>
      <c r="BR99" s="22"/>
      <c r="BS99" s="23"/>
      <c r="BT99" s="21"/>
      <c r="BU99" s="24"/>
      <c r="BV99" s="24"/>
    </row>
    <row r="100" spans="1:74" x14ac:dyDescent="0.2">
      <c r="A100" t="str">
        <f>YAN_XRF!A99</f>
        <v>YAN 9B-1</v>
      </c>
      <c r="B100">
        <f>YAN_XRF!B99</f>
        <v>37</v>
      </c>
      <c r="C100" s="6">
        <f>YAN_XRF!C99</f>
        <v>190</v>
      </c>
      <c r="D100" s="5">
        <f>0.4674*YAN_XRF!P99/(0.5293*YAN_XRF!$R99)</f>
        <v>2.610916810346751</v>
      </c>
      <c r="E100" s="9">
        <f>0.5994*YAN_XRF!Q99/(0.5293*YAN_XRF!$R99)</f>
        <v>8.5920152197109884E-2</v>
      </c>
      <c r="F100" s="5">
        <f>0.5293*YAN_XRF!R99/(0.5293*YAN_XRF!$R99)</f>
        <v>1</v>
      </c>
      <c r="G100" s="10">
        <f>0.6994*YAN_XRF!S99/(0.5293*YAN_XRF!$R99)</f>
        <v>0.65845439261524386</v>
      </c>
      <c r="H100" s="9">
        <f>0.7745*YAN_XRF!T99/(0.5293*YAN_XRF!$R99)</f>
        <v>1.0369511953835923E-2</v>
      </c>
      <c r="I100" s="10">
        <f>0.603*YAN_XRF!U99/(0.5293*YAN_XRF!$R99)</f>
        <v>0.30114906522760604</v>
      </c>
      <c r="J100" s="10">
        <f>0.7147*YAN_XRF!V99/(0.5293*YAN_XRF!$R99)</f>
        <v>0.43971238197530238</v>
      </c>
      <c r="K100" s="9">
        <f>0.7419*YAN_XRF!W99/(0.5293*YAN_XRF!$R99)</f>
        <v>0.28853121585760594</v>
      </c>
      <c r="L100" s="10">
        <f>0.8302*YAN_XRF!X99/(0.5293*YAN_XRF!$R99)</f>
        <v>6.6162261551804422E-2</v>
      </c>
      <c r="M100" s="9">
        <f>0.4364*YAN_XRF!Y99/(0.5293*YAN_XRF!$R99)</f>
        <v>1.010898576276114E-2</v>
      </c>
      <c r="N100" s="10">
        <f>YAN_XRF!AA99/(0.5293*YAN_XRF!$R99)</f>
        <v>-1.0625915289778274E-3</v>
      </c>
      <c r="O100" s="5">
        <f>YAN_XRF!AB99/(0.5293*YAN_XRF!$R99)</f>
        <v>0.63755491738669634</v>
      </c>
      <c r="P100" s="12">
        <f>YAN_XRF!AC99/(0.5293*YAN_XRF!$R99)</f>
        <v>17.639019381031932</v>
      </c>
      <c r="Q100" s="5">
        <f>YAN_XRF!AD99/(0.5293*YAN_XRF!$R99)</f>
        <v>0.53129576448891369</v>
      </c>
      <c r="R100" s="5">
        <f>YAN_XRF!AE99/(0.5293*YAN_XRF!$R99)</f>
        <v>2.7627379753423509</v>
      </c>
      <c r="S100" s="5">
        <f>YAN_XRF!AF99/(0.5293*YAN_XRF!$R99)</f>
        <v>6.0567717151736158</v>
      </c>
      <c r="T100" s="5">
        <f>YAN_XRF!AG99/(0.5293*YAN_XRF!$R99)</f>
        <v>9.5633237608004453</v>
      </c>
      <c r="U100" s="10">
        <f>YAN_XRF!AH99/(0.5293*YAN_XRF!$R99)</f>
        <v>0.10625915289778273</v>
      </c>
      <c r="V100" s="10" t="e">
        <f>YAN_XRF!#REF!/(0.5293*YAN_XRF!$R99)</f>
        <v>#REF!</v>
      </c>
      <c r="W100" s="5">
        <f>YAN_XRF!AI99/(0.5293*YAN_XRF!$R99)</f>
        <v>2.5502196695467854</v>
      </c>
      <c r="X100" s="10">
        <f>YAN_XRF!AJ99/(0.5293*YAN_XRF!$R99)</f>
        <v>0.21251830579556547</v>
      </c>
      <c r="Y100" s="5">
        <f>YAN_XRF!AK99/(0.5293*YAN_XRF!$R99)</f>
        <v>1.7001464463645237</v>
      </c>
      <c r="Z100" s="12">
        <f>YAN_XRF!AL99/(0.5293*YAN_XRF!$R99)</f>
        <v>36.553148596837261</v>
      </c>
      <c r="AA100" s="10">
        <f>YAN_XRF!AM99/(0.5293*YAN_XRF!$R99)</f>
        <v>0.31877745869334817</v>
      </c>
      <c r="AB100" s="10" t="e">
        <f>YAN_XRF!#REF!/(0.5293*YAN_XRF!$R99)</f>
        <v>#REF!</v>
      </c>
      <c r="AC100" s="10">
        <f>YAN_XRF!AN99/(0.5293*YAN_XRF!$R99)</f>
        <v>0</v>
      </c>
      <c r="AD100" s="10" t="e">
        <f>YAN_XRF!#REF!/(0.5293*YAN_XRF!$R99)</f>
        <v>#REF!</v>
      </c>
      <c r="AE100" s="12">
        <f>YAN_XRF!AO99/(0.5293*YAN_XRF!$R99)</f>
        <v>26.989824836036814</v>
      </c>
      <c r="AF100" s="5">
        <f>YAN_XRF!AP99/(0.5293*YAN_XRF!$R99)</f>
        <v>2.7627379753423509</v>
      </c>
      <c r="AG100" s="5">
        <f>YAN_XRF!AQ99/(0.5293*YAN_XRF!$R99)</f>
        <v>11.6885068187561</v>
      </c>
      <c r="AH100" s="12">
        <f>YAN_XRF!AR99/(0.5293*YAN_XRF!$R99)</f>
        <v>15.726354628871844</v>
      </c>
      <c r="AI100" s="10">
        <f>YAN_XRF!AY99/(0.5293*YAN_XRF!$R99)</f>
        <v>0.12692655813640147</v>
      </c>
      <c r="AJ100" s="10">
        <f>YAN_XRF!AZ99/(0.5293*YAN_XRF!$R99)</f>
        <v>1.6055758002854973E-2</v>
      </c>
      <c r="AK100" s="10">
        <f>YAN_XRF!BA99/(0.5293*YAN_XRF!$R99)</f>
        <v>6.713134502623219E-3</v>
      </c>
      <c r="AL100" s="10">
        <f>YAN_XRF!BB99/(0.5293*YAN_XRF!$R99)</f>
        <v>0.12021342363377824</v>
      </c>
      <c r="AM100" s="9">
        <f>YAN_XRF!BV99/(0.5293*YAN_XRF!$R99)</f>
        <v>7.2174851389368655E-3</v>
      </c>
      <c r="AN100" s="9">
        <f>YAN_XRF!BW99/(0.5293*YAN_XRF!$R99)</f>
        <v>4.1212310689570817E-3</v>
      </c>
      <c r="AO100" s="9">
        <f>YAN_XRF!BX99/(0.5293*YAN_XRF!$R99)</f>
        <v>2.1790166971601698E-2</v>
      </c>
      <c r="AP100" s="9"/>
      <c r="AQ100" s="9">
        <f>YAN_XRF!BZ99/(0.5293*YAN_XRF!$R99)</f>
        <v>1.4168489188237452</v>
      </c>
      <c r="AR100" s="9">
        <f>YAN_XRF!CA99/(0.5293*YAN_XRF!$R99)</f>
        <v>0.45569026433963034</v>
      </c>
      <c r="AS100" s="9">
        <f>YAN_XRF!CB99/(0.5293*YAN_XRF!$R99)</f>
        <v>0</v>
      </c>
      <c r="AT100" s="9">
        <f>YAN_XRF!CC99/(0.5293*YAN_XRF!$R99)</f>
        <v>1.7642207155618869E-2</v>
      </c>
      <c r="AU100" s="9">
        <f>YAN_XRF!CD99/(0.5293*YAN_XRF!$R99)</f>
        <v>2.9603003053675536</v>
      </c>
      <c r="AV100" s="9">
        <f>YAN_XRF!CE99/(0.5293*YAN_XRF!$R99)</f>
        <v>0.11653653816605629</v>
      </c>
      <c r="AW100" s="9">
        <f>YAN_XRF!CF99/(0.5293*YAN_XRF!$R99)</f>
        <v>7.5439748191309816E-2</v>
      </c>
      <c r="AX100" s="9">
        <f>YAN_XRF!CG99/(0.5293*YAN_XRF!$R99)</f>
        <v>1.1779994405468319E-2</v>
      </c>
      <c r="AY100" s="9">
        <f>YAN_XRF!CH99/(0.5293*YAN_XRF!$R99)</f>
        <v>1.950918047203291E-2</v>
      </c>
      <c r="AZ100" s="9">
        <f>YAN_XRF!CI99/(0.5293*YAN_XRF!$R99)</f>
        <v>1.0966635263545013</v>
      </c>
      <c r="BA100" s="9">
        <f>YAN_XRF!CJ99/(0.5293*YAN_XRF!$R99)</f>
        <v>0.3729281856015873</v>
      </c>
      <c r="BB100" s="9">
        <f>YAN_XRF!CK99/(0.5293*YAN_XRF!$R99)</f>
        <v>1.7740603131202213</v>
      </c>
      <c r="BC100" s="9">
        <f>YAN_XRF!CL99/(0.5293*YAN_XRF!$R99)</f>
        <v>0.45989970836112898</v>
      </c>
      <c r="BD100" s="9">
        <f>YAN_XRF!CM99/(0.5293*YAN_XRF!$R99)</f>
        <v>0.1563185163900154</v>
      </c>
      <c r="BE100" s="9">
        <f>YAN_XRF!CN99/(0.5293*YAN_XRF!$R99)</f>
        <v>0.50193537570871738</v>
      </c>
      <c r="BF100" s="9">
        <f>YAN_XRF!CO99/(0.5293*YAN_XRF!$R99)</f>
        <v>8.1066170337247417E-2</v>
      </c>
      <c r="BG100" s="9">
        <f>YAN_XRF!CP99/(0.5293*YAN_XRF!$R99)</f>
        <v>0.49321407797764177</v>
      </c>
      <c r="BH100" s="9">
        <f>YAN_XRF!CQ99/(0.5293*YAN_XRF!$R99)</f>
        <v>0.10350172788008527</v>
      </c>
      <c r="BI100" s="9">
        <f>YAN_XRF!CR99/(0.5293*YAN_XRF!$R99)</f>
        <v>0.29782262244614094</v>
      </c>
      <c r="BJ100" s="9">
        <f>YAN_XRF!CS99/(0.5293*YAN_XRF!$R99)</f>
        <v>4.3951973413109871E-2</v>
      </c>
      <c r="BK100" s="9">
        <f>YAN_XRF!CT99/(0.5293*YAN_XRF!$R99)</f>
        <v>0.28412103597573635</v>
      </c>
      <c r="BL100" s="9">
        <f>YAN_XRF!CU99/(0.5293*YAN_XRF!$R99)</f>
        <v>4.1801288158458752E-2</v>
      </c>
      <c r="BM100" s="29">
        <v>7.227646626095023</v>
      </c>
      <c r="BN100" s="27">
        <v>1.3768494656599162</v>
      </c>
      <c r="BO100" s="28">
        <v>1.0001982374885405</v>
      </c>
      <c r="BP100" s="28">
        <v>1.3602696029844152</v>
      </c>
    </row>
    <row r="101" spans="1:74" x14ac:dyDescent="0.2">
      <c r="A101" t="str">
        <f>YAN_XRF!A100</f>
        <v>YAN 9B-1</v>
      </c>
      <c r="B101">
        <f>YAN_XRF!B100</f>
        <v>39</v>
      </c>
      <c r="C101">
        <f>YAN_XRF!C100</f>
        <v>192</v>
      </c>
      <c r="D101" s="5">
        <f>0.4674*YAN_XRF!P100/(0.5293*YAN_XRF!$R100)</f>
        <v>2.374505174504244</v>
      </c>
      <c r="E101" s="9">
        <f>0.5994*YAN_XRF!Q100/(0.5293*YAN_XRF!$R100)</f>
        <v>5.6621953523521645E-2</v>
      </c>
      <c r="F101" s="5">
        <f>0.5293*YAN_XRF!R100/(0.5293*YAN_XRF!$R100)</f>
        <v>1</v>
      </c>
      <c r="G101" s="10">
        <f>0.6994*YAN_XRF!S100/(0.5293*YAN_XRF!$R100)</f>
        <v>0.55104151537868085</v>
      </c>
      <c r="H101" s="9">
        <f>0.7745*YAN_XRF!T100/(0.5293*YAN_XRF!$R100)</f>
        <v>5.0916203413582887E-3</v>
      </c>
      <c r="I101" s="10">
        <f>0.603*YAN_XRF!U100/(0.5293*YAN_XRF!$R100)</f>
        <v>0.23906974222752286</v>
      </c>
      <c r="J101" s="10">
        <f>0.7147*YAN_XRF!V100/(0.5293*YAN_XRF!$R100)</f>
        <v>0.15902583954971033</v>
      </c>
      <c r="K101" s="9">
        <f>0.7419*YAN_XRF!W100/(0.5293*YAN_XRF!$R100)</f>
        <v>0.17333193490978954</v>
      </c>
      <c r="L101" s="10">
        <f>0.8302*YAN_XRF!X100/(0.5293*YAN_XRF!$R100)</f>
        <v>9.1523045062546771E-2</v>
      </c>
      <c r="M101" s="9">
        <f>0.4364*YAN_XRF!Y100/(0.5293*YAN_XRF!$R100)</f>
        <v>7.1502461131040113E-3</v>
      </c>
      <c r="N101" s="10">
        <f>YAN_XRF!AA100/(0.5293*YAN_XRF!$R100)</f>
        <v>-4.0455840225322847E-3</v>
      </c>
      <c r="O101" s="5">
        <f>YAN_XRF!AB100/(0.5293*YAN_XRF!$R100)</f>
        <v>1.3148148073229926</v>
      </c>
      <c r="P101" s="12">
        <f>YAN_XRF!AC100/(0.5293*YAN_XRF!$R100)</f>
        <v>26.903133749839697</v>
      </c>
      <c r="Q101" s="5">
        <f>YAN_XRF!AD100/(0.5293*YAN_XRF!$R100)</f>
        <v>2.2250712123927565</v>
      </c>
      <c r="R101" s="5">
        <f>YAN_XRF!AE100/(0.5293*YAN_XRF!$R100)</f>
        <v>2.0227920112661426</v>
      </c>
      <c r="S101" s="5">
        <f>YAN_XRF!AF100/(0.5293*YAN_XRF!$R100)</f>
        <v>8.1923076456278778</v>
      </c>
      <c r="T101" s="5">
        <f>YAN_XRF!AG100/(0.5293*YAN_XRF!$R100)</f>
        <v>15.676638087312604</v>
      </c>
      <c r="U101" s="10">
        <f>YAN_XRF!AH100/(0.5293*YAN_XRF!$R100)</f>
        <v>0</v>
      </c>
      <c r="V101" s="10"/>
      <c r="W101" s="5">
        <f>YAN_XRF!AI100/(0.5293*YAN_XRF!$R100)</f>
        <v>2.5284900140826783</v>
      </c>
      <c r="X101" s="10">
        <f>YAN_XRF!AJ100/(0.5293*YAN_XRF!$R100)</f>
        <v>0.20227920112661424</v>
      </c>
      <c r="Y101" s="5">
        <f>YAN_XRF!AK100/(0.5293*YAN_XRF!$R100)</f>
        <v>2.7307692152092922</v>
      </c>
      <c r="Z101" s="12">
        <f>YAN_XRF!AL100/(0.5293*YAN_XRF!$R100)</f>
        <v>28.217948557162689</v>
      </c>
      <c r="AA101" s="10">
        <f>YAN_XRF!AM100/(0.5293*YAN_XRF!$R100)</f>
        <v>0.70797720394314989</v>
      </c>
      <c r="AB101" s="10"/>
      <c r="AC101" s="10">
        <f>YAN_XRF!AN100/(0.5293*YAN_XRF!$R100)</f>
        <v>0.10113960056330712</v>
      </c>
      <c r="AD101" s="10"/>
      <c r="AE101" s="12">
        <f>YAN_XRF!AO100/(0.5293*YAN_XRF!$R100)</f>
        <v>27.105412950966308</v>
      </c>
      <c r="AF101" s="5">
        <f>YAN_XRF!AP100/(0.5293*YAN_XRF!$R100)</f>
        <v>2.5284900140826783</v>
      </c>
      <c r="AG101" s="5">
        <f>YAN_XRF!AQ100/(0.5293*YAN_XRF!$R100)</f>
        <v>7.8888888439379556</v>
      </c>
      <c r="AH101" s="12">
        <f>YAN_XRF!AR100/(0.5293*YAN_XRF!$R100)</f>
        <v>10.215099656894019</v>
      </c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29">
        <v>39.266705116585676</v>
      </c>
      <c r="BN101" s="27">
        <v>12.575971347948641</v>
      </c>
      <c r="BO101" s="28">
        <v>3.0849793792057842</v>
      </c>
      <c r="BP101" s="28">
        <v>4.195571955719867</v>
      </c>
      <c r="BR101" s="22"/>
      <c r="BS101" s="23"/>
      <c r="BT101" s="21"/>
      <c r="BU101" s="24"/>
      <c r="BV101" s="24"/>
    </row>
    <row r="102" spans="1:74" x14ac:dyDescent="0.2">
      <c r="A102" t="str">
        <f>YAN_XRF!A101</f>
        <v>YAN 9B-1</v>
      </c>
      <c r="B102">
        <f>YAN_XRF!B101</f>
        <v>41</v>
      </c>
      <c r="C102">
        <f>YAN_XRF!C101</f>
        <v>194</v>
      </c>
      <c r="D102" s="5">
        <f>0.4674*YAN_XRF!P101/(0.5293*YAN_XRF!$R101)</f>
        <v>2.4444493108438197</v>
      </c>
      <c r="E102" s="9">
        <f>0.5994*YAN_XRF!Q101/(0.5293*YAN_XRF!$R101)</f>
        <v>6.0677435159159326E-2</v>
      </c>
      <c r="F102" s="5">
        <f>0.5293*YAN_XRF!R101/(0.5293*YAN_XRF!$R101)</f>
        <v>1</v>
      </c>
      <c r="G102" s="10">
        <f>0.6994*YAN_XRF!S101/(0.5293*YAN_XRF!$R101)</f>
        <v>0.56279144380939083</v>
      </c>
      <c r="H102" s="9">
        <f>0.7745*YAN_XRF!T101/(0.5293*YAN_XRF!$R101)</f>
        <v>5.2001896105288593E-3</v>
      </c>
      <c r="I102" s="10">
        <f>0.603*YAN_XRF!U101/(0.5293*YAN_XRF!$R101)</f>
        <v>0.24790471378840204</v>
      </c>
      <c r="J102" s="10">
        <f>0.7147*YAN_XRF!V101/(0.5293*YAN_XRF!$R101)</f>
        <v>0.18308799277587604</v>
      </c>
      <c r="K102" s="9">
        <f>0.7419*YAN_XRF!W101/(0.5293*YAN_XRF!$R101)</f>
        <v>0.18162604147115707</v>
      </c>
      <c r="L102" s="10">
        <f>0.8302*YAN_XRF!X101/(0.5293*YAN_XRF!$R101)</f>
        <v>8.7471646480692861E-2</v>
      </c>
      <c r="M102" s="9">
        <f>0.4364*YAN_XRF!Y101/(0.5293*YAN_XRF!$R101)</f>
        <v>7.2125547870202523E-3</v>
      </c>
      <c r="N102" s="10">
        <f>YAN_XRF!AA101/(0.5293*YAN_XRF!$R101)</f>
        <v>-5.1648106575248147E-3</v>
      </c>
      <c r="O102" s="5">
        <f>YAN_XRF!AB101/(0.5293*YAN_XRF!$R101)</f>
        <v>1.0329621315049629</v>
      </c>
      <c r="P102" s="12">
        <f>YAN_XRF!AC101/(0.5293*YAN_XRF!$R101)</f>
        <v>27.063607845430028</v>
      </c>
      <c r="Q102" s="5">
        <f>YAN_XRF!AD101/(0.5293*YAN_XRF!$R101)</f>
        <v>4.1318485260198514</v>
      </c>
      <c r="R102" s="5">
        <f>YAN_XRF!AE101/(0.5293*YAN_XRF!$R101)</f>
        <v>2.1692204761604219</v>
      </c>
      <c r="S102" s="5">
        <f>YAN_XRF!AF101/(0.5293*YAN_XRF!$R101)</f>
        <v>7.1274387073842433</v>
      </c>
      <c r="T102" s="5">
        <f>YAN_XRF!AG101/(0.5293*YAN_XRF!$R101)</f>
        <v>13.738396349016005</v>
      </c>
      <c r="U102" s="10">
        <f>YAN_XRF!AH101/(0.5293*YAN_XRF!$R101)</f>
        <v>0.10329621315049628</v>
      </c>
      <c r="V102" s="10"/>
      <c r="W102" s="5">
        <f>YAN_XRF!AI101/(0.5293*YAN_XRF!$R101)</f>
        <v>1.7560356235584369</v>
      </c>
      <c r="X102" s="10">
        <f>YAN_XRF!AJ101/(0.5293*YAN_XRF!$R101)</f>
        <v>0.30988863945148887</v>
      </c>
      <c r="Y102" s="5">
        <f>YAN_XRF!AK101/(0.5293*YAN_XRF!$R101)</f>
        <v>2.5824053287624071</v>
      </c>
      <c r="Z102" s="12">
        <f>YAN_XRF!AL101/(0.5293*YAN_XRF!$R101)</f>
        <v>30.162494239944916</v>
      </c>
      <c r="AA102" s="10">
        <f>YAN_XRF!AM101/(0.5293*YAN_XRF!$R101)</f>
        <v>0.30988863945148887</v>
      </c>
      <c r="AB102" s="10"/>
      <c r="AC102" s="10">
        <f>YAN_XRF!AN101/(0.5293*YAN_XRF!$R101)</f>
        <v>0</v>
      </c>
      <c r="AD102" s="10"/>
      <c r="AE102" s="12">
        <f>YAN_XRF!AO101/(0.5293*YAN_XRF!$R101)</f>
        <v>27.476792698032011</v>
      </c>
      <c r="AF102" s="5">
        <f>YAN_XRF!AP101/(0.5293*YAN_XRF!$R101)</f>
        <v>2.7889977550633995</v>
      </c>
      <c r="AG102" s="5">
        <f>YAN_XRF!AQ101/(0.5293*YAN_XRF!$R101)</f>
        <v>7.9538084125882138</v>
      </c>
      <c r="AH102" s="12">
        <f>YAN_XRF!AR101/(0.5293*YAN_XRF!$R101)</f>
        <v>9.9164364624476438</v>
      </c>
      <c r="AI102" s="10">
        <f>YAN_XRF!AY101/(0.5293*YAN_XRF!$R101)</f>
        <v>0.3690567103440931</v>
      </c>
      <c r="AJ102" s="10">
        <f>YAN_XRF!AZ101/(0.5293*YAN_XRF!$R101)</f>
        <v>7.1759879275649766E-2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29">
        <v>44.322031971257694</v>
      </c>
      <c r="BN102" s="27">
        <v>11.216842621143188</v>
      </c>
      <c r="BO102" s="28">
        <v>2.913969492148313</v>
      </c>
      <c r="BP102" s="28">
        <v>3.9629985093217059</v>
      </c>
    </row>
    <row r="103" spans="1:74" x14ac:dyDescent="0.2">
      <c r="A103" t="str">
        <f>YAN_XRF!A102</f>
        <v>YAN 9B-1</v>
      </c>
      <c r="B103">
        <f>YAN_XRF!B102</f>
        <v>43</v>
      </c>
      <c r="C103">
        <f>YAN_XRF!C102</f>
        <v>196</v>
      </c>
      <c r="D103" s="5">
        <f>0.4674*YAN_XRF!P102/(0.5293*YAN_XRF!$R102)</f>
        <v>2.4521629618663732</v>
      </c>
      <c r="E103" s="9">
        <f>0.5994*YAN_XRF!Q102/(0.5293*YAN_XRF!$R102)</f>
        <v>6.0141187038857055E-2</v>
      </c>
      <c r="F103" s="5">
        <f>0.5293*YAN_XRF!R102/(0.5293*YAN_XRF!$R102)</f>
        <v>1</v>
      </c>
      <c r="G103" s="10">
        <f>0.6994*YAN_XRF!S102/(0.5293*YAN_XRF!$R102)</f>
        <v>0.60055508573822614</v>
      </c>
      <c r="H103" s="9">
        <f>0.7745*YAN_XRF!T102/(0.5293*YAN_XRF!$R102)</f>
        <v>5.2781058810528764E-3</v>
      </c>
      <c r="I103" s="10">
        <f>0.603*YAN_XRF!U102/(0.5293*YAN_XRF!$R102)</f>
        <v>0.25098694839770158</v>
      </c>
      <c r="J103" s="10">
        <f>0.7147*YAN_XRF!V102/(0.5293*YAN_XRF!$R102)</f>
        <v>0.1678475938211694</v>
      </c>
      <c r="K103" s="9">
        <f>0.7419*YAN_XRF!W102/(0.5293*YAN_XRF!$R102)</f>
        <v>0.17734687385785636</v>
      </c>
      <c r="L103" s="10">
        <f>0.8302*YAN_XRF!X102/(0.5293*YAN_XRF!$R102)</f>
        <v>8.7911850573066483E-2</v>
      </c>
      <c r="M103" s="9">
        <f>0.4364*YAN_XRF!Y102/(0.5293*YAN_XRF!$R102)</f>
        <v>7.7781619725589869E-3</v>
      </c>
      <c r="N103" s="10">
        <f>YAN_XRF!AA102/(0.5293*YAN_XRF!$R102)</f>
        <v>-4.1937574661988393E-3</v>
      </c>
      <c r="O103" s="5">
        <f>YAN_XRF!AB102/(0.5293*YAN_XRF!$R102)</f>
        <v>1.7823469231345066</v>
      </c>
      <c r="P103" s="12">
        <f>YAN_XRF!AC102/(0.5293*YAN_XRF!$R102)</f>
        <v>25.477076607157947</v>
      </c>
      <c r="Q103" s="5">
        <f>YAN_XRF!AD102/(0.5293*YAN_XRF!$R102)</f>
        <v>4.4034453395087807</v>
      </c>
      <c r="R103" s="5">
        <f>YAN_XRF!AE102/(0.5293*YAN_XRF!$R102)</f>
        <v>2.3065666064093615</v>
      </c>
      <c r="S103" s="5">
        <f>YAN_XRF!AF102/(0.5293*YAN_XRF!$R102)</f>
        <v>6.7100119459181427</v>
      </c>
      <c r="T103" s="5">
        <f>YAN_XRF!AG102/(0.5293*YAN_XRF!$R102)</f>
        <v>15.307214751625763</v>
      </c>
      <c r="U103" s="10">
        <f>YAN_XRF!AH102/(0.5293*YAN_XRF!$R102)</f>
        <v>0</v>
      </c>
      <c r="V103" s="10"/>
      <c r="W103" s="5">
        <f>YAN_XRF!AI102/(0.5293*YAN_XRF!$R102)</f>
        <v>1.8871908597894775</v>
      </c>
      <c r="X103" s="10">
        <f>YAN_XRF!AJ102/(0.5293*YAN_XRF!$R102)</f>
        <v>0.31453180996491292</v>
      </c>
      <c r="Y103" s="5">
        <f>YAN_XRF!AK102/(0.5293*YAN_XRF!$R102)</f>
        <v>2.6210984163742745</v>
      </c>
      <c r="Z103" s="12">
        <f>YAN_XRF!AL102/(0.5293*YAN_XRF!$R102)</f>
        <v>29.565990136701814</v>
      </c>
      <c r="AA103" s="10">
        <f>YAN_XRF!AM102/(0.5293*YAN_XRF!$R102)</f>
        <v>-0.20968787330994196</v>
      </c>
      <c r="AB103" s="10"/>
      <c r="AC103" s="10">
        <f>YAN_XRF!AN102/(0.5293*YAN_XRF!$R102)</f>
        <v>0</v>
      </c>
      <c r="AD103" s="10"/>
      <c r="AE103" s="12">
        <f>YAN_XRF!AO102/(0.5293*YAN_XRF!$R102)</f>
        <v>28.832082580117017</v>
      </c>
      <c r="AF103" s="5">
        <f>YAN_XRF!AP102/(0.5293*YAN_XRF!$R102)</f>
        <v>2.7259423530292453</v>
      </c>
      <c r="AG103" s="5">
        <f>YAN_XRF!AQ102/(0.5293*YAN_XRF!$R102)</f>
        <v>8.1778270590877362</v>
      </c>
      <c r="AH103" s="12">
        <f>YAN_XRF!AR102/(0.5293*YAN_XRF!$R102)</f>
        <v>10.484393665497098</v>
      </c>
      <c r="AI103" s="10">
        <f>YAN_XRF!AY102/(0.5293*YAN_XRF!$R102)</f>
        <v>0.39172840052396807</v>
      </c>
      <c r="AJ103" s="10">
        <f>YAN_XRF!AZ102/(0.5293*YAN_XRF!$R102)</f>
        <v>9.7242751247485576E-2</v>
      </c>
      <c r="AL103" s="10">
        <f>YAN_XRF!BB102/(0.5293*YAN_XRF!$R102)</f>
        <v>0.39172840052396807</v>
      </c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29">
        <v>42.27082937938885</v>
      </c>
      <c r="BN103" s="27">
        <v>11.206542286512686</v>
      </c>
      <c r="BO103" s="28">
        <v>3.0389578367715759</v>
      </c>
      <c r="BP103" s="28">
        <v>4.1329826580093432</v>
      </c>
      <c r="BR103" s="22"/>
      <c r="BS103" s="23"/>
      <c r="BT103" s="21"/>
      <c r="BU103" s="24"/>
      <c r="BV103" s="24"/>
    </row>
    <row r="104" spans="1:74" x14ac:dyDescent="0.2">
      <c r="A104" t="str">
        <f>YAN_XRF!A103</f>
        <v>YAN 9B-1</v>
      </c>
      <c r="B104">
        <f>YAN_XRF!B103</f>
        <v>45</v>
      </c>
      <c r="C104" s="18">
        <f>YAN_XRF!C103</f>
        <v>198</v>
      </c>
      <c r="D104" s="5">
        <f>0.4674*YAN_XRF!P103/(0.5293*YAN_XRF!$R103)</f>
        <v>2.2175493614308475</v>
      </c>
      <c r="E104" s="9">
        <f>0.5994*YAN_XRF!Q103/(0.5293*YAN_XRF!$R103)</f>
        <v>5.4078507482892862E-2</v>
      </c>
      <c r="F104" s="5">
        <f>0.5293*YAN_XRF!R103/(0.5293*YAN_XRF!$R103)</f>
        <v>1</v>
      </c>
      <c r="G104" s="10">
        <f>0.6994*YAN_XRF!S103/(0.5293*YAN_XRF!$R103)</f>
        <v>0.56670428403572071</v>
      </c>
      <c r="H104" s="9">
        <f>0.7745*YAN_XRF!T103/(0.5293*YAN_XRF!$R103)</f>
        <v>5.1644236005378916E-3</v>
      </c>
      <c r="I104" s="10">
        <f>0.603*YAN_XRF!U103/(0.5293*YAN_XRF!$R103)</f>
        <v>0.25769985784877825</v>
      </c>
      <c r="J104" s="10">
        <f>0.7147*YAN_XRF!V103/(0.5293*YAN_XRF!$R103)</f>
        <v>0.14297018259410321</v>
      </c>
      <c r="K104" s="9">
        <f>0.7419*YAN_XRF!W103/(0.5293*YAN_XRF!$R103)</f>
        <v>0.14841133128104825</v>
      </c>
      <c r="L104" s="10">
        <f>0.8302*YAN_XRF!X103/(0.5293*YAN_XRF!$R103)</f>
        <v>9.3102685314374475E-2</v>
      </c>
      <c r="M104" s="9">
        <f>0.4364*YAN_XRF!Y103/(0.5293*YAN_XRF!$R103)</f>
        <v>7.7157702989823105E-3</v>
      </c>
      <c r="N104" s="10">
        <f>YAN_XRF!AA103/(0.5293*YAN_XRF!$R103)</f>
        <v>-4.0412571947006995E-3</v>
      </c>
      <c r="O104" s="5">
        <f>YAN_XRF!AB103/(0.5293*YAN_XRF!$R103)</f>
        <v>1.4144400181452448</v>
      </c>
      <c r="P104" s="12">
        <f>YAN_XRF!AC103/(0.5293*YAN_XRF!$R103)</f>
        <v>28.389831792772416</v>
      </c>
      <c r="Q104" s="5">
        <f>YAN_XRF!AD103/(0.5293*YAN_XRF!$R103)</f>
        <v>2.8288800362904896</v>
      </c>
      <c r="R104" s="5">
        <f>YAN_XRF!AE103/(0.5293*YAN_XRF!$R103)</f>
        <v>2.4247543168204198</v>
      </c>
      <c r="S104" s="5">
        <f>YAN_XRF!AF103/(0.5293*YAN_XRF!$R103)</f>
        <v>6.2639486517860847</v>
      </c>
      <c r="T104" s="5">
        <f>YAN_XRF!AG103/(0.5293*YAN_XRF!$R103)</f>
        <v>17.68050022681556</v>
      </c>
      <c r="U104" s="10">
        <f>YAN_XRF!AH103/(0.5293*YAN_XRF!$R103)</f>
        <v>0</v>
      </c>
      <c r="V104" s="10" t="e">
        <f>YAN_XRF!#REF!/(0.5293*YAN_XRF!$R103)</f>
        <v>#REF!</v>
      </c>
      <c r="W104" s="5">
        <f>YAN_XRF!AI103/(0.5293*YAN_XRF!$R103)</f>
        <v>1.8185657376153148</v>
      </c>
      <c r="X104" s="10">
        <f>YAN_XRF!AJ103/(0.5293*YAN_XRF!$R103)</f>
        <v>0.60618857920510494</v>
      </c>
      <c r="Y104" s="5">
        <f>YAN_XRF!AK103/(0.5293*YAN_XRF!$R103)</f>
        <v>3.0309428960255249</v>
      </c>
      <c r="Z104" s="12">
        <f>YAN_XRF!AL103/(0.5293*YAN_XRF!$R103)</f>
        <v>26.470234625289581</v>
      </c>
      <c r="AA104" s="10">
        <f>YAN_XRF!AM103/(0.5293*YAN_XRF!$R103)</f>
        <v>0.30309428960255247</v>
      </c>
      <c r="AB104" s="10" t="e">
        <f>YAN_XRF!#REF!/(0.5293*YAN_XRF!$R103)</f>
        <v>#REF!</v>
      </c>
      <c r="AC104" s="10">
        <f>YAN_XRF!AN103/(0.5293*YAN_XRF!$R103)</f>
        <v>0.10103142986751749</v>
      </c>
      <c r="AD104" s="10" t="e">
        <f>YAN_XRF!#REF!/(0.5293*YAN_XRF!$R103)</f>
        <v>#REF!</v>
      </c>
      <c r="AE104" s="12">
        <f>YAN_XRF!AO103/(0.5293*YAN_XRF!$R103)</f>
        <v>28.692926082374967</v>
      </c>
      <c r="AF104" s="5">
        <f>YAN_XRF!AP103/(0.5293*YAN_XRF!$R103)</f>
        <v>3.0309428960255249</v>
      </c>
      <c r="AG104" s="5">
        <f>YAN_XRF!AQ103/(0.5293*YAN_XRF!$R103)</f>
        <v>8.0825143894013998</v>
      </c>
      <c r="AH104" s="12">
        <f>YAN_XRF!AR103/(0.5293*YAN_XRF!$R103)</f>
        <v>9.8000486971491974</v>
      </c>
      <c r="AI104" s="10">
        <f>YAN_XRF!AY103/(0.5293*YAN_XRF!$R103)</f>
        <v>0.44540716171393757</v>
      </c>
      <c r="AJ104" s="10">
        <f>YAN_XRF!AZ103/(0.5293*YAN_XRF!$R103)</f>
        <v>7.333871494083094E-2</v>
      </c>
      <c r="AM104" s="9">
        <f>YAN_XRF!BV103/(0.5293*YAN_XRF!$R103)</f>
        <v>1.4687198749285212E-2</v>
      </c>
      <c r="AN104" s="9">
        <f>YAN_XRF!BW103/(0.5293*YAN_XRF!$R103)</f>
        <v>6.5003973100711994E-3</v>
      </c>
      <c r="AO104" s="9">
        <f>YAN_XRF!BX103/(0.5293*YAN_XRF!$R103)</f>
        <v>3.7764006412545945E-2</v>
      </c>
      <c r="AP104" s="9">
        <f>YAN_XRF!BY103/(0.5293*YAN_XRF!$R103)</f>
        <v>0.20980994977727618</v>
      </c>
      <c r="AQ104" s="9">
        <f>YAN_XRF!BZ103/(0.5293*YAN_XRF!$R103)</f>
        <v>1.7385932989893826</v>
      </c>
      <c r="AR104" s="9">
        <f>YAN_XRF!CA103/(0.5293*YAN_XRF!$R103)</f>
        <v>0.27312836750384678</v>
      </c>
      <c r="AS104" s="9"/>
      <c r="AT104" s="9">
        <f>YAN_XRF!CC103/(0.5293*YAN_XRF!$R103)</f>
        <v>1.7025816561274047E-2</v>
      </c>
      <c r="AU104" s="9">
        <f>YAN_XRF!CD103/(0.5293*YAN_XRF!$R103)</f>
        <v>2.1357438085413989</v>
      </c>
      <c r="AV104" s="9">
        <f>YAN_XRF!CE103/(0.5293*YAN_XRF!$R103)</f>
        <v>8.1823334421105065E-2</v>
      </c>
      <c r="AW104" s="9">
        <f>YAN_XRF!CF103/(0.5293*YAN_XRF!$R103)</f>
        <v>4.0014508113328975E-2</v>
      </c>
      <c r="AX104" s="9">
        <f>YAN_XRF!CG103/(0.5293*YAN_XRF!$R103)</f>
        <v>1.9744460360451806E-2</v>
      </c>
      <c r="AY104" s="9">
        <f>YAN_XRF!CH103/(0.5293*YAN_XRF!$R103)</f>
        <v>2.3823211162760625E-2</v>
      </c>
      <c r="AZ104" s="9">
        <f>YAN_XRF!CI103/(0.5293*YAN_XRF!$R103)</f>
        <v>1.0328180393638657</v>
      </c>
      <c r="BA104" s="9">
        <f>YAN_XRF!CJ103/(0.5293*YAN_XRF!$R103)</f>
        <v>0.30034623471015603</v>
      </c>
      <c r="BB104" s="9">
        <f>YAN_XRF!CK103/(0.5293*YAN_XRF!$R103)</f>
        <v>1.3659853443807835</v>
      </c>
      <c r="BC104" s="9">
        <f>YAN_XRF!CL103/(0.5293*YAN_XRF!$R103)</f>
        <v>0.33287835512749669</v>
      </c>
      <c r="BD104" s="9">
        <f>YAN_XRF!CM103/(0.5293*YAN_XRF!$R103)</f>
        <v>0.11692423487385512</v>
      </c>
      <c r="BE104" s="9">
        <f>YAN_XRF!CN103/(0.5293*YAN_XRF!$R103)</f>
        <v>0.32973937080797372</v>
      </c>
      <c r="BF104" s="9">
        <f>YAN_XRF!CO103/(0.5293*YAN_XRF!$R103)</f>
        <v>5.177052529271331E-2</v>
      </c>
      <c r="BG104" s="9">
        <f>YAN_XRF!CP103/(0.5293*YAN_XRF!$R103)</f>
        <v>0.31572422865029082</v>
      </c>
      <c r="BH104" s="9">
        <f>YAN_XRF!CQ103/(0.5293*YAN_XRF!$R103)</f>
        <v>6.3104231095251428E-2</v>
      </c>
      <c r="BI104" s="9">
        <f>YAN_XRF!CR103/(0.5293*YAN_XRF!$R103)</f>
        <v>0.17823964857227437</v>
      </c>
      <c r="BJ104" s="9">
        <f>YAN_XRF!CS103/(0.5293*YAN_XRF!$R103)</f>
        <v>2.6912752288109309E-2</v>
      </c>
      <c r="BK104" s="9">
        <f>YAN_XRF!CT103/(0.5293*YAN_XRF!$R103)</f>
        <v>0.18500774405909934</v>
      </c>
      <c r="BL104" s="9">
        <f>YAN_XRF!CU103/(0.5293*YAN_XRF!$R103)</f>
        <v>2.8810122541021291E-2</v>
      </c>
      <c r="BM104" s="29">
        <v>48.926633944717082</v>
      </c>
      <c r="BN104" s="27">
        <v>13.651652714903612</v>
      </c>
      <c r="BO104" s="28">
        <v>3.1739207404972429</v>
      </c>
      <c r="BP104" s="28">
        <v>4.3165322070762508</v>
      </c>
    </row>
    <row r="105" spans="1:74" x14ac:dyDescent="0.2">
      <c r="A105" t="str">
        <f>YAN_XRF!A104</f>
        <v>YAN 9B-1</v>
      </c>
      <c r="B105">
        <f>YAN_XRF!B104</f>
        <v>47</v>
      </c>
      <c r="C105">
        <f>YAN_XRF!C104</f>
        <v>200</v>
      </c>
      <c r="D105" s="5">
        <f>0.4674*YAN_XRF!P104/(0.5293*YAN_XRF!$R104)</f>
        <v>2.2996174192329493</v>
      </c>
      <c r="E105" s="9">
        <f>0.5994*YAN_XRF!Q104/(0.5293*YAN_XRF!$R104)</f>
        <v>6.2368839831998722E-2</v>
      </c>
      <c r="F105" s="5">
        <f>0.5293*YAN_XRF!R104/(0.5293*YAN_XRF!$R104)</f>
        <v>1</v>
      </c>
      <c r="G105" s="10">
        <f>0.6994*YAN_XRF!S104/(0.5293*YAN_XRF!$R104)</f>
        <v>0.63456714318701857</v>
      </c>
      <c r="H105" s="9">
        <f>0.7745*YAN_XRF!T104/(0.5293*YAN_XRF!$R104)</f>
        <v>5.7060627566484353E-3</v>
      </c>
      <c r="I105" s="10">
        <f>0.603*YAN_XRF!U104/(0.5293*YAN_XRF!$R104)</f>
        <v>0.25681596884128532</v>
      </c>
      <c r="J105" s="10">
        <f>0.7147*YAN_XRF!V104/(0.5293*YAN_XRF!$R104)</f>
        <v>0.20989835389750372</v>
      </c>
      <c r="K105" s="9">
        <f>0.7419*YAN_XRF!W104/(0.5293*YAN_XRF!$R104)</f>
        <v>0.17071531340376986</v>
      </c>
      <c r="L105" s="10">
        <f>0.8302*YAN_XRF!X104/(0.5293*YAN_XRF!$R104)</f>
        <v>8.2948814835268642E-2</v>
      </c>
      <c r="M105" s="9">
        <f>0.4364*YAN_XRF!Y104/(0.5293*YAN_XRF!$R104)</f>
        <v>8.1479570663398372E-3</v>
      </c>
      <c r="N105" s="10">
        <f>YAN_XRF!AA104/(0.5293*YAN_XRF!$R104)</f>
        <v>-5.0461745152846609E-3</v>
      </c>
      <c r="O105" s="5">
        <f>YAN_XRF!AB104/(0.5293*YAN_XRF!$R104)</f>
        <v>2.5230872576423304</v>
      </c>
      <c r="P105" s="12">
        <f>YAN_XRF!AC104/(0.5293*YAN_XRF!$R104)</f>
        <v>25.331796066728998</v>
      </c>
      <c r="Q105" s="5">
        <f>YAN_XRF!AD104/(0.5293*YAN_XRF!$R104)</f>
        <v>5.3489449862017411</v>
      </c>
      <c r="R105" s="5">
        <f>YAN_XRF!AE104/(0.5293*YAN_XRF!$R104)</f>
        <v>2.4221637673366372</v>
      </c>
      <c r="S105" s="5">
        <f>YAN_XRF!AF104/(0.5293*YAN_XRF!$R104)</f>
        <v>8.6794201662896171</v>
      </c>
      <c r="T105" s="5">
        <f>YAN_XRF!AG104/(0.5293*YAN_XRF!$R104)</f>
        <v>15.441294016771062</v>
      </c>
      <c r="U105" s="10">
        <f>YAN_XRF!AH104/(0.5293*YAN_XRF!$R104)</f>
        <v>0</v>
      </c>
      <c r="V105" s="10"/>
      <c r="W105" s="5">
        <f>YAN_XRF!AI104/(0.5293*YAN_XRF!$R104)</f>
        <v>2.1193932964195574</v>
      </c>
      <c r="X105" s="10">
        <f>YAN_XRF!AJ104/(0.5293*YAN_XRF!$R104)</f>
        <v>0.4036939612227729</v>
      </c>
      <c r="Y105" s="5">
        <f>YAN_XRF!AK104/(0.5293*YAN_XRF!$R104)</f>
        <v>2.5230872576423304</v>
      </c>
      <c r="Z105" s="12">
        <f>YAN_XRF!AL104/(0.5293*YAN_XRF!$R104)</f>
        <v>29.368735678956728</v>
      </c>
      <c r="AA105" s="10">
        <f>YAN_XRF!AM104/(0.5293*YAN_XRF!$R104)</f>
        <v>0.6055409418341593</v>
      </c>
      <c r="AB105" s="10"/>
      <c r="AC105" s="10">
        <f>YAN_XRF!AN104/(0.5293*YAN_XRF!$R104)</f>
        <v>0.10092349030569323</v>
      </c>
      <c r="AD105" s="10"/>
      <c r="AE105" s="12">
        <f>YAN_XRF!AO104/(0.5293*YAN_XRF!$R104)</f>
        <v>29.772429640179499</v>
      </c>
      <c r="AF105" s="5">
        <f>YAN_XRF!AP104/(0.5293*YAN_XRF!$R104)</f>
        <v>2.7249342382537169</v>
      </c>
      <c r="AG105" s="5">
        <f>YAN_XRF!AQ104/(0.5293*YAN_XRF!$R104)</f>
        <v>7.9729557341497648</v>
      </c>
      <c r="AH105" s="12">
        <f>YAN_XRF!AR104/(0.5293*YAN_XRF!$R104)</f>
        <v>10.899736953014868</v>
      </c>
      <c r="AI105" s="10">
        <f>YAN_XRF!AY104/(0.5293*YAN_XRF!$R104)</f>
        <v>0.38703149297330297</v>
      </c>
      <c r="AJ105" s="10">
        <f>YAN_XRF!AZ104/(0.5293*YAN_XRF!$R104)</f>
        <v>0.11401326699834162</v>
      </c>
      <c r="AL105" s="10">
        <f>YAN_XRF!BB104/(0.5293*YAN_XRF!$R104)</f>
        <v>0.38703149297330297</v>
      </c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29">
        <v>34.102631249359597</v>
      </c>
      <c r="BN105" s="27">
        <v>7.4848385368971648</v>
      </c>
      <c r="BO105" s="28">
        <v>2.6314425419424872</v>
      </c>
      <c r="BP105" s="28">
        <v>3.578761857041783</v>
      </c>
      <c r="BR105" s="22"/>
      <c r="BS105" s="23"/>
      <c r="BT105" s="21"/>
      <c r="BU105" s="24"/>
      <c r="BV105" s="24"/>
    </row>
    <row r="106" spans="1:74" x14ac:dyDescent="0.2">
      <c r="A106" t="str">
        <f>YAN_XRF!A105</f>
        <v>YAN 9B-1</v>
      </c>
      <c r="B106">
        <f>YAN_XRF!B105</f>
        <v>49</v>
      </c>
      <c r="C106">
        <f>YAN_XRF!C105</f>
        <v>202</v>
      </c>
      <c r="D106" s="5">
        <f>0.4674*YAN_XRF!P105/(0.5293*YAN_XRF!$R105)</f>
        <v>2.4849806700788903</v>
      </c>
      <c r="E106" s="9">
        <f>0.5994*YAN_XRF!Q105/(0.5293*YAN_XRF!$R105)</f>
        <v>6.9491962303988936E-2</v>
      </c>
      <c r="F106" s="5">
        <f>0.5293*YAN_XRF!R105/(0.5293*YAN_XRF!$R105)</f>
        <v>1</v>
      </c>
      <c r="G106" s="10">
        <f>0.6994*YAN_XRF!S105/(0.5293*YAN_XRF!$R105)</f>
        <v>0.70648092697532339</v>
      </c>
      <c r="H106" s="9">
        <f>0.7745*YAN_XRF!T105/(0.5293*YAN_XRF!$R105)</f>
        <v>6.9978263546604238E-3</v>
      </c>
      <c r="I106" s="10">
        <f>0.603*YAN_XRF!U105/(0.5293*YAN_XRF!$R105)</f>
        <v>0.30485855569688275</v>
      </c>
      <c r="J106" s="10">
        <f>0.7147*YAN_XRF!V105/(0.5293*YAN_XRF!$R105)</f>
        <v>0.24959389450424371</v>
      </c>
      <c r="K106" s="9">
        <f>0.7419*YAN_XRF!W105/(0.5293*YAN_XRF!$R105)</f>
        <v>0.21239594070133894</v>
      </c>
      <c r="L106" s="10">
        <f>0.8302*YAN_XRF!X105/(0.5293*YAN_XRF!$R105)</f>
        <v>5.2254795374706883E-2</v>
      </c>
      <c r="M106" s="9">
        <f>0.4364*YAN_XRF!Y105/(0.5293*YAN_XRF!$R105)</f>
        <v>8.5505447412472738E-3</v>
      </c>
      <c r="N106" s="10">
        <f>YAN_XRF!AA105/(0.5293*YAN_XRF!$R105)</f>
        <v>-4.0608011574907619E-3</v>
      </c>
      <c r="O106" s="5">
        <f>YAN_XRF!AB105/(0.5293*YAN_XRF!$R105)</f>
        <v>3.0456008681180715</v>
      </c>
      <c r="P106" s="12">
        <f>YAN_XRF!AC105/(0.5293*YAN_XRF!$R105)</f>
        <v>19.491845555955656</v>
      </c>
      <c r="Q106" s="5">
        <f>YAN_XRF!AD105/(0.5293*YAN_XRF!$R105)</f>
        <v>2.3349606655571882</v>
      </c>
      <c r="R106" s="5">
        <f>YAN_XRF!AE105/(0.5293*YAN_XRF!$R105)</f>
        <v>3.1471208970553408</v>
      </c>
      <c r="S106" s="5">
        <f>YAN_XRF!AF105/(0.5293*YAN_XRF!$R105)</f>
        <v>5.3805615336752597</v>
      </c>
      <c r="T106" s="5">
        <f>YAN_XRF!AG105/(0.5293*YAN_XRF!$R105)</f>
        <v>9.7459227779778281</v>
      </c>
      <c r="U106" s="10">
        <f>YAN_XRF!AH105/(0.5293*YAN_XRF!$R105)</f>
        <v>0.2030400578745381</v>
      </c>
      <c r="V106" s="10"/>
      <c r="W106" s="5">
        <f>YAN_XRF!AI105/(0.5293*YAN_XRF!$R105)</f>
        <v>1.7258404919335739</v>
      </c>
      <c r="X106" s="10">
        <f>YAN_XRF!AJ105/(0.5293*YAN_XRF!$R105)</f>
        <v>0.30456008681180713</v>
      </c>
      <c r="Y106" s="5">
        <f>YAN_XRF!AK105/(0.5293*YAN_XRF!$R105)</f>
        <v>1.4212804051217667</v>
      </c>
      <c r="Z106" s="12">
        <f>YAN_XRF!AL105/(0.5293*YAN_XRF!$R105)</f>
        <v>33.603129578236057</v>
      </c>
      <c r="AA106" s="10">
        <f>YAN_XRF!AM105/(0.5293*YAN_XRF!$R105)</f>
        <v>0.2030400578745381</v>
      </c>
      <c r="AB106" s="10"/>
      <c r="AC106" s="10">
        <f>YAN_XRF!AN105/(0.5293*YAN_XRF!$R105)</f>
        <v>0</v>
      </c>
      <c r="AD106" s="10"/>
      <c r="AE106" s="12">
        <f>YAN_XRF!AO105/(0.5293*YAN_XRF!$R105)</f>
        <v>28.93320824712168</v>
      </c>
      <c r="AF106" s="5">
        <f>YAN_XRF!AP105/(0.5293*YAN_XRF!$R105)</f>
        <v>2.436480694494457</v>
      </c>
      <c r="AG106" s="5">
        <f>YAN_XRF!AQ105/(0.5293*YAN_XRF!$R105)</f>
        <v>9.0352825754169448</v>
      </c>
      <c r="AH106" s="12">
        <f>YAN_XRF!AR105/(0.5293*YAN_XRF!$R105)</f>
        <v>10.65960303841325</v>
      </c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29">
        <v>28.931393883862132</v>
      </c>
      <c r="BN106" s="27">
        <v>5.4413596073546824</v>
      </c>
      <c r="BO106" s="28">
        <v>1.9265987839719501</v>
      </c>
      <c r="BP106" s="28">
        <v>2.6201743462018521</v>
      </c>
    </row>
    <row r="107" spans="1:74" x14ac:dyDescent="0.2">
      <c r="A107" t="str">
        <f>YAN_XRF!A106</f>
        <v>YAN 9B-1</v>
      </c>
      <c r="B107">
        <f>YAN_XRF!B106</f>
        <v>51</v>
      </c>
      <c r="C107">
        <f>YAN_XRF!C106</f>
        <v>204</v>
      </c>
      <c r="D107" s="5">
        <f>0.4674*YAN_XRF!P106/(0.5293*YAN_XRF!$R106)</f>
        <v>2.5070862618487304</v>
      </c>
      <c r="E107" s="9">
        <f>0.5994*YAN_XRF!Q106/(0.5293*YAN_XRF!$R106)</f>
        <v>9.4165437333267293E-2</v>
      </c>
      <c r="F107" s="5">
        <f>0.5293*YAN_XRF!R106/(0.5293*YAN_XRF!$R106)</f>
        <v>1</v>
      </c>
      <c r="G107" s="10">
        <f>0.6994*YAN_XRF!S106/(0.5293*YAN_XRF!$R106)</f>
        <v>0.65424171706984779</v>
      </c>
      <c r="H107" s="9">
        <f>0.7745*YAN_XRF!T106/(0.5293*YAN_XRF!$R106)</f>
        <v>9.7497379457608616E-3</v>
      </c>
      <c r="I107" s="10">
        <f>0.603*YAN_XRF!U106/(0.5293*YAN_XRF!$R106)</f>
        <v>0.28450155656431286</v>
      </c>
      <c r="J107" s="10">
        <f>0.7147*YAN_XRF!V106/(0.5293*YAN_XRF!$R106)</f>
        <v>0.41327452865545961</v>
      </c>
      <c r="K107" s="9">
        <f>0.7419*YAN_XRF!W106/(0.5293*YAN_XRF!$R106)</f>
        <v>0.26651330617371338</v>
      </c>
      <c r="L107" s="10">
        <f>0.8302*YAN_XRF!X106/(0.5293*YAN_XRF!$R106)</f>
        <v>6.4574749577264196E-2</v>
      </c>
      <c r="M107" s="9">
        <f>0.4364*YAN_XRF!Y106/(0.5293*YAN_XRF!$R106)</f>
        <v>1.2059100523003154E-2</v>
      </c>
      <c r="N107" s="10">
        <f>YAN_XRF!AA106/(0.5293*YAN_XRF!$R106)</f>
        <v>-3.0703484374689765E-3</v>
      </c>
      <c r="O107" s="5">
        <f>YAN_XRF!AB106/(0.5293*YAN_XRF!$R106)</f>
        <v>0.81875958332506049</v>
      </c>
      <c r="P107" s="12">
        <f>YAN_XRF!AC106/(0.5293*YAN_XRF!$R106)</f>
        <v>22.515888541439164</v>
      </c>
      <c r="Q107" s="5">
        <f>YAN_XRF!AD106/(0.5293*YAN_XRF!$R106)</f>
        <v>1.4328292708188559</v>
      </c>
      <c r="R107" s="5">
        <f>YAN_XRF!AE106/(0.5293*YAN_XRF!$R106)</f>
        <v>2.8656585416377118</v>
      </c>
      <c r="S107" s="5">
        <f>YAN_XRF!AF106/(0.5293*YAN_XRF!$R106)</f>
        <v>4.8102125520347299</v>
      </c>
      <c r="T107" s="5">
        <f>YAN_XRF!AG106/(0.5293*YAN_XRF!$R106)</f>
        <v>10.848564479057051</v>
      </c>
      <c r="U107" s="10">
        <f>YAN_XRF!AH106/(0.5293*YAN_XRF!$R106)</f>
        <v>-0.10234494791563256</v>
      </c>
      <c r="V107" s="10"/>
      <c r="W107" s="5">
        <f>YAN_XRF!AI106/(0.5293*YAN_XRF!$R106)</f>
        <v>1.7398641145657534</v>
      </c>
      <c r="X107" s="10">
        <f>YAN_XRF!AJ106/(0.5293*YAN_XRF!$R106)</f>
        <v>0.20468989583126512</v>
      </c>
      <c r="Y107" s="5">
        <f>YAN_XRF!AK106/(0.5293*YAN_XRF!$R106)</f>
        <v>1.5351742187344883</v>
      </c>
      <c r="Z107" s="12">
        <f>YAN_XRF!AL106/(0.5293*YAN_XRF!$R106)</f>
        <v>34.080867655905642</v>
      </c>
      <c r="AA107" s="10">
        <f>YAN_XRF!AM106/(0.5293*YAN_XRF!$R106)</f>
        <v>0</v>
      </c>
      <c r="AB107" s="10"/>
      <c r="AC107" s="10">
        <f>YAN_XRF!AN106/(0.5293*YAN_XRF!$R106)</f>
        <v>0</v>
      </c>
      <c r="AD107" s="10"/>
      <c r="AE107" s="12">
        <f>YAN_XRF!AO106/(0.5293*YAN_XRF!$R106)</f>
        <v>28.656585416377116</v>
      </c>
      <c r="AF107" s="5">
        <f>YAN_XRF!AP106/(0.5293*YAN_XRF!$R106)</f>
        <v>3.0703484374689767</v>
      </c>
      <c r="AG107" s="5">
        <f>YAN_XRF!AQ106/(0.5293*YAN_XRF!$R106)</f>
        <v>8.5969756249131351</v>
      </c>
      <c r="AH107" s="12">
        <f>YAN_XRF!AR106/(0.5293*YAN_XRF!$R106)</f>
        <v>15.658777031091782</v>
      </c>
      <c r="AI107" s="10">
        <f>YAN_XRF!AY106/(0.5293*YAN_XRF!$R106)</f>
        <v>5.532767884319096E-2</v>
      </c>
      <c r="AJ107" s="10">
        <f>YAN_XRF!AZ106/(0.5293*YAN_XRF!$R106)</f>
        <v>1.1043019880096754E-2</v>
      </c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29">
        <v>28.281365748535297</v>
      </c>
      <c r="BN107" s="27">
        <v>4.0440083258993909</v>
      </c>
      <c r="BO107" s="28">
        <v>1.7277806469787236</v>
      </c>
      <c r="BP107" s="28">
        <v>2.3497816798910645</v>
      </c>
      <c r="BR107" s="22"/>
      <c r="BS107" s="23"/>
      <c r="BT107" s="21"/>
      <c r="BU107" s="24"/>
      <c r="BV107" s="24"/>
    </row>
    <row r="108" spans="1:74" x14ac:dyDescent="0.2">
      <c r="A108" t="str">
        <f>YAN_XRF!A107</f>
        <v>YAN 9B-1</v>
      </c>
      <c r="B108">
        <f>YAN_XRF!B107</f>
        <v>53</v>
      </c>
      <c r="C108">
        <f>YAN_XRF!C107</f>
        <v>206</v>
      </c>
      <c r="D108" s="5">
        <f>0.4674*YAN_XRF!P107/(0.5293*YAN_XRF!$R107)</f>
        <v>2.2251342764099058</v>
      </c>
      <c r="E108" s="9">
        <f>0.5994*YAN_XRF!Q107/(0.5293*YAN_XRF!$R107)</f>
        <v>5.5570768234826047E-2</v>
      </c>
      <c r="F108" s="5">
        <f>0.5293*YAN_XRF!R107/(0.5293*YAN_XRF!$R107)</f>
        <v>1</v>
      </c>
      <c r="G108" s="10">
        <f>0.6994*YAN_XRF!S107/(0.5293*YAN_XRF!$R107)</f>
        <v>0.57349883860467998</v>
      </c>
      <c r="H108" s="9">
        <f>0.7745*YAN_XRF!T107/(0.5293*YAN_XRF!$R107)</f>
        <v>5.9469905485371099E-3</v>
      </c>
      <c r="I108" s="10">
        <f>0.603*YAN_XRF!U107/(0.5293*YAN_XRF!$R107)</f>
        <v>0.2629456261472114</v>
      </c>
      <c r="J108" s="10">
        <f>0.7147*YAN_XRF!V107/(0.5293*YAN_XRF!$R107)</f>
        <v>0.13956669996224269</v>
      </c>
      <c r="K108" s="9">
        <f>0.7419*YAN_XRF!W107/(0.5293*YAN_XRF!$R107)</f>
        <v>0.16597710350102174</v>
      </c>
      <c r="L108" s="10">
        <f>0.8302*YAN_XRF!X107/(0.5293*YAN_XRF!$R107)</f>
        <v>8.1060776765533707E-2</v>
      </c>
      <c r="M108" s="9">
        <f>0.4364*YAN_XRF!Y107/(0.5293*YAN_XRF!$R107)</f>
        <v>7.1154766223630421E-3</v>
      </c>
      <c r="N108" s="10">
        <f>YAN_XRF!AA107/(0.5293*YAN_XRF!$R107)</f>
        <v>-3.7918469413398435E-3</v>
      </c>
      <c r="O108" s="5">
        <f>YAN_XRF!AB107/(0.5293*YAN_XRF!$R107)</f>
        <v>1.9907196442034176</v>
      </c>
      <c r="P108" s="12">
        <f>YAN_XRF!AC107/(0.5293*YAN_XRF!$R107)</f>
        <v>24.741801292242478</v>
      </c>
      <c r="Q108" s="5">
        <f>YAN_XRF!AD107/(0.5293*YAN_XRF!$R107)</f>
        <v>4.8346048502082999</v>
      </c>
      <c r="R108" s="5">
        <f>YAN_XRF!AE107/(0.5293*YAN_XRF!$R107)</f>
        <v>2.6542928589378905</v>
      </c>
      <c r="S108" s="5">
        <f>YAN_XRF!AF107/(0.5293*YAN_XRF!$R107)</f>
        <v>5.7825665855432611</v>
      </c>
      <c r="T108" s="5">
        <f>YAN_XRF!AG107/(0.5293*YAN_XRF!$R107)</f>
        <v>10.806763782818553</v>
      </c>
      <c r="U108" s="10">
        <f>YAN_XRF!AH107/(0.5293*YAN_XRF!$R107)</f>
        <v>0</v>
      </c>
      <c r="V108" s="10"/>
      <c r="W108" s="5">
        <f>YAN_XRF!AI107/(0.5293*YAN_XRF!$R107)</f>
        <v>1.6115349500694334</v>
      </c>
      <c r="X108" s="10">
        <f>YAN_XRF!AJ107/(0.5293*YAN_XRF!$R107)</f>
        <v>0.18959234706699216</v>
      </c>
      <c r="Y108" s="5">
        <f>YAN_XRF!AK107/(0.5293*YAN_XRF!$R107)</f>
        <v>2.6542928589378905</v>
      </c>
      <c r="Z108" s="12">
        <f>YAN_XRF!AL107/(0.5293*YAN_XRF!$R107)</f>
        <v>28.533648233582319</v>
      </c>
      <c r="AA108" s="10">
        <f>YAN_XRF!AM107/(0.5293*YAN_XRF!$R107)</f>
        <v>0.47398086766748043</v>
      </c>
      <c r="AB108" s="10"/>
      <c r="AC108" s="10">
        <f>YAN_XRF!AN107/(0.5293*YAN_XRF!$R107)</f>
        <v>9.4796173533496078E-2</v>
      </c>
      <c r="AD108" s="10"/>
      <c r="AE108" s="12">
        <f>YAN_XRF!AO107/(0.5293*YAN_XRF!$R107)</f>
        <v>27.490890324713863</v>
      </c>
      <c r="AF108" s="5">
        <f>YAN_XRF!AP107/(0.5293*YAN_XRF!$R107)</f>
        <v>2.3699043383374021</v>
      </c>
      <c r="AG108" s="5">
        <f>YAN_XRF!AQ107/(0.5293*YAN_XRF!$R107)</f>
        <v>8.0576747503471662</v>
      </c>
      <c r="AH108" s="12">
        <f>YAN_XRF!AR107/(0.5293*YAN_XRF!$R107)</f>
        <v>10.237986741617577</v>
      </c>
      <c r="AI108" s="10">
        <f>YAN_XRF!AY107/(0.5293*YAN_XRF!$R107)</f>
        <v>0.2521009438949795</v>
      </c>
      <c r="AJ108" s="10">
        <f>YAN_XRF!AZ107/(0.5293*YAN_XRF!$R107)</f>
        <v>2.2959633229812752E-2</v>
      </c>
      <c r="AL108" s="10">
        <f>YAN_XRF!BB107/(0.5293*YAN_XRF!$R107)</f>
        <v>0.2521009438949795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29">
        <v>42.954672486758341</v>
      </c>
      <c r="BN108" s="27">
        <v>11.487227341654172</v>
      </c>
      <c r="BO108" s="28">
        <v>2.673509856526306</v>
      </c>
      <c r="BP108" s="28">
        <v>3.6359734048757764</v>
      </c>
    </row>
    <row r="109" spans="1:74" x14ac:dyDescent="0.2">
      <c r="A109" t="str">
        <f>YAN_XRF!A108</f>
        <v>YAN 9B-1</v>
      </c>
      <c r="B109">
        <f>YAN_XRF!B108</f>
        <v>55</v>
      </c>
      <c r="C109" s="18">
        <f>YAN_XRF!C108</f>
        <v>208</v>
      </c>
      <c r="D109" s="5">
        <f>0.4674*YAN_XRF!P108/(0.5293*YAN_XRF!$R108)</f>
        <v>2.143105319564794</v>
      </c>
      <c r="E109" s="9">
        <f>0.5994*YAN_XRF!Q108/(0.5293*YAN_XRF!$R108)</f>
        <v>5.7868883430946524E-2</v>
      </c>
      <c r="F109" s="5">
        <f>0.5293*YAN_XRF!R108/(0.5293*YAN_XRF!$R108)</f>
        <v>1</v>
      </c>
      <c r="G109" s="10">
        <f>0.6994*YAN_XRF!S108/(0.5293*YAN_XRF!$R108)</f>
        <v>0.65208643368477115</v>
      </c>
      <c r="H109" s="9">
        <f>0.7745*YAN_XRF!T108/(0.5293*YAN_XRF!$R108)</f>
        <v>5.4194568647619838E-3</v>
      </c>
      <c r="I109" s="10">
        <f>0.603*YAN_XRF!U108/(0.5293*YAN_XRF!$R108)</f>
        <v>0.24632227163872733</v>
      </c>
      <c r="J109" s="10">
        <f>0.7147*YAN_XRF!V108/(0.5293*YAN_XRF!$R108)</f>
        <v>0.13583837001558519</v>
      </c>
      <c r="K109" s="9">
        <f>0.7419*YAN_XRF!W108/(0.5293*YAN_XRF!$R108)</f>
        <v>0.15784488437048422</v>
      </c>
      <c r="L109" s="10">
        <f>0.8302*YAN_XRF!X108/(0.5293*YAN_XRF!$R108)</f>
        <v>9.6558489341410189E-2</v>
      </c>
      <c r="M109" s="9">
        <f>0.4364*YAN_XRF!Y108/(0.5293*YAN_XRF!$R108)</f>
        <v>7.8404495559228227E-3</v>
      </c>
      <c r="N109" s="10">
        <f>YAN_XRF!AA108/(0.5293*YAN_XRF!$R108)</f>
        <v>-4.7279472936000424E-3</v>
      </c>
      <c r="O109" s="5">
        <f>YAN_XRF!AB108/(0.5293*YAN_XRF!$R108)</f>
        <v>2.1748557550560195</v>
      </c>
      <c r="P109" s="12">
        <f>YAN_XRF!AC108/(0.5293*YAN_XRF!$R108)</f>
        <v>27.232976411136246</v>
      </c>
      <c r="Q109" s="5">
        <f>YAN_XRF!AD108/(0.5293*YAN_XRF!$R108)</f>
        <v>3.0258862679040273</v>
      </c>
      <c r="R109" s="5">
        <f>YAN_XRF!AE108/(0.5293*YAN_XRF!$R108)</f>
        <v>2.2694147009280203</v>
      </c>
      <c r="S109" s="5">
        <f>YAN_XRF!AF108/(0.5293*YAN_XRF!$R108)</f>
        <v>5.4844188605760493</v>
      </c>
      <c r="T109" s="5">
        <f>YAN_XRF!AG108/(0.5293*YAN_XRF!$R108)</f>
        <v>13.521929259696121</v>
      </c>
      <c r="U109" s="10">
        <f>YAN_XRF!AH108/(0.5293*YAN_XRF!$R108)</f>
        <v>0.47279472936000422</v>
      </c>
      <c r="V109" s="10" t="e">
        <f>YAN_XRF!#REF!/(0.5293*YAN_XRF!$R108)</f>
        <v>#REF!</v>
      </c>
      <c r="W109" s="5">
        <f>YAN_XRF!AI108/(0.5293*YAN_XRF!$R108)</f>
        <v>1.4183841880800128</v>
      </c>
      <c r="X109" s="10">
        <f>YAN_XRF!AJ108/(0.5293*YAN_XRF!$R108)</f>
        <v>0.28367683761600254</v>
      </c>
      <c r="Y109" s="5">
        <f>YAN_XRF!AK108/(0.5293*YAN_XRF!$R108)</f>
        <v>2.9313273220320264</v>
      </c>
      <c r="Z109" s="12">
        <f>YAN_XRF!AL108/(0.5293*YAN_XRF!$R108)</f>
        <v>25.530915385440228</v>
      </c>
      <c r="AA109" s="10">
        <f>YAN_XRF!AM108/(0.5293*YAN_XRF!$R108)</f>
        <v>9.4558945872000852E-2</v>
      </c>
      <c r="AB109" s="10" t="e">
        <f>YAN_XRF!#REF!/(0.5293*YAN_XRF!$R108)</f>
        <v>#REF!</v>
      </c>
      <c r="AC109" s="10">
        <f>YAN_XRF!AN108/(0.5293*YAN_XRF!$R108)</f>
        <v>9.4558945872000852E-2</v>
      </c>
      <c r="AD109" s="10" t="e">
        <f>YAN_XRF!#REF!/(0.5293*YAN_XRF!$R108)</f>
        <v>#REF!</v>
      </c>
      <c r="AE109" s="12">
        <f>YAN_XRF!AO108/(0.5293*YAN_XRF!$R108)</f>
        <v>27.800330086368248</v>
      </c>
      <c r="AF109" s="5">
        <f>YAN_XRF!AP108/(0.5293*YAN_XRF!$R108)</f>
        <v>2.3639736468000212</v>
      </c>
      <c r="AG109" s="5">
        <f>YAN_XRF!AQ108/(0.5293*YAN_XRF!$R108)</f>
        <v>8.0375103991200714</v>
      </c>
      <c r="AH109" s="12">
        <f>YAN_XRF!AR108/(0.5293*YAN_XRF!$R108)</f>
        <v>11.157955612896099</v>
      </c>
      <c r="AM109" s="9">
        <f>YAN_XRF!BV108/(0.5293*YAN_XRF!$R108)</f>
        <v>1.4250504438463141E-2</v>
      </c>
      <c r="AN109" s="9">
        <f>YAN_XRF!BW108/(0.5293*YAN_XRF!$R108)</f>
        <v>6.03389578993684E-3</v>
      </c>
      <c r="AO109" s="9">
        <f>YAN_XRF!BX108/(0.5293*YAN_XRF!$R108)</f>
        <v>1.6002960786750075E-2</v>
      </c>
      <c r="AP109" s="9">
        <f>YAN_XRF!BY108/(0.5293*YAN_XRF!$R108)</f>
        <v>0.22148636450544629</v>
      </c>
      <c r="AQ109" s="9">
        <f>YAN_XRF!BZ108/(0.5293*YAN_XRF!$R108)</f>
        <v>1.5797679409997567</v>
      </c>
      <c r="AR109" s="9">
        <f>YAN_XRF!CA108/(0.5293*YAN_XRF!$R108)</f>
        <v>0.31437037225628911</v>
      </c>
      <c r="AS109" s="9"/>
      <c r="AT109" s="9">
        <f>YAN_XRF!CC108/(0.5293*YAN_XRF!$R108)</f>
        <v>2.2592968937197162E-2</v>
      </c>
      <c r="AU109" s="9">
        <f>YAN_XRF!CD108/(0.5293*YAN_XRF!$R108)</f>
        <v>1.9672374055521609</v>
      </c>
      <c r="AV109" s="9">
        <f>YAN_XRF!CE108/(0.5293*YAN_XRF!$R108)</f>
        <v>7.0051158280895656E-2</v>
      </c>
      <c r="AW109" s="9">
        <f>YAN_XRF!CF108/(0.5293*YAN_XRF!$R108)</f>
        <v>5.36489635299384E-2</v>
      </c>
      <c r="AX109" s="9">
        <f>YAN_XRF!CG108/(0.5293*YAN_XRF!$R108)</f>
        <v>2.1884625841161742E-2</v>
      </c>
      <c r="AY109" s="9">
        <f>YAN_XRF!CH108/(0.5293*YAN_XRF!$R108)</f>
        <v>1.9658804846788978E-2</v>
      </c>
      <c r="AZ109" s="9">
        <f>YAN_XRF!CI108/(0.5293*YAN_XRF!$R108)</f>
        <v>0.84679900002023556</v>
      </c>
      <c r="BA109" s="9">
        <f>YAN_XRF!CJ108/(0.5293*YAN_XRF!$R108)</f>
        <v>0.25635970374304023</v>
      </c>
      <c r="BB109" s="9">
        <f>YAN_XRF!CK108/(0.5293*YAN_XRF!$R108)</f>
        <v>1.1841995027334156</v>
      </c>
      <c r="BC109" s="9">
        <f>YAN_XRF!CL108/(0.5293*YAN_XRF!$R108)</f>
        <v>0.29531657105811648</v>
      </c>
      <c r="BD109" s="9">
        <f>YAN_XRF!CM108/(0.5293*YAN_XRF!$R108)</f>
        <v>9.6811750914277836E-2</v>
      </c>
      <c r="BE109" s="9">
        <f>YAN_XRF!CN108/(0.5293*YAN_XRF!$R108)</f>
        <v>0.29303544740033066</v>
      </c>
      <c r="BF109" s="9">
        <f>YAN_XRF!CO108/(0.5293*YAN_XRF!$R108)</f>
        <v>4.5729651813158328E-2</v>
      </c>
      <c r="BG109" s="9">
        <f>YAN_XRF!CP108/(0.5293*YAN_XRF!$R108)</f>
        <v>0.27870918339461698</v>
      </c>
      <c r="BH109" s="9">
        <f>YAN_XRF!CQ108/(0.5293*YAN_XRF!$R108)</f>
        <v>5.7402008091598122E-2</v>
      </c>
      <c r="BI109" s="9">
        <f>YAN_XRF!CR108/(0.5293*YAN_XRF!$R108)</f>
        <v>0.16607813178755934</v>
      </c>
      <c r="BJ109" s="9">
        <f>YAN_XRF!CS108/(0.5293*YAN_XRF!$R108)</f>
        <v>2.5562119837577984E-2</v>
      </c>
      <c r="BK109" s="9">
        <f>YAN_XRF!CT108/(0.5293*YAN_XRF!$R108)</f>
        <v>0.17292940021071515</v>
      </c>
      <c r="BL109" s="9">
        <f>YAN_XRF!CU108/(0.5293*YAN_XRF!$R108)</f>
        <v>2.6645765357271117E-2</v>
      </c>
      <c r="BM109" s="29">
        <v>42.560418875354301</v>
      </c>
      <c r="BN109" s="27">
        <v>9.2285671237004543</v>
      </c>
      <c r="BO109" s="28">
        <v>3.9400331475064236</v>
      </c>
      <c r="BP109" s="28">
        <v>5.3584450806087363</v>
      </c>
      <c r="BR109" s="22"/>
      <c r="BS109" s="23"/>
      <c r="BT109" s="21"/>
      <c r="BU109" s="24"/>
      <c r="BV109" s="24"/>
    </row>
    <row r="110" spans="1:74" x14ac:dyDescent="0.2">
      <c r="A110" t="str">
        <f>YAN_XRF!A109</f>
        <v>YAN 9B-1</v>
      </c>
      <c r="B110">
        <f>YAN_XRF!B109</f>
        <v>57</v>
      </c>
      <c r="C110" s="18">
        <f>YAN_XRF!C109</f>
        <v>210</v>
      </c>
      <c r="D110" s="5">
        <f>0.4674*YAN_XRF!P109/(0.5293*YAN_XRF!$R109)</f>
        <v>2.3493632236881732</v>
      </c>
      <c r="E110" s="9">
        <f>0.5994*YAN_XRF!Q109/(0.5293*YAN_XRF!$R109)</f>
        <v>4.9043607186858788E-2</v>
      </c>
      <c r="F110" s="5">
        <f>0.5293*YAN_XRF!R109/(0.5293*YAN_XRF!$R109)</f>
        <v>1</v>
      </c>
      <c r="G110" s="10">
        <f>0.6994*YAN_XRF!S109/(0.5293*YAN_XRF!$R109)</f>
        <v>0.68297032214720121</v>
      </c>
      <c r="H110" s="9">
        <f>0.7745*YAN_XRF!T109/(0.5293*YAN_XRF!$R109)</f>
        <v>7.4834502300140998E-3</v>
      </c>
      <c r="I110" s="10">
        <f>0.603*YAN_XRF!U109/(0.5293*YAN_XRF!$R109)</f>
        <v>0.26652525447307884</v>
      </c>
      <c r="J110" s="10">
        <f>0.7147*YAN_XRF!V109/(0.5293*YAN_XRF!$R109)</f>
        <v>0.25859435758769</v>
      </c>
      <c r="K110" s="9">
        <f>0.7419*YAN_XRF!W109/(0.5293*YAN_XRF!$R109)</f>
        <v>0.18988791116934992</v>
      </c>
      <c r="L110" s="10">
        <f>0.8302*YAN_XRF!X109/(0.5293*YAN_XRF!$R109)</f>
        <v>8.875006244517418E-2</v>
      </c>
      <c r="M110" s="9">
        <f>0.4364*YAN_XRF!Y109/(0.5293*YAN_XRF!$R109)</f>
        <v>9.0164047327171825E-3</v>
      </c>
      <c r="N110" s="10">
        <f>YAN_XRF!AA109/(0.5293*YAN_XRF!$R109)</f>
        <v>-4.1116164059250863E-3</v>
      </c>
      <c r="O110" s="5">
        <f>YAN_XRF!AB109/(0.5293*YAN_XRF!$R109)</f>
        <v>2.569760253703179</v>
      </c>
      <c r="P110" s="12">
        <f>YAN_XRF!AC109/(0.5293*YAN_XRF!$R109)</f>
        <v>29.500847712512492</v>
      </c>
      <c r="Q110" s="5">
        <f>YAN_XRF!AD109/(0.5293*YAN_XRF!$R109)</f>
        <v>0.30837123044438147</v>
      </c>
      <c r="R110" s="5">
        <f>YAN_XRF!AE109/(0.5293*YAN_XRF!$R109)</f>
        <v>2.4669698435550518</v>
      </c>
      <c r="S110" s="5">
        <f>YAN_XRF!AF109/(0.5293*YAN_XRF!$R109)</f>
        <v>4.9339396871101036</v>
      </c>
      <c r="T110" s="5">
        <f>YAN_XRF!AG109/(0.5293*YAN_XRF!$R109)</f>
        <v>13.568334139552784</v>
      </c>
      <c r="U110" s="10">
        <f>YAN_XRF!AH109/(0.5293*YAN_XRF!$R109)</f>
        <v>1.7474369725181615</v>
      </c>
      <c r="V110" s="10"/>
      <c r="W110" s="5">
        <f>YAN_XRF!AI109/(0.5293*YAN_XRF!$R109)</f>
        <v>1.7474369725181615</v>
      </c>
      <c r="X110" s="10">
        <f>YAN_XRF!AJ109/(0.5293*YAN_XRF!$R109)</f>
        <v>0.41116164059250859</v>
      </c>
      <c r="Y110" s="5">
        <f>YAN_XRF!AK109/(0.5293*YAN_XRF!$R109)</f>
        <v>2.569760253703179</v>
      </c>
      <c r="Z110" s="12">
        <f>YAN_XRF!AL109/(0.5293*YAN_XRF!$R109)</f>
        <v>36.798966833029517</v>
      </c>
      <c r="AA110" s="10">
        <f>YAN_XRF!AM109/(0.5293*YAN_XRF!$R109)</f>
        <v>0.41116164059250859</v>
      </c>
      <c r="AB110" s="10"/>
      <c r="AC110" s="10">
        <f>YAN_XRF!AN109/(0.5293*YAN_XRF!$R109)</f>
        <v>0.2055808202962543</v>
      </c>
      <c r="AD110" s="10"/>
      <c r="AE110" s="12">
        <f>YAN_XRF!AO109/(0.5293*YAN_XRF!$R109)</f>
        <v>26.519925818216805</v>
      </c>
      <c r="AF110" s="5">
        <f>YAN_XRF!AP109/(0.5293*YAN_XRF!$R109)</f>
        <v>1.9530177928144159</v>
      </c>
      <c r="AG110" s="5">
        <f>YAN_XRF!AQ109/(0.5293*YAN_XRF!$R109)</f>
        <v>10.79299306555335</v>
      </c>
      <c r="AH110" s="12">
        <f>YAN_XRF!AR109/(0.5293*YAN_XRF!$R109)</f>
        <v>9.6622985539239519</v>
      </c>
      <c r="AI110" s="10">
        <f>YAN_XRF!AY109/(0.5293*YAN_XRF!$R109)</f>
        <v>0.23855598387177351</v>
      </c>
      <c r="AJ110" s="10">
        <f>YAN_XRF!AZ109/(0.5293*YAN_XRF!$R109)</f>
        <v>0.19816963172457433</v>
      </c>
      <c r="AK110" s="10">
        <f>YAN_XRF!BA109/(0.5293*YAN_XRF!$R109)</f>
        <v>2.6242391710816864E-2</v>
      </c>
      <c r="AL110" s="10">
        <f>YAN_XRF!BB109/(0.5293*YAN_XRF!$R109)</f>
        <v>0.21231359216095663</v>
      </c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29">
        <v>26.821758659897121</v>
      </c>
      <c r="BN110" s="27">
        <v>6.4081164860353175</v>
      </c>
      <c r="BO110" s="28">
        <v>4.0051689524410117</v>
      </c>
      <c r="BP110" s="28">
        <v>5.4470297753197761</v>
      </c>
    </row>
    <row r="111" spans="1:74" x14ac:dyDescent="0.2">
      <c r="A111" t="str">
        <f>YAN_XRF!A110</f>
        <v>YAN 9B-1</v>
      </c>
      <c r="B111">
        <f>YAN_XRF!B110</f>
        <v>61</v>
      </c>
      <c r="C111">
        <f>YAN_XRF!C110</f>
        <v>214</v>
      </c>
      <c r="D111" s="5">
        <f>0.4674*YAN_XRF!P110/(0.5293*YAN_XRF!$R110)</f>
        <v>2.5008797234510101</v>
      </c>
      <c r="E111" s="9">
        <f>0.5994*YAN_XRF!Q110/(0.5293*YAN_XRF!$R110)</f>
        <v>5.7373427805714944E-2</v>
      </c>
      <c r="F111" s="5">
        <f>0.5293*YAN_XRF!R110/(0.5293*YAN_XRF!$R110)</f>
        <v>1</v>
      </c>
      <c r="G111" s="10">
        <f>0.6994*YAN_XRF!S110/(0.5293*YAN_XRF!$R110)</f>
        <v>0.67021485006326886</v>
      </c>
      <c r="H111" s="9">
        <f>0.7745*YAN_XRF!T110/(0.5293*YAN_XRF!$R110)</f>
        <v>1.2411900921085009E-2</v>
      </c>
      <c r="I111" s="10">
        <f>0.603*YAN_XRF!U110/(0.5293*YAN_XRF!$R110)</f>
        <v>0.29450648980694932</v>
      </c>
      <c r="J111" s="10">
        <f>0.7147*YAN_XRF!V110/(0.5293*YAN_XRF!$R110)</f>
        <v>0.5477452882548336</v>
      </c>
      <c r="K111" s="9">
        <f>0.7419*YAN_XRF!W110/(0.5293*YAN_XRF!$R110)</f>
        <v>0.18602561560200634</v>
      </c>
      <c r="L111" s="10">
        <f>0.8302*YAN_XRF!X110/(0.5293*YAN_XRF!$R110)</f>
        <v>8.5981670311331304E-2</v>
      </c>
      <c r="M111" s="9">
        <f>0.4364*YAN_XRF!Y110/(0.5293*YAN_XRF!$R110)</f>
        <v>9.3723934397563057E-3</v>
      </c>
      <c r="N111" s="10">
        <f>YAN_XRF!AA110/(0.5293*YAN_XRF!$R110)</f>
        <v>2.1803666918898757E-3</v>
      </c>
      <c r="O111" s="5">
        <f>YAN_XRF!AB110/(0.5293*YAN_XRF!$R110)</f>
        <v>0.54509167297246885</v>
      </c>
      <c r="P111" s="12">
        <f>YAN_XRF!AC110/(0.5293*YAN_XRF!$R110)</f>
        <v>27.799675321595913</v>
      </c>
      <c r="Q111" s="5">
        <f>YAN_XRF!AD110/(0.5293*YAN_XRF!$R110)</f>
        <v>2.507421695673357</v>
      </c>
      <c r="R111" s="5">
        <f>YAN_XRF!AE110/(0.5293*YAN_XRF!$R110)</f>
        <v>2.6164400302678508</v>
      </c>
      <c r="S111" s="5">
        <f>YAN_XRF!AF110/(0.5293*YAN_XRF!$R110)</f>
        <v>5.9960084026971581</v>
      </c>
      <c r="T111" s="5">
        <f>YAN_XRF!AG110/(0.5293*YAN_XRF!$R110)</f>
        <v>11.664961801610835</v>
      </c>
      <c r="U111" s="10">
        <f>YAN_XRF!AH110/(0.5293*YAN_XRF!$R110)</f>
        <v>0.10901833459449378</v>
      </c>
      <c r="V111" s="10"/>
      <c r="W111" s="5">
        <f>YAN_XRF!AI110/(0.5293*YAN_XRF!$R110)</f>
        <v>1.6352750189174068</v>
      </c>
      <c r="X111" s="10">
        <f>YAN_XRF!AJ110/(0.5293*YAN_XRF!$R110)</f>
        <v>0.54509167297246885</v>
      </c>
      <c r="Y111" s="5">
        <f>YAN_XRF!AK110/(0.5293*YAN_XRF!$R110)</f>
        <v>2.3984033610788633</v>
      </c>
      <c r="Z111" s="12">
        <f>YAN_XRF!AL110/(0.5293*YAN_XRF!$R110)</f>
        <v>39.355618788612254</v>
      </c>
      <c r="AA111" s="10">
        <f>YAN_XRF!AM110/(0.5293*YAN_XRF!$R110)</f>
        <v>0.43607333837797513</v>
      </c>
      <c r="AB111" s="10"/>
      <c r="AC111" s="10">
        <f>YAN_XRF!AN110/(0.5293*YAN_XRF!$R110)</f>
        <v>0.10901833459449378</v>
      </c>
      <c r="AD111" s="10"/>
      <c r="AE111" s="12">
        <f>YAN_XRF!AO110/(0.5293*YAN_XRF!$R110)</f>
        <v>27.14556531402895</v>
      </c>
      <c r="AF111" s="5">
        <f>YAN_XRF!AP110/(0.5293*YAN_XRF!$R110)</f>
        <v>2.0713483572953817</v>
      </c>
      <c r="AG111" s="5">
        <f>YAN_XRF!AQ110/(0.5293*YAN_XRF!$R110)</f>
        <v>8.8304851021539967</v>
      </c>
      <c r="AH111" s="12">
        <f>YAN_XRF!AR110/(0.5293*YAN_XRF!$R110)</f>
        <v>10.683796790260391</v>
      </c>
      <c r="AI111" s="10">
        <f>YAN_XRF!AY110/(0.5293*YAN_XRF!$R110)</f>
        <v>0.16155427003558034</v>
      </c>
      <c r="AJ111" s="10">
        <f>YAN_XRF!AZ110/(0.5293*YAN_XRF!$R110)</f>
        <v>6.5007632918696642E-2</v>
      </c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29">
        <v>18.173420842448877</v>
      </c>
      <c r="BN111" s="27">
        <v>4.134342799911658</v>
      </c>
      <c r="BO111" s="28">
        <v>4.7590351219678269</v>
      </c>
      <c r="BP111" s="28">
        <v>6.4722877658762448</v>
      </c>
      <c r="BR111" s="22"/>
      <c r="BS111" s="23"/>
      <c r="BT111" s="21"/>
      <c r="BU111" s="24"/>
      <c r="BV111" s="24"/>
    </row>
    <row r="112" spans="1:74" x14ac:dyDescent="0.2">
      <c r="A112" t="str">
        <f>YAN_XRF!A111</f>
        <v>YAN 9B-1</v>
      </c>
      <c r="B112">
        <f>YAN_XRF!B111</f>
        <v>63</v>
      </c>
      <c r="C112">
        <f>YAN_XRF!C111</f>
        <v>216</v>
      </c>
      <c r="D112" s="5">
        <f>0.4674*YAN_XRF!P111/(0.5293*YAN_XRF!$R111)</f>
        <v>2.4854041880630415</v>
      </c>
      <c r="E112" s="9">
        <f>0.5994*YAN_XRF!Q111/(0.5293*YAN_XRF!$R111)</f>
        <v>5.6981769519338359E-2</v>
      </c>
      <c r="F112" s="5">
        <f>0.5293*YAN_XRF!R111/(0.5293*YAN_XRF!$R111)</f>
        <v>1</v>
      </c>
      <c r="G112" s="10">
        <f>0.6994*YAN_XRF!S111/(0.5293*YAN_XRF!$R111)</f>
        <v>0.66335566534743962</v>
      </c>
      <c r="H112" s="9">
        <f>0.7745*YAN_XRF!T111/(0.5293*YAN_XRF!$R111)</f>
        <v>1.2679838418420589E-2</v>
      </c>
      <c r="I112" s="10">
        <f>0.603*YAN_XRF!U111/(0.5293*YAN_XRF!$R111)</f>
        <v>0.28497466160630064</v>
      </c>
      <c r="J112" s="10">
        <f>0.7147*YAN_XRF!V111/(0.5293*YAN_XRF!$R111)</f>
        <v>0.57489999926873325</v>
      </c>
      <c r="K112" s="9">
        <f>0.7419*YAN_XRF!W111/(0.5293*YAN_XRF!$R111)</f>
        <v>0.18462106683527277</v>
      </c>
      <c r="L112" s="10">
        <f>0.8302*YAN_XRF!X111/(0.5293*YAN_XRF!$R111)</f>
        <v>8.8799361462219215E-2</v>
      </c>
      <c r="M112" s="9">
        <f>0.4364*YAN_XRF!Y111/(0.5293*YAN_XRF!$R111)</f>
        <v>9.335591747075999E-3</v>
      </c>
      <c r="N112" s="10">
        <f>YAN_XRF!AA111/(0.5293*YAN_XRF!$R111)</f>
        <v>2.1828858908406437E-3</v>
      </c>
      <c r="O112" s="5">
        <f>YAN_XRF!AB111/(0.5293*YAN_XRF!$R111)</f>
        <v>0.65486576725219314</v>
      </c>
      <c r="P112" s="12">
        <f>YAN_XRF!AC111/(0.5293*YAN_XRF!$R111)</f>
        <v>28.704949464554467</v>
      </c>
      <c r="Q112" s="5">
        <f>YAN_XRF!AD111/(0.5293*YAN_XRF!$R111)</f>
        <v>3.0560402471769015</v>
      </c>
      <c r="R112" s="5">
        <f>YAN_XRF!AE111/(0.5293*YAN_XRF!$R111)</f>
        <v>2.5103187744667403</v>
      </c>
      <c r="S112" s="5">
        <f>YAN_XRF!AF111/(0.5293*YAN_XRF!$R111)</f>
        <v>6.0029361998117707</v>
      </c>
      <c r="T112" s="5">
        <f>YAN_XRF!AG111/(0.5293*YAN_XRF!$R111)</f>
        <v>11.351006632371348</v>
      </c>
      <c r="U112" s="10">
        <f>YAN_XRF!AH111/(0.5293*YAN_XRF!$R111)</f>
        <v>0</v>
      </c>
      <c r="V112" s="10"/>
      <c r="W112" s="5">
        <f>YAN_XRF!AI111/(0.5293*YAN_XRF!$R111)</f>
        <v>1.8554530072145472</v>
      </c>
      <c r="X112" s="10">
        <f>YAN_XRF!AJ111/(0.5293*YAN_XRF!$R111)</f>
        <v>0.43657717816812874</v>
      </c>
      <c r="Y112" s="5">
        <f>YAN_XRF!AK111/(0.5293*YAN_XRF!$R111)</f>
        <v>2.4011744799247081</v>
      </c>
      <c r="Z112" s="12">
        <f>YAN_XRF!AL111/(0.5293*YAN_XRF!$R111)</f>
        <v>40.27424468600988</v>
      </c>
      <c r="AA112" s="10">
        <f>YAN_XRF!AM111/(0.5293*YAN_XRF!$R111)</f>
        <v>0</v>
      </c>
      <c r="AB112" s="10"/>
      <c r="AC112" s="10">
        <f>YAN_XRF!AN111/(0.5293*YAN_XRF!$R111)</f>
        <v>0.10914429454203219</v>
      </c>
      <c r="AD112" s="10"/>
      <c r="AE112" s="12">
        <f>YAN_XRF!AO111/(0.5293*YAN_XRF!$R111)</f>
        <v>26.194630690087727</v>
      </c>
      <c r="AF112" s="5">
        <f>YAN_XRF!AP111/(0.5293*YAN_XRF!$R111)</f>
        <v>2.1828858908406437</v>
      </c>
      <c r="AG112" s="5">
        <f>YAN_XRF!AQ111/(0.5293*YAN_XRF!$R111)</f>
        <v>8.6223992688205424</v>
      </c>
      <c r="AH112" s="12">
        <f>YAN_XRF!AR111/(0.5293*YAN_XRF!$R111)</f>
        <v>10.150419392408994</v>
      </c>
      <c r="AI112" s="10">
        <f>YAN_XRF!AY111/(0.5293*YAN_XRF!$R111)</f>
        <v>0.18356978899024393</v>
      </c>
      <c r="AJ112" s="10">
        <f>YAN_XRF!AZ111/(0.5293*YAN_XRF!$R111)</f>
        <v>7.196974782101602E-2</v>
      </c>
      <c r="AK112" s="10">
        <f>YAN_XRF!BA111/(0.5293*YAN_XRF!$R111)</f>
        <v>0.13125692861624791</v>
      </c>
      <c r="AL112" s="10">
        <f>YAN_XRF!BB111/(0.5293*YAN_XRF!$R111)</f>
        <v>5.2312860373996038E-2</v>
      </c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29">
        <v>19.761192494621245</v>
      </c>
      <c r="BN112" s="27">
        <v>4.476065335598137</v>
      </c>
      <c r="BO112" s="28">
        <v>5.4524671773013242</v>
      </c>
      <c r="BP112" s="28">
        <v>7.4153553611298015</v>
      </c>
    </row>
    <row r="113" spans="1:74" x14ac:dyDescent="0.2">
      <c r="A113" t="str">
        <f>YAN_XRF!A112</f>
        <v>YAN 9B-1</v>
      </c>
      <c r="B113">
        <f>YAN_XRF!B112</f>
        <v>65</v>
      </c>
      <c r="C113" s="18">
        <f>YAN_XRF!C112</f>
        <v>218</v>
      </c>
      <c r="D113" s="5">
        <f>0.4674*YAN_XRF!P112/(0.5293*YAN_XRF!$R112)</f>
        <v>2.5073894878597596</v>
      </c>
      <c r="E113" s="9">
        <f>0.5994*YAN_XRF!Q112/(0.5293*YAN_XRF!$R112)</f>
        <v>5.8768757448584077E-2</v>
      </c>
      <c r="F113" s="5">
        <f>0.5293*YAN_XRF!R112/(0.5293*YAN_XRF!$R112)</f>
        <v>1</v>
      </c>
      <c r="G113" s="10">
        <f>0.6994*YAN_XRF!S112/(0.5293*YAN_XRF!$R112)</f>
        <v>0.68025394355238034</v>
      </c>
      <c r="H113" s="9">
        <f>0.7745*YAN_XRF!T112/(0.5293*YAN_XRF!$R112)</f>
        <v>1.2396044404529634E-2</v>
      </c>
      <c r="I113" s="10">
        <f>0.603*YAN_XRF!U112/(0.5293*YAN_XRF!$R112)</f>
        <v>0.27603635491031253</v>
      </c>
      <c r="J113" s="10">
        <f>0.7147*YAN_XRF!V112/(0.5293*YAN_XRF!$R112)</f>
        <v>0.56554720398845659</v>
      </c>
      <c r="K113" s="9">
        <f>0.7419*YAN_XRF!W112/(0.5293*YAN_XRF!$R112)</f>
        <v>0.17769892812021243</v>
      </c>
      <c r="L113" s="10">
        <f>0.8302*YAN_XRF!X112/(0.5293*YAN_XRF!$R112)</f>
        <v>9.0132232233755952E-2</v>
      </c>
      <c r="M113" s="9">
        <f>0.4364*YAN_XRF!Y112/(0.5293*YAN_XRF!$R112)</f>
        <v>9.2803425430887446E-3</v>
      </c>
      <c r="N113" s="10">
        <f>YAN_XRF!AA112/(0.5293*YAN_XRF!$R112)</f>
        <v>0</v>
      </c>
      <c r="O113" s="5">
        <f>YAN_XRF!AB112/(0.5293*YAN_XRF!$R112)</f>
        <v>0.67154777435636626</v>
      </c>
      <c r="P113" s="12">
        <f>YAN_XRF!AC112/(0.5293*YAN_XRF!$R112)</f>
        <v>28.205006522967384</v>
      </c>
      <c r="Q113" s="5">
        <f>YAN_XRF!AD112/(0.5293*YAN_XRF!$R112)</f>
        <v>1.6788694358909158</v>
      </c>
      <c r="R113" s="5">
        <f>YAN_XRF!AE112/(0.5293*YAN_XRF!$R112)</f>
        <v>2.686191097425465</v>
      </c>
      <c r="S113" s="5">
        <f>YAN_XRF!AF112/(0.5293*YAN_XRF!$R112)</f>
        <v>5.932005340147902</v>
      </c>
      <c r="T113" s="5">
        <f>YAN_XRF!AG112/(0.5293*YAN_XRF!$R112)</f>
        <v>11.304387534998833</v>
      </c>
      <c r="U113" s="10">
        <f>YAN_XRF!AH112/(0.5293*YAN_XRF!$R112)</f>
        <v>0.22384925811878875</v>
      </c>
      <c r="V113" s="10" t="e">
        <f>YAN_XRF!#REF!/(0.5293*YAN_XRF!$R112)</f>
        <v>#REF!</v>
      </c>
      <c r="W113" s="5">
        <f>YAN_XRF!AI112/(0.5293*YAN_XRF!$R112)</f>
        <v>1.9027186940097045</v>
      </c>
      <c r="X113" s="10">
        <f>YAN_XRF!AJ112/(0.5293*YAN_XRF!$R112)</f>
        <v>0.33577388717818313</v>
      </c>
      <c r="Y113" s="5">
        <f>YAN_XRF!AK112/(0.5293*YAN_XRF!$R112)</f>
        <v>2.4623418393066765</v>
      </c>
      <c r="Z113" s="12">
        <f>YAN_XRF!AL112/(0.5293*YAN_XRF!$R112)</f>
        <v>41.747886639154103</v>
      </c>
      <c r="AA113" s="10">
        <f>YAN_XRF!AM112/(0.5293*YAN_XRF!$R112)</f>
        <v>0.4476985162375775</v>
      </c>
      <c r="AB113" s="10" t="e">
        <f>YAN_XRF!#REF!/(0.5293*YAN_XRF!$R112)</f>
        <v>#REF!</v>
      </c>
      <c r="AC113" s="10">
        <f>YAN_XRF!AN112/(0.5293*YAN_XRF!$R112)</f>
        <v>-0.11192462905939438</v>
      </c>
      <c r="AD113" s="10" t="e">
        <f>YAN_XRF!#REF!/(0.5293*YAN_XRF!$R112)</f>
        <v>#REF!</v>
      </c>
      <c r="AE113" s="12">
        <f>YAN_XRF!AO112/(0.5293*YAN_XRF!$R112)</f>
        <v>26.302287828957681</v>
      </c>
      <c r="AF113" s="5">
        <f>YAN_XRF!AP112/(0.5293*YAN_XRF!$R112)</f>
        <v>2.014643323069099</v>
      </c>
      <c r="AG113" s="5">
        <f>YAN_XRF!AQ112/(0.5293*YAN_XRF!$R112)</f>
        <v>8.9539703247515501</v>
      </c>
      <c r="AH113" s="12">
        <f>YAN_XRF!AR112/(0.5293*YAN_XRF!$R112)</f>
        <v>10.856689018761255</v>
      </c>
      <c r="AI113" s="10">
        <f>YAN_XRF!AY112/(0.5293*YAN_XRF!$R112)</f>
        <v>0.172240811659502</v>
      </c>
      <c r="AJ113" s="10">
        <f>YAN_XRF!AZ112/(0.5293*YAN_XRF!$R112)</f>
        <v>7.0702788176819437E-2</v>
      </c>
      <c r="AM113" s="9">
        <f>YAN_XRF!BV112/(0.5293*YAN_XRF!$R112)</f>
        <v>6.1629976535390631E-3</v>
      </c>
      <c r="AN113" s="9">
        <f>YAN_XRF!BW112/(0.5293*YAN_XRF!$R112)</f>
        <v>5.8769412812124978E-3</v>
      </c>
      <c r="AO113" s="9">
        <f>YAN_XRF!BX112/(0.5293*YAN_XRF!$R112)</f>
        <v>4.9812059316154331E-2</v>
      </c>
      <c r="AP113" s="9">
        <f>YAN_XRF!BY112/(0.5293*YAN_XRF!$R112)</f>
        <v>0.23659523487607259</v>
      </c>
      <c r="AQ113" s="9">
        <f>YAN_XRF!BZ112/(0.5293*YAN_XRF!$R112)</f>
        <v>2.3418930304981185</v>
      </c>
      <c r="AR113" s="9">
        <f>YAN_XRF!CA112/(0.5293*YAN_XRF!$R112)</f>
        <v>0.30935967472016607</v>
      </c>
      <c r="AS113" s="9">
        <f>YAN_XRF!CB112/(0.5293*YAN_XRF!$R112)</f>
        <v>0</v>
      </c>
      <c r="AT113" s="9">
        <f>YAN_XRF!CC112/(0.5293*YAN_XRF!$R112)</f>
        <v>2.7893856054182271E-2</v>
      </c>
      <c r="AU113" s="9">
        <f>YAN_XRF!CD112/(0.5293*YAN_XRF!$R112)</f>
        <v>2.8459746978706564</v>
      </c>
      <c r="AV113" s="9">
        <f>YAN_XRF!CE112/(0.5293*YAN_XRF!$R112)</f>
        <v>0.12882300955478174</v>
      </c>
      <c r="AW113" s="9">
        <f>YAN_XRF!CF112/(0.5293*YAN_XRF!$R112)</f>
        <v>5.375292235206474E-2</v>
      </c>
      <c r="AX113" s="9">
        <f>YAN_XRF!CG112/(0.5293*YAN_XRF!$R112)</f>
        <v>2.434090760138901E-2</v>
      </c>
      <c r="AY113" s="9">
        <f>YAN_XRF!CH112/(0.5293*YAN_XRF!$R112)</f>
        <v>5.5671310494142763E-2</v>
      </c>
      <c r="AZ113" s="9">
        <f>YAN_XRF!CI112/(0.5293*YAN_XRF!$R112)</f>
        <v>1.2983189816112313</v>
      </c>
      <c r="BA113" s="9">
        <f>YAN_XRF!CJ112/(0.5293*YAN_XRF!$R112)</f>
        <v>0.41006945594780914</v>
      </c>
      <c r="BB113" s="9">
        <f>YAN_XRF!CK112/(0.5293*YAN_XRF!$R112)</f>
        <v>1.8897578219646265</v>
      </c>
      <c r="BC113" s="9">
        <f>YAN_XRF!CL112/(0.5293*YAN_XRF!$R112)</f>
        <v>0.46089443000368019</v>
      </c>
      <c r="BD113" s="9">
        <f>YAN_XRF!CM112/(0.5293*YAN_XRF!$R112)</f>
        <v>0.14145580767052254</v>
      </c>
      <c r="BE113" s="9">
        <f>YAN_XRF!CN112/(0.5293*YAN_XRF!$R112)</f>
        <v>0.44190661660727093</v>
      </c>
      <c r="BF113" s="9">
        <f>YAN_XRF!CO112/(0.5293*YAN_XRF!$R112)</f>
        <v>6.6787664652321818E-2</v>
      </c>
      <c r="BG113" s="9">
        <f>YAN_XRF!CP112/(0.5293*YAN_XRF!$R112)</f>
        <v>0.40259960620438512</v>
      </c>
      <c r="BH113" s="9">
        <f>YAN_XRF!CQ112/(0.5293*YAN_XRF!$R112)</f>
        <v>7.9018788115932423E-2</v>
      </c>
      <c r="BI113" s="9">
        <f>YAN_XRF!CR112/(0.5293*YAN_XRF!$R112)</f>
        <v>0.22355265785178136</v>
      </c>
      <c r="BJ113" s="9">
        <f>YAN_XRF!CS112/(0.5293*YAN_XRF!$R112)</f>
        <v>3.3351300967118337E-2</v>
      </c>
      <c r="BK113" s="9">
        <f>YAN_XRF!CT112/(0.5293*YAN_XRF!$R112)</f>
        <v>0.21810640540175125</v>
      </c>
      <c r="BL113" s="9">
        <f>YAN_XRF!CU112/(0.5293*YAN_XRF!$R112)</f>
        <v>3.273347701471048E-2</v>
      </c>
      <c r="BM113" s="29">
        <v>19.869581440526861</v>
      </c>
      <c r="BN113" s="27">
        <v>4.4510802480542342</v>
      </c>
      <c r="BO113" s="28">
        <v>5.6972644556628804</v>
      </c>
      <c r="BP113" s="28">
        <v>7.7482796597015176</v>
      </c>
      <c r="BR113" s="22"/>
      <c r="BS113" s="23"/>
      <c r="BT113" s="21"/>
      <c r="BU113" s="24"/>
      <c r="BV113" s="24"/>
    </row>
    <row r="114" spans="1:74" x14ac:dyDescent="0.2">
      <c r="A114" t="str">
        <f>YAN_XRF!A113</f>
        <v>YAN 9B-1</v>
      </c>
      <c r="B114">
        <f>YAN_XRF!B113</f>
        <v>67</v>
      </c>
      <c r="C114">
        <f>YAN_XRF!C113</f>
        <v>220</v>
      </c>
      <c r="D114" s="5">
        <f>0.4674*YAN_XRF!P113/(0.5293*YAN_XRF!$R113)</f>
        <v>2.5059755408531736</v>
      </c>
      <c r="E114" s="9">
        <f>0.5994*YAN_XRF!Q113/(0.5293*YAN_XRF!$R113)</f>
        <v>5.809091929889601E-2</v>
      </c>
      <c r="F114" s="5">
        <f>0.5293*YAN_XRF!R113/(0.5293*YAN_XRF!$R113)</f>
        <v>1</v>
      </c>
      <c r="G114" s="10">
        <f>0.6994*YAN_XRF!S113/(0.5293*YAN_XRF!$R113)</f>
        <v>0.64977640457849273</v>
      </c>
      <c r="H114" s="9">
        <f>0.7745*YAN_XRF!T113/(0.5293*YAN_XRF!$R113)</f>
        <v>1.1733635381725241E-2</v>
      </c>
      <c r="I114" s="10">
        <f>0.603*YAN_XRF!U113/(0.5293*YAN_XRF!$R113)</f>
        <v>0.26600191067590157</v>
      </c>
      <c r="J114" s="10">
        <f>0.7147*YAN_XRF!V113/(0.5293*YAN_XRF!$R113)</f>
        <v>0.52625653230147329</v>
      </c>
      <c r="K114" s="9">
        <f>0.7419*YAN_XRF!W113/(0.5293*YAN_XRF!$R113)</f>
        <v>0.18264588955152586</v>
      </c>
      <c r="L114" s="10">
        <f>0.8302*YAN_XRF!X113/(0.5293*YAN_XRF!$R113)</f>
        <v>8.9707080194917452E-2</v>
      </c>
      <c r="M114" s="9">
        <f>0.4364*YAN_XRF!Y113/(0.5293*YAN_XRF!$R113)</f>
        <v>9.5282484163847596E-3</v>
      </c>
      <c r="N114" s="10">
        <f>YAN_XRF!AA113/(0.5293*YAN_XRF!$R113)</f>
        <v>0</v>
      </c>
      <c r="O114" s="5">
        <f>YAN_XRF!AB113/(0.5293*YAN_XRF!$R113)</f>
        <v>0.77977677887134655</v>
      </c>
      <c r="P114" s="12">
        <f>YAN_XRF!AC113/(0.5293*YAN_XRF!$R113)</f>
        <v>28.406154087456194</v>
      </c>
      <c r="Q114" s="5">
        <f>YAN_XRF!AD113/(0.5293*YAN_XRF!$R113)</f>
        <v>2.4507270193099462</v>
      </c>
      <c r="R114" s="5">
        <f>YAN_XRF!AE113/(0.5293*YAN_XRF!$R113)</f>
        <v>2.4507270193099462</v>
      </c>
      <c r="S114" s="5">
        <f>YAN_XRF!AF113/(0.5293*YAN_XRF!$R113)</f>
        <v>5.4584374520994263</v>
      </c>
      <c r="T114" s="5">
        <f>YAN_XRF!AG113/(0.5293*YAN_XRF!$R113)</f>
        <v>11.139668269590665</v>
      </c>
      <c r="U114" s="10">
        <f>YAN_XRF!AH113/(0.5293*YAN_XRF!$R113)</f>
        <v>0.2227933653918133</v>
      </c>
      <c r="V114" s="10"/>
      <c r="W114" s="5">
        <f>YAN_XRF!AI113/(0.5293*YAN_XRF!$R113)</f>
        <v>1.5595535577426931</v>
      </c>
      <c r="X114" s="10">
        <f>YAN_XRF!AJ113/(0.5293*YAN_XRF!$R113)</f>
        <v>0.2227933653918133</v>
      </c>
      <c r="Y114" s="5">
        <f>YAN_XRF!AK113/(0.5293*YAN_XRF!$R113)</f>
        <v>2.3393303366140397</v>
      </c>
      <c r="Z114" s="12">
        <f>YAN_XRF!AL113/(0.5293*YAN_XRF!$R113)</f>
        <v>42.107946059052715</v>
      </c>
      <c r="AA114" s="10">
        <f>YAN_XRF!AM113/(0.5293*YAN_XRF!$R113)</f>
        <v>0.55698341347953328</v>
      </c>
      <c r="AB114" s="10"/>
      <c r="AC114" s="10">
        <f>YAN_XRF!AN113/(0.5293*YAN_XRF!$R113)</f>
        <v>0.11139668269590665</v>
      </c>
      <c r="AD114" s="10"/>
      <c r="AE114" s="12">
        <f>YAN_XRF!AO113/(0.5293*YAN_XRF!$R113)</f>
        <v>24.730063558491278</v>
      </c>
      <c r="AF114" s="5">
        <f>YAN_XRF!AP113/(0.5293*YAN_XRF!$R113)</f>
        <v>2.0051402885263196</v>
      </c>
      <c r="AG114" s="5">
        <f>YAN_XRF!AQ113/(0.5293*YAN_XRF!$R113)</f>
        <v>9.1345279810643447</v>
      </c>
      <c r="AH114" s="12">
        <f>YAN_XRF!AR113/(0.5293*YAN_XRF!$R113)</f>
        <v>10.025701442631599</v>
      </c>
      <c r="AI114" s="10">
        <f>YAN_XRF!AY113/(0.5293*YAN_XRF!$R113)</f>
        <v>0.20056972719397992</v>
      </c>
      <c r="AJ114" s="10">
        <f>YAN_XRF!AZ113/(0.5293*YAN_XRF!$R113)</f>
        <v>8.018333220451361E-2</v>
      </c>
      <c r="AK114" s="10">
        <f>YAN_XRF!BA113/(0.5293*YAN_XRF!$R113)</f>
        <v>0.119795992571178</v>
      </c>
      <c r="AL114" s="10">
        <f>YAN_XRF!BB113/(0.5293*YAN_XRF!$R113)</f>
        <v>8.0773734622801921E-2</v>
      </c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29">
        <v>23.828652813789581</v>
      </c>
      <c r="BN114" s="27">
        <v>5.2186211525553885</v>
      </c>
      <c r="BO114" s="28">
        <v>4.9525361971426287</v>
      </c>
      <c r="BP114" s="28">
        <v>6.7354492281139757</v>
      </c>
    </row>
    <row r="115" spans="1:74" x14ac:dyDescent="0.2">
      <c r="A115" t="str">
        <f>YAN_XRF!A114</f>
        <v>YAN 9B-1</v>
      </c>
      <c r="B115">
        <f>YAN_XRF!B114</f>
        <v>69</v>
      </c>
      <c r="C115">
        <f>YAN_XRF!C114</f>
        <v>222</v>
      </c>
      <c r="D115" s="5">
        <f>0.4674*YAN_XRF!P114/(0.5293*YAN_XRF!$R114)</f>
        <v>2.5285264902705071</v>
      </c>
      <c r="E115" s="9">
        <f>0.5994*YAN_XRF!Q114/(0.5293*YAN_XRF!$R114)</f>
        <v>5.9980595464102004E-2</v>
      </c>
      <c r="F115" s="5">
        <f>0.5293*YAN_XRF!R114/(0.5293*YAN_XRF!$R114)</f>
        <v>1</v>
      </c>
      <c r="G115" s="10">
        <f>0.6994*YAN_XRF!S114/(0.5293*YAN_XRF!$R114)</f>
        <v>0.6602880660066649</v>
      </c>
      <c r="H115" s="9">
        <f>0.7745*YAN_XRF!T114/(0.5293*YAN_XRF!$R114)</f>
        <v>1.1572764689042368E-2</v>
      </c>
      <c r="I115" s="10">
        <f>0.603*YAN_XRF!U114/(0.5293*YAN_XRF!$R114)</f>
        <v>0.26825735110086385</v>
      </c>
      <c r="J115" s="10">
        <f>0.7147*YAN_XRF!V114/(0.5293*YAN_XRF!$R114)</f>
        <v>0.52020739828777773</v>
      </c>
      <c r="K115" s="9">
        <f>0.7419*YAN_XRF!W114/(0.5293*YAN_XRF!$R114)</f>
        <v>0.18728025993158035</v>
      </c>
      <c r="L115" s="10">
        <f>0.8302*YAN_XRF!X114/(0.5293*YAN_XRF!$R114)</f>
        <v>9.0218526860430526E-2</v>
      </c>
      <c r="M115" s="9">
        <f>0.4364*YAN_XRF!Y114/(0.5293*YAN_XRF!$R114)</f>
        <v>9.7317901923892596E-3</v>
      </c>
      <c r="N115" s="10">
        <f>YAN_XRF!AA114/(0.5293*YAN_XRF!$R114)</f>
        <v>-1.1319878601093929E-3</v>
      </c>
      <c r="O115" s="5">
        <f>YAN_XRF!AB114/(0.5293*YAN_XRF!$R114)</f>
        <v>0.79239150207657505</v>
      </c>
      <c r="P115" s="12">
        <f>YAN_XRF!AC114/(0.5293*YAN_XRF!$R114)</f>
        <v>28.412895288745762</v>
      </c>
      <c r="Q115" s="5">
        <f>YAN_XRF!AD114/(0.5293*YAN_XRF!$R114)</f>
        <v>3.6223611523500572</v>
      </c>
      <c r="R115" s="5">
        <f>YAN_XRF!AE114/(0.5293*YAN_XRF!$R114)</f>
        <v>2.4903732922406645</v>
      </c>
      <c r="S115" s="5">
        <f>YAN_XRF!AF114/(0.5293*YAN_XRF!$R114)</f>
        <v>5.886336872568843</v>
      </c>
      <c r="T115" s="5">
        <f>YAN_XRF!AG114/(0.5293*YAN_XRF!$R114)</f>
        <v>11.433077387104868</v>
      </c>
      <c r="U115" s="10">
        <f>YAN_XRF!AH114/(0.5293*YAN_XRF!$R114)</f>
        <v>0.45279514404375715</v>
      </c>
      <c r="V115" s="10"/>
      <c r="W115" s="5">
        <f>YAN_XRF!AI114/(0.5293*YAN_XRF!$R114)</f>
        <v>1.9243793621859679</v>
      </c>
      <c r="X115" s="10">
        <f>YAN_XRF!AJ114/(0.5293*YAN_XRF!$R114)</f>
        <v>0.33959635803281785</v>
      </c>
      <c r="Y115" s="5">
        <f>YAN_XRF!AK114/(0.5293*YAN_XRF!$R114)</f>
        <v>2.4903732922406645</v>
      </c>
      <c r="Z115" s="12">
        <f>YAN_XRF!AL114/(0.5293*YAN_XRF!$R114)</f>
        <v>41.657153252025658</v>
      </c>
      <c r="AA115" s="10">
        <f>YAN_XRF!AM114/(0.5293*YAN_XRF!$R114)</f>
        <v>0.90559028808751429</v>
      </c>
      <c r="AB115" s="10"/>
      <c r="AC115" s="10">
        <f>YAN_XRF!AN114/(0.5293*YAN_XRF!$R114)</f>
        <v>0.22639757202187857</v>
      </c>
      <c r="AD115" s="10"/>
      <c r="AE115" s="12">
        <f>YAN_XRF!AO114/(0.5293*YAN_XRF!$R114)</f>
        <v>25.469726852461338</v>
      </c>
      <c r="AF115" s="5">
        <f>YAN_XRF!AP114/(0.5293*YAN_XRF!$R114)</f>
        <v>2.2639757202187858</v>
      </c>
      <c r="AG115" s="5">
        <f>YAN_XRF!AQ114/(0.5293*YAN_XRF!$R114)</f>
        <v>10.527487099017353</v>
      </c>
      <c r="AH115" s="12">
        <f>YAN_XRF!AR114/(0.5293*YAN_XRF!$R114)</f>
        <v>10.753884671039232</v>
      </c>
      <c r="AI115" s="10">
        <f>YAN_XRF!AY114/(0.5293*YAN_XRF!$R114)</f>
        <v>0.25664428764400155</v>
      </c>
      <c r="AJ115" s="10">
        <f>YAN_XRF!AZ114/(0.5293*YAN_XRF!$R114)</f>
        <v>8.7344183286040752E-2</v>
      </c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29">
        <v>38.785878513683855</v>
      </c>
      <c r="BN115" s="27">
        <v>8.8417035197189122</v>
      </c>
      <c r="BO115" s="28">
        <v>4.4253952868480368</v>
      </c>
      <c r="BP115" s="28">
        <v>6.0185375901133309</v>
      </c>
      <c r="BR115" s="22"/>
      <c r="BS115" s="23"/>
      <c r="BT115" s="21"/>
      <c r="BU115" s="24"/>
      <c r="BV115" s="24"/>
    </row>
    <row r="116" spans="1:74" x14ac:dyDescent="0.2">
      <c r="A116" t="str">
        <f>YAN_XRF!A115</f>
        <v>YAN 9B-1</v>
      </c>
      <c r="B116">
        <f>YAN_XRF!B115</f>
        <v>71</v>
      </c>
      <c r="C116">
        <f>YAN_XRF!C115</f>
        <v>224</v>
      </c>
      <c r="D116" s="5">
        <f>0.4674*YAN_XRF!P115/(0.5293*YAN_XRF!$R115)</f>
        <v>2.5530482572712301</v>
      </c>
      <c r="E116" s="9">
        <f>0.5994*YAN_XRF!Q115/(0.5293*YAN_XRF!$R115)</f>
        <v>5.7541251626429077E-2</v>
      </c>
      <c r="F116" s="5">
        <f>0.5293*YAN_XRF!R115/(0.5293*YAN_XRF!$R115)</f>
        <v>1</v>
      </c>
      <c r="G116" s="10">
        <f>0.6994*YAN_XRF!S115/(0.5293*YAN_XRF!$R115)</f>
        <v>0.64677896889877939</v>
      </c>
      <c r="H116" s="9">
        <f>0.7745*YAN_XRF!T115/(0.5293*YAN_XRF!$R115)</f>
        <v>1.2142451159412601E-2</v>
      </c>
      <c r="I116" s="10">
        <f>0.603*YAN_XRF!U115/(0.5293*YAN_XRF!$R115)</f>
        <v>0.26785510401364016</v>
      </c>
      <c r="J116" s="10">
        <f>0.7147*YAN_XRF!V115/(0.5293*YAN_XRF!$R115)</f>
        <v>0.56186985636300868</v>
      </c>
      <c r="K116" s="9">
        <f>0.7419*YAN_XRF!W115/(0.5293*YAN_XRF!$R115)</f>
        <v>0.19469876994076182</v>
      </c>
      <c r="L116" s="10">
        <f>0.8302*YAN_XRF!X115/(0.5293*YAN_XRF!$R115)</f>
        <v>9.3373530590272341E-2</v>
      </c>
      <c r="M116" s="9">
        <f>0.4364*YAN_XRF!Y115/(0.5293*YAN_XRF!$R115)</f>
        <v>9.4694327899235882E-3</v>
      </c>
      <c r="N116" s="10">
        <f>YAN_XRF!AA115/(0.5293*YAN_XRF!$R115)</f>
        <v>2.2721440030337671E-3</v>
      </c>
      <c r="O116" s="5">
        <f>YAN_XRF!AB115/(0.5293*YAN_XRF!$R115)</f>
        <v>0.68164320091013009</v>
      </c>
      <c r="P116" s="12">
        <f>YAN_XRF!AC115/(0.5293*YAN_XRF!$R115)</f>
        <v>27.94737123731533</v>
      </c>
      <c r="Q116" s="5">
        <f>YAN_XRF!AD115/(0.5293*YAN_XRF!$R115)</f>
        <v>1.0224648013651951</v>
      </c>
      <c r="R116" s="5">
        <f>YAN_XRF!AE115/(0.5293*YAN_XRF!$R115)</f>
        <v>2.272144003033767</v>
      </c>
      <c r="S116" s="5">
        <f>YAN_XRF!AF115/(0.5293*YAN_XRF!$R115)</f>
        <v>6.2483960083428585</v>
      </c>
      <c r="T116" s="5">
        <f>YAN_XRF!AG115/(0.5293*YAN_XRF!$R115)</f>
        <v>10.679076814258703</v>
      </c>
      <c r="U116" s="10">
        <f>YAN_XRF!AH115/(0.5293*YAN_XRF!$R115)</f>
        <v>0.34082160045506504</v>
      </c>
      <c r="V116" s="10"/>
      <c r="W116" s="5">
        <f>YAN_XRF!AI115/(0.5293*YAN_XRF!$R115)</f>
        <v>1.7041080022753252</v>
      </c>
      <c r="X116" s="10">
        <f>YAN_XRF!AJ115/(0.5293*YAN_XRF!$R115)</f>
        <v>0.2272144003033767</v>
      </c>
      <c r="Y116" s="5">
        <f>YAN_XRF!AK115/(0.5293*YAN_XRF!$R115)</f>
        <v>2.4993584033371437</v>
      </c>
      <c r="Z116" s="12">
        <f>YAN_XRF!AL115/(0.5293*YAN_XRF!$R115)</f>
        <v>41.693842455669625</v>
      </c>
      <c r="AA116" s="10">
        <f>YAN_XRF!AM115/(0.5293*YAN_XRF!$R115)</f>
        <v>0.2272144003033767</v>
      </c>
      <c r="AB116" s="10"/>
      <c r="AC116" s="10">
        <f>YAN_XRF!AN115/(0.5293*YAN_XRF!$R115)</f>
        <v>0</v>
      </c>
      <c r="AD116" s="10"/>
      <c r="AE116" s="12">
        <f>YAN_XRF!AO115/(0.5293*YAN_XRF!$R115)</f>
        <v>24.084726432157929</v>
      </c>
      <c r="AF116" s="5">
        <f>YAN_XRF!AP115/(0.5293*YAN_XRF!$R115)</f>
        <v>2.1585368028820784</v>
      </c>
      <c r="AG116" s="5">
        <f>YAN_XRF!AQ115/(0.5293*YAN_XRF!$R115)</f>
        <v>9.2021832122867551</v>
      </c>
      <c r="AH116" s="12">
        <f>YAN_XRF!AR115/(0.5293*YAN_XRF!$R115)</f>
        <v>11.58793441547221</v>
      </c>
      <c r="AI116" s="10">
        <f>YAN_XRF!AY115/(0.5293*YAN_XRF!$R115)</f>
        <v>0.21171837820268638</v>
      </c>
      <c r="AJ116" s="10">
        <f>YAN_XRF!AZ115/(0.5293*YAN_XRF!$R115)</f>
        <v>7.5423820180705897E-2</v>
      </c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29">
        <v>26.513977161163638</v>
      </c>
      <c r="BN116" s="27">
        <v>5.5566298099741802</v>
      </c>
      <c r="BO116" s="28">
        <v>5.063547031834994</v>
      </c>
      <c r="BP116" s="28">
        <v>6.8864239632955924</v>
      </c>
    </row>
    <row r="117" spans="1:74" x14ac:dyDescent="0.2">
      <c r="A117" t="str">
        <f>YAN_XRF!A116</f>
        <v>YAN 9B-1</v>
      </c>
      <c r="B117">
        <f>YAN_XRF!B116</f>
        <v>73</v>
      </c>
      <c r="C117" s="6">
        <f>YAN_XRF!C116</f>
        <v>226</v>
      </c>
      <c r="D117" s="5">
        <f>0.4674*YAN_XRF!P116/(0.5293*YAN_XRF!$R116)</f>
        <v>2.4852670952886831</v>
      </c>
      <c r="E117" s="9">
        <f>0.5994*YAN_XRF!Q116/(0.5293*YAN_XRF!$R116)</f>
        <v>5.8478411016096118E-2</v>
      </c>
      <c r="F117" s="5">
        <f>0.5293*YAN_XRF!R116/(0.5293*YAN_XRF!$R116)</f>
        <v>1</v>
      </c>
      <c r="G117" s="10">
        <f>0.6994*YAN_XRF!S116/(0.5293*YAN_XRF!$R116)</f>
        <v>0.63670125051380233</v>
      </c>
      <c r="H117" s="9">
        <f>0.7745*YAN_XRF!T116/(0.5293*YAN_XRF!$R116)</f>
        <v>1.1565527091368523E-2</v>
      </c>
      <c r="I117" s="10">
        <f>0.603*YAN_XRF!U116/(0.5293*YAN_XRF!$R116)</f>
        <v>0.25946402632437082</v>
      </c>
      <c r="J117" s="10">
        <f>0.7147*YAN_XRF!V116/(0.5293*YAN_XRF!$R116)</f>
        <v>0.52176862109869826</v>
      </c>
      <c r="K117" s="9">
        <f>0.7419*YAN_XRF!W116/(0.5293*YAN_XRF!$R116)</f>
        <v>0.19285170064656118</v>
      </c>
      <c r="L117" s="10">
        <f>0.8302*YAN_XRF!X116/(0.5293*YAN_XRF!$R116)</f>
        <v>9.2750090592895684E-2</v>
      </c>
      <c r="M117" s="9">
        <f>0.4364*YAN_XRF!Y116/(0.5293*YAN_XRF!$R116)</f>
        <v>9.5578491498868878E-3</v>
      </c>
      <c r="N117" s="10">
        <f>YAN_XRF!AA116/(0.5293*YAN_XRF!$R116)</f>
        <v>0</v>
      </c>
      <c r="O117" s="5">
        <f>YAN_XRF!AB116/(0.5293*YAN_XRF!$R116)</f>
        <v>0.77429825349285952</v>
      </c>
      <c r="P117" s="12">
        <f>YAN_XRF!AC116/(0.5293*YAN_XRF!$R116)</f>
        <v>27.653509053316412</v>
      </c>
      <c r="Q117" s="5">
        <f>YAN_XRF!AD116/(0.5293*YAN_XRF!$R116)</f>
        <v>2.765350905331641</v>
      </c>
      <c r="R117" s="5">
        <f>YAN_XRF!AE116/(0.5293*YAN_XRF!$R116)</f>
        <v>2.3228947604785786</v>
      </c>
      <c r="S117" s="5">
        <f>YAN_XRF!AF116/(0.5293*YAN_XRF!$R116)</f>
        <v>5.08824566581022</v>
      </c>
      <c r="T117" s="5">
        <f>YAN_XRF!AG116/(0.5293*YAN_XRF!$R116)</f>
        <v>10.729561512686768</v>
      </c>
      <c r="U117" s="10">
        <f>YAN_XRF!AH116/(0.5293*YAN_XRF!$R116)</f>
        <v>0.11061403621326564</v>
      </c>
      <c r="V117" s="10" t="e">
        <f>YAN_XRF!#REF!/(0.5293*YAN_XRF!$R116)</f>
        <v>#REF!</v>
      </c>
      <c r="W117" s="5">
        <f>YAN_XRF!AI116/(0.5293*YAN_XRF!$R116)</f>
        <v>1.7698245794122502</v>
      </c>
      <c r="X117" s="10">
        <f>YAN_XRF!AJ116/(0.5293*YAN_XRF!$R116)</f>
        <v>0</v>
      </c>
      <c r="Y117" s="5">
        <f>YAN_XRF!AK116/(0.5293*YAN_XRF!$R116)</f>
        <v>2.54412283290511</v>
      </c>
      <c r="Z117" s="12">
        <f>YAN_XRF!AL116/(0.5293*YAN_XRF!$R116)</f>
        <v>41.590877616187882</v>
      </c>
      <c r="AA117" s="10">
        <f>YAN_XRF!AM116/(0.5293*YAN_XRF!$R116)</f>
        <v>-0.11061403621326564</v>
      </c>
      <c r="AB117" s="10" t="e">
        <f>YAN_XRF!#REF!/(0.5293*YAN_XRF!$R116)</f>
        <v>#REF!</v>
      </c>
      <c r="AC117" s="10">
        <f>YAN_XRF!AN116/(0.5293*YAN_XRF!$R116)</f>
        <v>0</v>
      </c>
      <c r="AD117" s="10" t="e">
        <f>YAN_XRF!#REF!/(0.5293*YAN_XRF!$R116)</f>
        <v>#REF!</v>
      </c>
      <c r="AE117" s="12">
        <f>YAN_XRF!AO116/(0.5293*YAN_XRF!$R116)</f>
        <v>24.445702003131707</v>
      </c>
      <c r="AF117" s="5">
        <f>YAN_XRF!AP116/(0.5293*YAN_XRF!$R116)</f>
        <v>2.1016666880520471</v>
      </c>
      <c r="AG117" s="5">
        <f>YAN_XRF!AQ116/(0.5293*YAN_XRF!$R116)</f>
        <v>9.8446492229806424</v>
      </c>
      <c r="AH117" s="12">
        <f>YAN_XRF!AR116/(0.5293*YAN_XRF!$R116)</f>
        <v>10.618947476473501</v>
      </c>
      <c r="AI117" s="10">
        <f>YAN_XRF!AY116/(0.5293*YAN_XRF!$R116)</f>
        <v>0.20428200207865899</v>
      </c>
      <c r="AJ117" s="10">
        <f>YAN_XRF!AZ116/(0.5293*YAN_XRF!$R116)</f>
        <v>8.833636931991394E-2</v>
      </c>
      <c r="AK117" s="10">
        <f>YAN_XRF!BA116/(0.5293*YAN_XRF!$R116)</f>
        <v>0.11556954503561993</v>
      </c>
      <c r="AL117" s="10">
        <f>YAN_XRF!BB116/(0.5293*YAN_XRF!$R116)</f>
        <v>8.8712457043039053E-2</v>
      </c>
      <c r="AM117" s="9"/>
      <c r="AN117" s="9">
        <f>YAN_XRF!BW116/(0.5293*YAN_XRF!$R116)</f>
        <v>5.3253124703480301E-3</v>
      </c>
      <c r="AO117" s="9">
        <f>YAN_XRF!BX116/(0.5293*YAN_XRF!$R116)</f>
        <v>4.9720865709097888E-2</v>
      </c>
      <c r="AP117" s="9">
        <f>YAN_XRF!BY116/(0.5293*YAN_XRF!$R116)</f>
        <v>0.11360946431392088</v>
      </c>
      <c r="AQ117" s="9">
        <f>YAN_XRF!BZ116/(0.5293*YAN_XRF!$R116)</f>
        <v>2.2845603600885092</v>
      </c>
      <c r="AR117" s="9">
        <f>YAN_XRF!CA116/(0.5293*YAN_XRF!$R116)</f>
        <v>0.30969717858990115</v>
      </c>
      <c r="AS117" s="9"/>
      <c r="AT117" s="9">
        <f>YAN_XRF!CC116/(0.5293*YAN_XRF!$R116)</f>
        <v>2.1892730047329539E-2</v>
      </c>
      <c r="AU117" s="9">
        <f>YAN_XRF!CD116/(0.5293*YAN_XRF!$R116)</f>
        <v>2.6348484654072304</v>
      </c>
      <c r="AV117" s="9">
        <f>YAN_XRF!CE116/(0.5293*YAN_XRF!$R116)</f>
        <v>9.1276490402462551E-2</v>
      </c>
      <c r="AW117" s="9">
        <f>YAN_XRF!CF116/(0.5293*YAN_XRF!$R116)</f>
        <v>5.1231997012536112E-2</v>
      </c>
      <c r="AX117" s="9">
        <f>YAN_XRF!CG116/(0.5293*YAN_XRF!$R116)</f>
        <v>2.7468067571105887E-2</v>
      </c>
      <c r="AY117" s="9">
        <f>YAN_XRF!CH116/(0.5293*YAN_XRF!$R116)</f>
        <v>4.6491079420435552E-2</v>
      </c>
      <c r="AZ117" s="9">
        <f>YAN_XRF!CI116/(0.5293*YAN_XRF!$R116)</f>
        <v>1.2289927353125578</v>
      </c>
      <c r="BA117" s="9">
        <f>YAN_XRF!CJ116/(0.5293*YAN_XRF!$R116)</f>
        <v>0.39975912687474208</v>
      </c>
      <c r="BB117" s="9">
        <f>YAN_XRF!CK116/(0.5293*YAN_XRF!$R116)</f>
        <v>1.8246006501450596</v>
      </c>
      <c r="BC117" s="9">
        <f>YAN_XRF!CL116/(0.5293*YAN_XRF!$R116)</f>
        <v>0.43828599568782245</v>
      </c>
      <c r="BD117" s="9">
        <f>YAN_XRF!CM116/(0.5293*YAN_XRF!$R116)</f>
        <v>0.13626978503819787</v>
      </c>
      <c r="BE117" s="9">
        <f>YAN_XRF!CN116/(0.5293*YAN_XRF!$R116)</f>
        <v>0.42871549376305268</v>
      </c>
      <c r="BF117" s="9">
        <f>YAN_XRF!CO116/(0.5293*YAN_XRF!$R116)</f>
        <v>6.5596335755190791E-2</v>
      </c>
      <c r="BG117" s="9">
        <f>YAN_XRF!CP116/(0.5293*YAN_XRF!$R116)</f>
        <v>0.398432864580545</v>
      </c>
      <c r="BH117" s="9">
        <f>YAN_XRF!CQ116/(0.5293*YAN_XRF!$R116)</f>
        <v>7.985227274235647E-2</v>
      </c>
      <c r="BI117" s="9">
        <f>YAN_XRF!CR116/(0.5293*YAN_XRF!$R116)</f>
        <v>0.22775430056311396</v>
      </c>
      <c r="BJ117" s="9">
        <f>YAN_XRF!CS116/(0.5293*YAN_XRF!$R116)</f>
        <v>3.3447472270167262E-2</v>
      </c>
      <c r="BK117" s="9">
        <f>YAN_XRF!CT116/(0.5293*YAN_XRF!$R116)</f>
        <v>0.21956775574297016</v>
      </c>
      <c r="BL117" s="9">
        <f>YAN_XRF!CU116/(0.5293*YAN_XRF!$R116)</f>
        <v>3.3268277531501779E-2</v>
      </c>
      <c r="BM117" s="29">
        <v>26.001932022047814</v>
      </c>
      <c r="BN117" s="27">
        <v>5.6419763921189441</v>
      </c>
      <c r="BO117" s="28">
        <v>4.8839352319101721</v>
      </c>
      <c r="BP117" s="28">
        <v>6.6421519153978341</v>
      </c>
      <c r="BR117" s="22"/>
      <c r="BS117" s="23"/>
      <c r="BT117" s="21"/>
      <c r="BU117" s="24"/>
      <c r="BV117" s="24"/>
    </row>
    <row r="118" spans="1:74" x14ac:dyDescent="0.2">
      <c r="A118" t="str">
        <f>YAN_XRF!A117</f>
        <v>YAN 9B-1</v>
      </c>
      <c r="B118">
        <f>YAN_XRF!B117</f>
        <v>75</v>
      </c>
      <c r="C118">
        <f>YAN_XRF!C117</f>
        <v>228</v>
      </c>
      <c r="D118" s="5">
        <f>0.4674*YAN_XRF!P117/(0.5293*YAN_XRF!$R117)</f>
        <v>2.4816836811142893</v>
      </c>
      <c r="E118" s="9">
        <f>0.5994*YAN_XRF!Q117/(0.5293*YAN_XRF!$R117)</f>
        <v>5.4409141546740342E-2</v>
      </c>
      <c r="F118" s="5">
        <f>0.5293*YAN_XRF!R117/(0.5293*YAN_XRF!$R117)</f>
        <v>1</v>
      </c>
      <c r="G118" s="10">
        <f>0.6994*YAN_XRF!S117/(0.5293*YAN_XRF!$R117)</f>
        <v>0.62954824307098289</v>
      </c>
      <c r="H118" s="9">
        <f>0.7745*YAN_XRF!T117/(0.5293*YAN_XRF!$R117)</f>
        <v>1.0848257620670113E-2</v>
      </c>
      <c r="I118" s="10">
        <f>0.603*YAN_XRF!U117/(0.5293*YAN_XRF!$R117)</f>
        <v>0.25534701003928417</v>
      </c>
      <c r="J118" s="10">
        <f>0.7147*YAN_XRF!V117/(0.5293*YAN_XRF!$R117)</f>
        <v>0.48811627154493797</v>
      </c>
      <c r="K118" s="9">
        <f>0.7419*YAN_XRF!W117/(0.5293*YAN_XRF!$R117)</f>
        <v>0.18688834309465333</v>
      </c>
      <c r="L118" s="10">
        <f>0.8302*YAN_XRF!X117/(0.5293*YAN_XRF!$R117)</f>
        <v>8.8340054420173258E-2</v>
      </c>
      <c r="M118" s="9">
        <f>0.4364*YAN_XRF!Y117/(0.5293*YAN_XRF!$R117)</f>
        <v>8.2922358960327135E-3</v>
      </c>
      <c r="N118" s="10">
        <f>YAN_XRF!AA117/(0.5293*YAN_XRF!$R117)</f>
        <v>-2.1715951017500889E-3</v>
      </c>
      <c r="O118" s="5">
        <f>YAN_XRF!AB117/(0.5293*YAN_XRF!$R117)</f>
        <v>0.65147853052502669</v>
      </c>
      <c r="P118" s="12">
        <f>YAN_XRF!AC117/(0.5293*YAN_XRF!$R117)</f>
        <v>27.470678037138622</v>
      </c>
      <c r="Q118" s="5">
        <f>YAN_XRF!AD117/(0.5293*YAN_XRF!$R117)</f>
        <v>2.1715951017500887</v>
      </c>
      <c r="R118" s="5">
        <f>YAN_XRF!AE117/(0.5293*YAN_XRF!$R117)</f>
        <v>2.280174856837593</v>
      </c>
      <c r="S118" s="5">
        <f>YAN_XRF!AF117/(0.5293*YAN_XRF!$R117)</f>
        <v>4.560349713675186</v>
      </c>
      <c r="T118" s="5">
        <f>YAN_XRF!AG117/(0.5293*YAN_XRF!$R117)</f>
        <v>10.857975508750444</v>
      </c>
      <c r="U118" s="10">
        <f>YAN_XRF!AH117/(0.5293*YAN_XRF!$R117)</f>
        <v>0.21715951017500887</v>
      </c>
      <c r="V118" s="10"/>
      <c r="W118" s="5">
        <f>YAN_XRF!AI117/(0.5293*YAN_XRF!$R117)</f>
        <v>1.8458558364875755</v>
      </c>
      <c r="X118" s="10">
        <f>YAN_XRF!AJ117/(0.5293*YAN_XRF!$R117)</f>
        <v>0.32573926526251334</v>
      </c>
      <c r="Y118" s="5">
        <f>YAN_XRF!AK117/(0.5293*YAN_XRF!$R117)</f>
        <v>2.3887546119250977</v>
      </c>
      <c r="Z118" s="12">
        <f>YAN_XRF!AL117/(0.5293*YAN_XRF!$R117)</f>
        <v>42.671843749389247</v>
      </c>
      <c r="AA118" s="10">
        <f>YAN_XRF!AM117/(0.5293*YAN_XRF!$R117)</f>
        <v>0</v>
      </c>
      <c r="AB118" s="10"/>
      <c r="AC118" s="10">
        <f>YAN_XRF!AN117/(0.5293*YAN_XRF!$R117)</f>
        <v>0</v>
      </c>
      <c r="AD118" s="10"/>
      <c r="AE118" s="12">
        <f>YAN_XRF!AO117/(0.5293*YAN_XRF!$R117)</f>
        <v>25.299082935388533</v>
      </c>
      <c r="AF118" s="5">
        <f>YAN_XRF!AP117/(0.5293*YAN_XRF!$R117)</f>
        <v>1.8458558364875755</v>
      </c>
      <c r="AG118" s="5">
        <f>YAN_XRF!AQ117/(0.5293*YAN_XRF!$R117)</f>
        <v>8.2520613866503378</v>
      </c>
      <c r="AH118" s="12">
        <f>YAN_XRF!AR117/(0.5293*YAN_XRF!$R117)</f>
        <v>9.4464386926128867</v>
      </c>
      <c r="AI118" s="10">
        <f>YAN_XRF!AY117/(0.5293*YAN_XRF!$R117)</f>
        <v>0.1686895075039469</v>
      </c>
      <c r="AJ118" s="10">
        <f>YAN_XRF!AZ117/(0.5293*YAN_XRF!$R117)</f>
        <v>8.5180817866147229E-2</v>
      </c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29">
        <v>20.922981264230184</v>
      </c>
      <c r="BN118" s="27">
        <v>4.7490200159572327</v>
      </c>
      <c r="BO118" s="28">
        <v>4.9687214532672277</v>
      </c>
      <c r="BP118" s="28">
        <v>6.7574611764434298</v>
      </c>
    </row>
    <row r="119" spans="1:74" x14ac:dyDescent="0.2">
      <c r="A119" t="str">
        <f>YAN_XRF!A118</f>
        <v>YAN 9B-1</v>
      </c>
      <c r="B119">
        <f>YAN_XRF!B118</f>
        <v>77</v>
      </c>
      <c r="C119">
        <f>YAN_XRF!C118</f>
        <v>230</v>
      </c>
      <c r="D119" s="5">
        <f>0.4674*YAN_XRF!P118/(0.5293*YAN_XRF!$R118)</f>
        <v>2.4517650798351722</v>
      </c>
      <c r="E119" s="9">
        <f>0.5994*YAN_XRF!Q118/(0.5293*YAN_XRF!$R118)</f>
        <v>5.5219157377668616E-2</v>
      </c>
      <c r="F119" s="5">
        <f>0.5293*YAN_XRF!R118/(0.5293*YAN_XRF!$R118)</f>
        <v>1</v>
      </c>
      <c r="G119" s="10">
        <f>0.6994*YAN_XRF!S118/(0.5293*YAN_XRF!$R118)</f>
        <v>0.62125121059090449</v>
      </c>
      <c r="H119" s="9">
        <f>0.7745*YAN_XRF!T118/(0.5293*YAN_XRF!$R118)</f>
        <v>1.0628360506737608E-2</v>
      </c>
      <c r="I119" s="10">
        <f>0.603*YAN_XRF!U118/(0.5293*YAN_XRF!$R118)</f>
        <v>0.24952959288402327</v>
      </c>
      <c r="J119" s="10">
        <f>0.7147*YAN_XRF!V118/(0.5293*YAN_XRF!$R118)</f>
        <v>0.44324871111428826</v>
      </c>
      <c r="K119" s="9">
        <f>0.7419*YAN_XRF!W118/(0.5293*YAN_XRF!$R118)</f>
        <v>0.19493843219754803</v>
      </c>
      <c r="L119" s="10">
        <f>0.8302*YAN_XRF!X118/(0.5293*YAN_XRF!$R118)</f>
        <v>9.6264103703174189E-2</v>
      </c>
      <c r="M119" s="9">
        <f>0.4364*YAN_XRF!Y118/(0.5293*YAN_XRF!$R118)</f>
        <v>8.9133531793648933E-3</v>
      </c>
      <c r="N119" s="10">
        <f>YAN_XRF!AA118/(0.5293*YAN_XRF!$R118)</f>
        <v>-2.1275762821200191E-3</v>
      </c>
      <c r="O119" s="5">
        <f>YAN_XRF!AB118/(0.5293*YAN_XRF!$R118)</f>
        <v>0.85103051284800768</v>
      </c>
      <c r="P119" s="12">
        <f>YAN_XRF!AC118/(0.5293*YAN_XRF!$R118)</f>
        <v>29.041416250938259</v>
      </c>
      <c r="Q119" s="5">
        <f>YAN_XRF!AD118/(0.5293*YAN_XRF!$R118)</f>
        <v>-0.21275762821200192</v>
      </c>
      <c r="R119" s="5">
        <f>YAN_XRF!AE118/(0.5293*YAN_XRF!$R118)</f>
        <v>2.1275762821200193</v>
      </c>
      <c r="S119" s="5">
        <f>YAN_XRF!AF118/(0.5293*YAN_XRF!$R118)</f>
        <v>4.6806678206640422</v>
      </c>
      <c r="T119" s="5">
        <f>YAN_XRF!AG118/(0.5293*YAN_XRF!$R118)</f>
        <v>11.488911923448104</v>
      </c>
      <c r="U119" s="10">
        <f>YAN_XRF!AH118/(0.5293*YAN_XRF!$R118)</f>
        <v>0.31913644231800287</v>
      </c>
      <c r="V119" s="10"/>
      <c r="W119" s="5">
        <f>YAN_XRF!AI118/(0.5293*YAN_XRF!$R118)</f>
        <v>1.4893033974840133</v>
      </c>
      <c r="X119" s="10">
        <f>YAN_XRF!AJ118/(0.5293*YAN_XRF!$R118)</f>
        <v>0.53189407053000481</v>
      </c>
      <c r="Y119" s="5">
        <f>YAN_XRF!AK118/(0.5293*YAN_XRF!$R118)</f>
        <v>2.6594703526500236</v>
      </c>
      <c r="Z119" s="12">
        <f>YAN_XRF!AL118/(0.5293*YAN_XRF!$R118)</f>
        <v>41.594116315446371</v>
      </c>
      <c r="AA119" s="10">
        <f>YAN_XRF!AM118/(0.5293*YAN_XRF!$R118)</f>
        <v>0</v>
      </c>
      <c r="AB119" s="10"/>
      <c r="AC119" s="10">
        <f>YAN_XRF!AN118/(0.5293*YAN_XRF!$R118)</f>
        <v>0</v>
      </c>
      <c r="AD119" s="10"/>
      <c r="AE119" s="12">
        <f>YAN_XRF!AO118/(0.5293*YAN_XRF!$R118)</f>
        <v>24.679884872592222</v>
      </c>
      <c r="AF119" s="5">
        <f>YAN_XRF!AP118/(0.5293*YAN_XRF!$R118)</f>
        <v>1.9148186539080172</v>
      </c>
      <c r="AG119" s="5">
        <f>YAN_XRF!AQ118/(0.5293*YAN_XRF!$R118)</f>
        <v>8.7230627566920784</v>
      </c>
      <c r="AH119" s="12">
        <f>YAN_XRF!AR118/(0.5293*YAN_XRF!$R118)</f>
        <v>10.212366154176092</v>
      </c>
      <c r="AI119" s="10">
        <f>YAN_XRF!AY118/(0.5293*YAN_XRF!$R118)</f>
        <v>0.17018482680678035</v>
      </c>
      <c r="AJ119" s="10">
        <f>YAN_XRF!AZ118/(0.5293*YAN_XRF!$R118)</f>
        <v>9.7751492282004276E-2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29">
        <v>25.632762428938737</v>
      </c>
      <c r="BN119" s="27">
        <v>5.1582432564027094</v>
      </c>
      <c r="BO119" s="28">
        <v>4.417177914110491</v>
      </c>
      <c r="BP119" s="28">
        <v>6.0073619631902684</v>
      </c>
      <c r="BR119" s="22"/>
      <c r="BS119" s="23"/>
      <c r="BT119" s="21"/>
      <c r="BU119" s="24"/>
      <c r="BV119" s="24"/>
    </row>
    <row r="120" spans="1:74" x14ac:dyDescent="0.2">
      <c r="A120" t="str">
        <f>YAN_XRF!A119</f>
        <v>YAN 9B-1</v>
      </c>
      <c r="B120">
        <f>YAN_XRF!B119</f>
        <v>79</v>
      </c>
      <c r="C120">
        <f>YAN_XRF!C119</f>
        <v>232</v>
      </c>
      <c r="D120" s="5">
        <f>0.4674*YAN_XRF!P119/(0.5293*YAN_XRF!$R119)</f>
        <v>2.4532601175227251</v>
      </c>
      <c r="E120" s="9">
        <f>0.5994*YAN_XRF!Q119/(0.5293*YAN_XRF!$R119)</f>
        <v>5.559129225346892E-2</v>
      </c>
      <c r="F120" s="5">
        <f>0.5293*YAN_XRF!R119/(0.5293*YAN_XRF!$R119)</f>
        <v>1</v>
      </c>
      <c r="G120" s="10">
        <f>0.6994*YAN_XRF!S119/(0.5293*YAN_XRF!$R119)</f>
        <v>0.62235072531239344</v>
      </c>
      <c r="H120" s="9">
        <f>0.7745*YAN_XRF!T119/(0.5293*YAN_XRF!$R119)</f>
        <v>1.0903651268864131E-2</v>
      </c>
      <c r="I120" s="10">
        <f>0.603*YAN_XRF!U119/(0.5293*YAN_XRF!$R119)</f>
        <v>0.25467663196094531</v>
      </c>
      <c r="J120" s="10">
        <f>0.7147*YAN_XRF!V119/(0.5293*YAN_XRF!$R119)</f>
        <v>0.46468472000390326</v>
      </c>
      <c r="K120" s="9">
        <f>0.7419*YAN_XRF!W119/(0.5293*YAN_XRF!$R119)</f>
        <v>0.19055594709736412</v>
      </c>
      <c r="L120" s="10">
        <f>0.8302*YAN_XRF!X119/(0.5293*YAN_XRF!$R119)</f>
        <v>9.278874560536414E-2</v>
      </c>
      <c r="M120" s="9">
        <f>0.4364*YAN_XRF!Y119/(0.5293*YAN_XRF!$R119)</f>
        <v>8.7232219255388519E-3</v>
      </c>
      <c r="N120" s="10">
        <f>YAN_XRF!AA119/(0.5293*YAN_XRF!$R119)</f>
        <v>-1.0746801698080645E-3</v>
      </c>
      <c r="O120" s="5">
        <f>YAN_XRF!AB119/(0.5293*YAN_XRF!$R119)</f>
        <v>1.0746801698080644</v>
      </c>
      <c r="P120" s="12">
        <f>YAN_XRF!AC119/(0.5293*YAN_XRF!$R119)</f>
        <v>27.619280364067254</v>
      </c>
      <c r="Q120" s="5">
        <f>YAN_XRF!AD119/(0.5293*YAN_XRF!$R119)</f>
        <v>2.1493603396161287</v>
      </c>
      <c r="R120" s="5">
        <f>YAN_XRF!AE119/(0.5293*YAN_XRF!$R119)</f>
        <v>2.3642963735777416</v>
      </c>
      <c r="S120" s="5">
        <f>YAN_XRF!AF119/(0.5293*YAN_XRF!$R119)</f>
        <v>5.1584648150787089</v>
      </c>
      <c r="T120" s="5">
        <f>YAN_XRF!AG119/(0.5293*YAN_XRF!$R119)</f>
        <v>12.036417901850321</v>
      </c>
      <c r="U120" s="10">
        <f>YAN_XRF!AH119/(0.5293*YAN_XRF!$R119)</f>
        <v>0.32240405094241931</v>
      </c>
      <c r="V120" s="10"/>
      <c r="W120" s="5">
        <f>YAN_XRF!AI119/(0.5293*YAN_XRF!$R119)</f>
        <v>1.3970842207504837</v>
      </c>
      <c r="X120" s="10">
        <f>YAN_XRF!AJ119/(0.5293*YAN_XRF!$R119)</f>
        <v>0.2149360339616129</v>
      </c>
      <c r="Y120" s="5">
        <f>YAN_XRF!AK119/(0.5293*YAN_XRF!$R119)</f>
        <v>2.6867004245201609</v>
      </c>
      <c r="Z120" s="12">
        <f>YAN_XRF!AL119/(0.5293*YAN_XRF!$R119)</f>
        <v>41.160250503648868</v>
      </c>
      <c r="AA120" s="10">
        <f>YAN_XRF!AM119/(0.5293*YAN_XRF!$R119)</f>
        <v>0.4298720679232258</v>
      </c>
      <c r="AB120" s="10"/>
      <c r="AC120" s="10">
        <f>YAN_XRF!AN119/(0.5293*YAN_XRF!$R119)</f>
        <v>0.2149360339616129</v>
      </c>
      <c r="AD120" s="10"/>
      <c r="AE120" s="12">
        <f>YAN_XRF!AO119/(0.5293*YAN_XRF!$R119)</f>
        <v>24.502707871623869</v>
      </c>
      <c r="AF120" s="5">
        <f>YAN_XRF!AP119/(0.5293*YAN_XRF!$R119)</f>
        <v>1.9344243056545161</v>
      </c>
      <c r="AG120" s="5">
        <f>YAN_XRF!AQ119/(0.5293*YAN_XRF!$R119)</f>
        <v>8.7049093754453217</v>
      </c>
      <c r="AH120" s="12">
        <f>YAN_XRF!AR119/(0.5293*YAN_XRF!$R119)</f>
        <v>10.101993596195806</v>
      </c>
      <c r="AI120" s="10">
        <f>YAN_XRF!AY119/(0.5293*YAN_XRF!$R119)</f>
        <v>0.16847761022081026</v>
      </c>
      <c r="AJ120" s="10">
        <f>YAN_XRF!AZ119/(0.5293*YAN_XRF!$R119)</f>
        <v>9.0896448762366092E-2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29">
        <v>25.650986769459344</v>
      </c>
      <c r="BN120" s="27">
        <v>4.7525821913184219</v>
      </c>
      <c r="BO120" s="28">
        <v>4.4231418348748024</v>
      </c>
      <c r="BP120" s="28">
        <v>6.0154728954297321</v>
      </c>
      <c r="BR120" s="22"/>
      <c r="BS120" s="23"/>
      <c r="BT120" s="21"/>
      <c r="BU120" s="24"/>
      <c r="BV120" s="24"/>
    </row>
    <row r="121" spans="1:74" x14ac:dyDescent="0.2">
      <c r="A121" t="str">
        <f>YAN_XRF!A120</f>
        <v>YAN 9B-1</v>
      </c>
      <c r="B121">
        <f>YAN_XRF!B120</f>
        <v>81</v>
      </c>
      <c r="C121">
        <f>YAN_XRF!C120</f>
        <v>234</v>
      </c>
      <c r="D121" s="5">
        <f>0.4674*YAN_XRF!P120/(0.5293*YAN_XRF!$R120)</f>
        <v>2.3610505919203209</v>
      </c>
      <c r="E121" s="9">
        <f>0.5994*YAN_XRF!Q120/(0.5293*YAN_XRF!$R120)</f>
        <v>5.1911154780129136E-2</v>
      </c>
      <c r="F121" s="5">
        <f>0.5293*YAN_XRF!R120/(0.5293*YAN_XRF!$R120)</f>
        <v>1</v>
      </c>
      <c r="G121" s="10">
        <f>0.6994*YAN_XRF!S120/(0.5293*YAN_XRF!$R120)</f>
        <v>0.59565739148641117</v>
      </c>
      <c r="H121" s="9">
        <f>0.7745*YAN_XRF!T120/(0.5293*YAN_XRF!$R120)</f>
        <v>9.6277137450665601E-3</v>
      </c>
      <c r="I121" s="10">
        <f>0.603*YAN_XRF!U120/(0.5293*YAN_XRF!$R120)</f>
        <v>0.24531769467445846</v>
      </c>
      <c r="J121" s="10">
        <f>0.7147*YAN_XRF!V120/(0.5293*YAN_XRF!$R120)</f>
        <v>0.38254090605884</v>
      </c>
      <c r="K121" s="9">
        <f>0.7419*YAN_XRF!W120/(0.5293*YAN_XRF!$R120)</f>
        <v>0.18216278140139538</v>
      </c>
      <c r="L121" s="10">
        <f>0.8302*YAN_XRF!X120/(0.5293*YAN_XRF!$R120)</f>
        <v>9.4672116116302482E-2</v>
      </c>
      <c r="M121" s="9">
        <f>0.4364*YAN_XRF!Y120/(0.5293*YAN_XRF!$R120)</f>
        <v>8.2493350251653334E-3</v>
      </c>
      <c r="N121" s="10">
        <f>YAN_XRF!AA120/(0.5293*YAN_XRF!$R120)</f>
        <v>-2.0546903083442924E-3</v>
      </c>
      <c r="O121" s="5">
        <f>YAN_XRF!AB120/(0.5293*YAN_XRF!$R120)</f>
        <v>0.92461063875493166</v>
      </c>
      <c r="P121" s="12">
        <f>YAN_XRF!AC120/(0.5293*YAN_XRF!$R120)</f>
        <v>28.046522708899595</v>
      </c>
      <c r="Q121" s="5">
        <f>YAN_XRF!AD120/(0.5293*YAN_XRF!$R120)</f>
        <v>2.4656283700131509</v>
      </c>
      <c r="R121" s="5">
        <f>YAN_XRF!AE120/(0.5293*YAN_XRF!$R120)</f>
        <v>2.2601593391787218</v>
      </c>
      <c r="S121" s="5">
        <f>YAN_XRF!AF120/(0.5293*YAN_XRF!$R120)</f>
        <v>4.417584162940229</v>
      </c>
      <c r="T121" s="5">
        <f>YAN_XRF!AG120/(0.5293*YAN_XRF!$R120)</f>
        <v>12.43087636548297</v>
      </c>
      <c r="U121" s="10">
        <f>YAN_XRF!AH120/(0.5293*YAN_XRF!$R120)</f>
        <v>0.82187612333771698</v>
      </c>
      <c r="V121" s="10"/>
      <c r="W121" s="5">
        <f>YAN_XRF!AI120/(0.5293*YAN_XRF!$R120)</f>
        <v>1.5410177312582194</v>
      </c>
      <c r="X121" s="10">
        <f>YAN_XRF!AJ120/(0.5293*YAN_XRF!$R120)</f>
        <v>0.30820354625164387</v>
      </c>
      <c r="Y121" s="5">
        <f>YAN_XRF!AK120/(0.5293*YAN_XRF!$R120)</f>
        <v>2.6710974008475805</v>
      </c>
      <c r="Z121" s="12">
        <f>YAN_XRF!AL120/(0.5293*YAN_XRF!$R120)</f>
        <v>39.552788435627633</v>
      </c>
      <c r="AA121" s="10">
        <f>YAN_XRF!AM120/(0.5293*YAN_XRF!$R120)</f>
        <v>0.71914160792050241</v>
      </c>
      <c r="AB121" s="10"/>
      <c r="AC121" s="10">
        <f>YAN_XRF!AN120/(0.5293*YAN_XRF!$R120)</f>
        <v>0</v>
      </c>
      <c r="AD121" s="10"/>
      <c r="AE121" s="12">
        <f>YAN_XRF!AO120/(0.5293*YAN_XRF!$R120)</f>
        <v>24.553549184714296</v>
      </c>
      <c r="AF121" s="5">
        <f>YAN_XRF!AP120/(0.5293*YAN_XRF!$R120)</f>
        <v>1.7464867620926487</v>
      </c>
      <c r="AG121" s="5">
        <f>YAN_XRF!AQ120/(0.5293*YAN_XRF!$R120)</f>
        <v>8.5269647796288144</v>
      </c>
      <c r="AH121" s="12">
        <f>YAN_XRF!AR120/(0.5293*YAN_XRF!$R120)</f>
        <v>9.1433718721321018</v>
      </c>
      <c r="AI121" s="10">
        <f>YAN_XRF!AY120/(0.5293*YAN_XRF!$R120)</f>
        <v>0.14407488442110181</v>
      </c>
      <c r="AJ121" s="10">
        <f>YAN_XRF!AZ120/(0.5293*YAN_XRF!$R120)</f>
        <v>0.10147088087758289</v>
      </c>
      <c r="AK121" s="10">
        <f>YAN_XRF!BA120/(0.5293*YAN_XRF!$R120)</f>
        <v>7.8478896327210251E-2</v>
      </c>
      <c r="AL121" s="10">
        <f>YAN_XRF!BB120/(0.5293*YAN_XRF!$R120)</f>
        <v>6.5595988093891541E-2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29">
        <v>23.515965920897703</v>
      </c>
      <c r="BN121" s="27">
        <v>5.129908027933797</v>
      </c>
      <c r="BO121" s="28">
        <v>4.2041498118295628</v>
      </c>
      <c r="BP121" s="28">
        <v>5.717643744088206</v>
      </c>
      <c r="BR121" s="22"/>
      <c r="BS121" s="23"/>
      <c r="BT121" s="21"/>
      <c r="BU121" s="24"/>
      <c r="BV121" s="24"/>
    </row>
    <row r="122" spans="1:74" x14ac:dyDescent="0.2">
      <c r="A122" t="str">
        <f>YAN_XRF!A121</f>
        <v>YAN 9B-1</v>
      </c>
      <c r="B122">
        <f>YAN_XRF!B121</f>
        <v>85</v>
      </c>
      <c r="C122" s="18">
        <f>YAN_XRF!C121</f>
        <v>238</v>
      </c>
      <c r="D122" s="5">
        <f>0.4674*YAN_XRF!P121/(0.5293*YAN_XRF!$R121)</f>
        <v>2.3171237052560718</v>
      </c>
      <c r="E122" s="9">
        <f>0.5994*YAN_XRF!Q121/(0.5293*YAN_XRF!$R121)</f>
        <v>5.2266418637096891E-2</v>
      </c>
      <c r="F122" s="5">
        <f>0.5293*YAN_XRF!R121/(0.5293*YAN_XRF!$R121)</f>
        <v>1</v>
      </c>
      <c r="G122" s="10">
        <f>0.6994*YAN_XRF!S121/(0.5293*YAN_XRF!$R121)</f>
        <v>0.60986208199508785</v>
      </c>
      <c r="H122" s="9">
        <f>0.7745*YAN_XRF!T121/(0.5293*YAN_XRF!$R121)</f>
        <v>1.0075117226797967E-2</v>
      </c>
      <c r="I122" s="10">
        <f>0.603*YAN_XRF!U121/(0.5293*YAN_XRF!$R121)</f>
        <v>0.24206562668101131</v>
      </c>
      <c r="J122" s="10">
        <f>0.7147*YAN_XRF!V121/(0.5293*YAN_XRF!$R121)</f>
        <v>0.37406728486383767</v>
      </c>
      <c r="K122" s="9">
        <f>0.7419*YAN_XRF!W121/(0.5293*YAN_XRF!$R121)</f>
        <v>0.18774286214591993</v>
      </c>
      <c r="L122" s="10">
        <f>0.8302*YAN_XRF!X121/(0.5293*YAN_XRF!$R121)</f>
        <v>9.3653588777773134E-2</v>
      </c>
      <c r="M122" s="9">
        <f>0.4364*YAN_XRF!Y121/(0.5293*YAN_XRF!$R121)</f>
        <v>8.1162337785744606E-3</v>
      </c>
      <c r="N122" s="10">
        <f>YAN_XRF!AA121/(0.5293*YAN_XRF!$R121)</f>
        <v>-2.0325849795831919E-3</v>
      </c>
      <c r="O122" s="5">
        <f>YAN_XRF!AB121/(0.5293*YAN_XRF!$R121)</f>
        <v>0.91466324081243644</v>
      </c>
      <c r="P122" s="12">
        <f>YAN_XRF!AC121/(0.5293*YAN_XRF!$R121)</f>
        <v>27.744784971310573</v>
      </c>
      <c r="Q122" s="5">
        <f>YAN_XRF!AD121/(0.5293*YAN_XRF!$R121)</f>
        <v>1.4228094857082345</v>
      </c>
      <c r="R122" s="5">
        <f>YAN_XRF!AE121/(0.5293*YAN_XRF!$R121)</f>
        <v>2.3374727265206707</v>
      </c>
      <c r="S122" s="5">
        <f>YAN_XRF!AF121/(0.5293*YAN_XRF!$R121)</f>
        <v>4.3700577061038635</v>
      </c>
      <c r="T122" s="5">
        <f>YAN_XRF!AG121/(0.5293*YAN_XRF!$R121)</f>
        <v>14.431353355040663</v>
      </c>
      <c r="U122" s="10">
        <f>YAN_XRF!AH121/(0.5293*YAN_XRF!$R121)</f>
        <v>2.2358434775415112</v>
      </c>
      <c r="V122" s="10" t="e">
        <f>YAN_XRF!#REF!/(0.5293*YAN_XRF!$R121)</f>
        <v>#REF!</v>
      </c>
      <c r="W122" s="5">
        <f>YAN_XRF!AI121/(0.5293*YAN_XRF!$R121)</f>
        <v>1.8293264816248729</v>
      </c>
      <c r="X122" s="10">
        <f>YAN_XRF!AJ121/(0.5293*YAN_XRF!$R121)</f>
        <v>0.40651699591663842</v>
      </c>
      <c r="Y122" s="5">
        <f>YAN_XRF!AK121/(0.5293*YAN_XRF!$R121)</f>
        <v>2.5407312244789901</v>
      </c>
      <c r="Z122" s="12">
        <f>YAN_XRF!AL121/(0.5293*YAN_XRF!$R121)</f>
        <v>38.517485363101493</v>
      </c>
      <c r="AA122" s="10">
        <f>YAN_XRF!AM121/(0.5293*YAN_XRF!$R121)</f>
        <v>0.20325849795831921</v>
      </c>
      <c r="AB122" s="10" t="e">
        <f>YAN_XRF!#REF!/(0.5293*YAN_XRF!$R121)</f>
        <v>#REF!</v>
      </c>
      <c r="AC122" s="10">
        <f>YAN_XRF!AN121/(0.5293*YAN_XRF!$R121)</f>
        <v>0.10162924897915961</v>
      </c>
      <c r="AD122" s="10" t="e">
        <f>YAN_XRF!#REF!/(0.5293*YAN_XRF!$R121)</f>
        <v>#REF!</v>
      </c>
      <c r="AE122" s="12">
        <f>YAN_XRF!AO121/(0.5293*YAN_XRF!$R121)</f>
        <v>23.67961501214419</v>
      </c>
      <c r="AF122" s="5">
        <f>YAN_XRF!AP121/(0.5293*YAN_XRF!$R121)</f>
        <v>2.0325849795831923</v>
      </c>
      <c r="AG122" s="5">
        <f>YAN_XRF!AQ121/(0.5293*YAN_XRF!$R121)</f>
        <v>9.9596663999576407</v>
      </c>
      <c r="AH122" s="12">
        <f>YAN_XRF!AR121/(0.5293*YAN_XRF!$R121)</f>
        <v>9.7564079019993226</v>
      </c>
      <c r="AI122" s="10">
        <f>YAN_XRF!AY121/(0.5293*YAN_XRF!$R121)</f>
        <v>0.14192524619939639</v>
      </c>
      <c r="AJ122" s="10">
        <f>YAN_XRF!AZ121/(0.5293*YAN_XRF!$R121)</f>
        <v>0.13969956564675279</v>
      </c>
      <c r="AM122" s="9">
        <f>YAN_XRF!BV121/(0.5293*YAN_XRF!$R121)</f>
        <v>3.8889042081417712E-2</v>
      </c>
      <c r="AN122" s="9">
        <f>YAN_XRF!BW121/(0.5293*YAN_XRF!$R121)</f>
        <v>4.8112648048534365E-3</v>
      </c>
      <c r="AO122" s="9">
        <f>YAN_XRF!BX121/(0.5293*YAN_XRF!$R121)</f>
        <v>8.2626405654137758E-2</v>
      </c>
      <c r="AP122" s="9">
        <f>YAN_XRF!BY121/(0.5293*YAN_XRF!$R121)</f>
        <v>0.13136698352295151</v>
      </c>
      <c r="AQ122" s="9">
        <f>YAN_XRF!BZ121/(0.5293*YAN_XRF!$R121)</f>
        <v>1.7964087678805232</v>
      </c>
      <c r="AR122" s="9">
        <f>YAN_XRF!CA121/(0.5293*YAN_XRF!$R121)</f>
        <v>0.28286615637240287</v>
      </c>
      <c r="AS122" s="9">
        <f>YAN_XRF!CB121/(0.5293*YAN_XRF!$R121)</f>
        <v>4.5225015795726024E-4</v>
      </c>
      <c r="AT122" s="9">
        <f>YAN_XRF!CC121/(0.5293*YAN_XRF!$R121)</f>
        <v>2.786978894755494E-2</v>
      </c>
      <c r="AU122" s="9">
        <f>YAN_XRF!CD121/(0.5293*YAN_XRF!$R121)</f>
        <v>2.2383079868292564</v>
      </c>
      <c r="AV122" s="9">
        <f>YAN_XRF!CE121/(0.5293*YAN_XRF!$R121)</f>
        <v>9.0045547180514982E-2</v>
      </c>
      <c r="AW122" s="9">
        <f>YAN_XRF!CF121/(0.5293*YAN_XRF!$R121)</f>
        <v>5.7081083981634778E-2</v>
      </c>
      <c r="AX122" s="9">
        <f>YAN_XRF!CG121/(0.5293*YAN_XRF!$R121)</f>
        <v>2.461822754908426E-2</v>
      </c>
      <c r="AY122" s="9">
        <f>YAN_XRF!CH121/(0.5293*YAN_XRF!$R121)</f>
        <v>1.728713525135505E-2</v>
      </c>
      <c r="AZ122" s="9">
        <f>YAN_XRF!CI121/(0.5293*YAN_XRF!$R121)</f>
        <v>1.029956542316844</v>
      </c>
      <c r="BA122" s="9">
        <f>YAN_XRF!CJ121/(0.5293*YAN_XRF!$R121)</f>
        <v>0.34293875404776597</v>
      </c>
      <c r="BB122" s="9">
        <f>YAN_XRF!CK121/(0.5293*YAN_XRF!$R121)</f>
        <v>1.5804974284242985</v>
      </c>
      <c r="BC122" s="9">
        <f>YAN_XRF!CL121/(0.5293*YAN_XRF!$R121)</f>
        <v>0.38084493947825782</v>
      </c>
      <c r="BD122" s="9">
        <f>YAN_XRF!CM121/(0.5293*YAN_XRF!$R121)</f>
        <v>0.1236354403488473</v>
      </c>
      <c r="BE122" s="9">
        <f>YAN_XRF!CN121/(0.5293*YAN_XRF!$R121)</f>
        <v>0.38088655169747115</v>
      </c>
      <c r="BF122" s="9">
        <f>YAN_XRF!CO121/(0.5293*YAN_XRF!$R121)</f>
        <v>5.8580115404077385E-2</v>
      </c>
      <c r="BG122" s="9">
        <f>YAN_XRF!CP121/(0.5293*YAN_XRF!$R121)</f>
        <v>0.35536343788171315</v>
      </c>
      <c r="BH122" s="9">
        <f>YAN_XRF!CQ121/(0.5293*YAN_XRF!$R121)</f>
        <v>7.1836634640918981E-2</v>
      </c>
      <c r="BI122" s="9">
        <f>YAN_XRF!CR121/(0.5293*YAN_XRF!$R121)</f>
        <v>0.20480275439655757</v>
      </c>
      <c r="BJ122" s="9">
        <f>YAN_XRF!CS121/(0.5293*YAN_XRF!$R121)</f>
        <v>3.0806874243052652E-2</v>
      </c>
      <c r="BK122" s="9">
        <f>YAN_XRF!CT121/(0.5293*YAN_XRF!$R121)</f>
        <v>0.20320260187138067</v>
      </c>
      <c r="BL122" s="9">
        <f>YAN_XRF!CU121/(0.5293*YAN_XRF!$R121)</f>
        <v>3.0182870654320609E-2</v>
      </c>
      <c r="BM122" s="29">
        <v>32.63779444829688</v>
      </c>
      <c r="BN122" s="27">
        <v>5.7662912936332562</v>
      </c>
      <c r="BO122" s="28">
        <v>3.5639641887886375</v>
      </c>
      <c r="BP122" s="28">
        <v>4.846991296752547</v>
      </c>
    </row>
    <row r="123" spans="1:74" x14ac:dyDescent="0.2">
      <c r="A123" t="str">
        <f>YAN_XRF!A122</f>
        <v>YAN 8B-1</v>
      </c>
      <c r="B123">
        <f>YAN_XRF!B122</f>
        <v>21</v>
      </c>
      <c r="C123">
        <f>YAN_XRF!C122</f>
        <v>239</v>
      </c>
      <c r="D123" s="5">
        <f>0.4674*YAN_XRF!P122/(0.5293*YAN_XRF!$R122)</f>
        <v>2.491067921102184</v>
      </c>
      <c r="E123" s="9">
        <f>0.5994*YAN_XRF!Q122/(0.5293*YAN_XRF!$R122)</f>
        <v>6.7265722280500775E-2</v>
      </c>
      <c r="F123" s="5">
        <f>0.5293*YAN_XRF!R122/(0.5293*YAN_XRF!$R122)</f>
        <v>1</v>
      </c>
      <c r="G123" s="10">
        <f>0.6994*YAN_XRF!S122/(0.5293*YAN_XRF!$R122)</f>
        <v>0.76967142338744932</v>
      </c>
      <c r="H123" s="9">
        <f>0.7745*YAN_XRF!T122/(0.5293*YAN_XRF!$R122)</f>
        <v>1.6279161349521613E-2</v>
      </c>
      <c r="I123" s="10">
        <f>0.603*YAN_XRF!U122/(0.5293*YAN_XRF!$R122)</f>
        <v>0.30083524879406903</v>
      </c>
      <c r="J123" s="10">
        <f>0.7147*YAN_XRF!V122/(0.5293*YAN_XRF!$R122)</f>
        <v>0.83917281087843187</v>
      </c>
      <c r="K123" s="9">
        <f>0.7419*YAN_XRF!W122/(0.5293*YAN_XRF!$R122)</f>
        <v>5.5564628861262011E-2</v>
      </c>
      <c r="L123" s="10">
        <f>0.8302*YAN_XRF!X122/(0.5293*YAN_XRF!$R122)</f>
        <v>0.10128974087766356</v>
      </c>
      <c r="M123" s="9">
        <f>0.4364*YAN_XRF!Y122/(0.5293*YAN_XRF!$R122)</f>
        <v>1.1650333911072046E-2</v>
      </c>
      <c r="N123" s="10">
        <f>YAN_XRF!AA122/(0.5293*YAN_XRF!$R122)</f>
        <v>3.6239534626392139E-3</v>
      </c>
      <c r="O123" s="5">
        <f>YAN_XRF!AB122/(0.5293*YAN_XRF!$R122)</f>
        <v>3.6239534626392143</v>
      </c>
      <c r="P123" s="12">
        <f>YAN_XRF!AC122/(0.5293*YAN_XRF!$R122)</f>
        <v>29.595619944886916</v>
      </c>
      <c r="Q123" s="5">
        <f>YAN_XRF!AD122/(0.5293*YAN_XRF!$R122)</f>
        <v>1.9327751800742474</v>
      </c>
      <c r="R123" s="5">
        <f>YAN_XRF!AE122/(0.5293*YAN_XRF!$R122)</f>
        <v>2.0535736288288882</v>
      </c>
      <c r="S123" s="5">
        <f>YAN_XRF!AF122/(0.5293*YAN_XRF!$R122)</f>
        <v>2.7783643213567308</v>
      </c>
      <c r="T123" s="5">
        <f>YAN_XRF!AG122/(0.5293*YAN_XRF!$R122)</f>
        <v>11.838247977954767</v>
      </c>
      <c r="U123" s="10">
        <f>YAN_XRF!AH122/(0.5293*YAN_XRF!$R122)</f>
        <v>0.24159689750928093</v>
      </c>
      <c r="V123" s="10"/>
      <c r="W123" s="5">
        <f>YAN_XRF!AI122/(0.5293*YAN_XRF!$R122)</f>
        <v>0.60399224377320238</v>
      </c>
      <c r="X123" s="10">
        <f>YAN_XRF!AJ122/(0.5293*YAN_XRF!$R122)</f>
        <v>0.48319379501856186</v>
      </c>
      <c r="Y123" s="5">
        <f>YAN_XRF!AK122/(0.5293*YAN_XRF!$R122)</f>
        <v>3.0199612188660119</v>
      </c>
      <c r="Z123" s="12">
        <f>YAN_XRF!AL122/(0.5293*YAN_XRF!$R122)</f>
        <v>23.434899058400251</v>
      </c>
      <c r="AA123" s="10">
        <f>YAN_XRF!AM122/(0.5293*YAN_XRF!$R122)</f>
        <v>1.0871860387917642</v>
      </c>
      <c r="AB123" s="10"/>
      <c r="AC123" s="10">
        <f>YAN_XRF!AN122/(0.5293*YAN_XRF!$R122)</f>
        <v>0.12079844875464046</v>
      </c>
      <c r="AD123" s="10"/>
      <c r="AE123" s="12">
        <f>YAN_XRF!AO122/(0.5293*YAN_XRF!$R122)</f>
        <v>28.146038559831229</v>
      </c>
      <c r="AF123" s="5">
        <f>YAN_XRF!AP122/(0.5293*YAN_XRF!$R122)</f>
        <v>2.7783643213567308</v>
      </c>
      <c r="AG123" s="5">
        <f>YAN_XRF!AQ122/(0.5293*YAN_XRF!$R122)</f>
        <v>10.509465041653721</v>
      </c>
      <c r="AH123" s="12">
        <f>YAN_XRF!AR122/(0.5293*YAN_XRF!$R122)</f>
        <v>13.408627811765092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29">
        <v>30.226342604192745</v>
      </c>
      <c r="BN123" s="27">
        <v>4.9856356236532946</v>
      </c>
      <c r="BO123" s="28">
        <v>3.1257481446014346</v>
      </c>
      <c r="BP123" s="28">
        <v>4.2510174766579514</v>
      </c>
      <c r="BR123" s="22"/>
      <c r="BS123" s="23"/>
      <c r="BT123" s="21"/>
      <c r="BU123" s="24"/>
      <c r="BV123" s="24"/>
    </row>
    <row r="124" spans="1:74" x14ac:dyDescent="0.2">
      <c r="A124" t="str">
        <f>YAN_XRF!A123</f>
        <v>YAN 9B-1</v>
      </c>
      <c r="B124">
        <f>YAN_XRF!B123</f>
        <v>89</v>
      </c>
      <c r="C124" s="18">
        <f>YAN_XRF!C123</f>
        <v>242</v>
      </c>
      <c r="D124" s="5">
        <f>0.4674*YAN_XRF!P123/(0.5293*YAN_XRF!$R123)</f>
        <v>2.808151793926974</v>
      </c>
      <c r="E124" s="9">
        <f>0.5994*YAN_XRF!Q123/(0.5293*YAN_XRF!$R123)</f>
        <v>5.6070888282416791E-2</v>
      </c>
      <c r="F124" s="5">
        <f>0.5293*YAN_XRF!R123/(0.5293*YAN_XRF!$R123)</f>
        <v>1</v>
      </c>
      <c r="G124" s="10">
        <f>0.6994*YAN_XRF!S123/(0.5293*YAN_XRF!$R123)</f>
        <v>0.63094510814678328</v>
      </c>
      <c r="H124" s="9">
        <f>0.7745*YAN_XRF!T123/(0.5293*YAN_XRF!$R123)</f>
        <v>9.5236075926383047E-3</v>
      </c>
      <c r="I124" s="10">
        <f>0.603*YAN_XRF!U123/(0.5293*YAN_XRF!$R123)</f>
        <v>0.24808278665804301</v>
      </c>
      <c r="J124" s="10">
        <f>0.7147*YAN_XRF!V123/(0.5293*YAN_XRF!$R123)</f>
        <v>0.35153117347752594</v>
      </c>
      <c r="K124" s="9">
        <f>0.7419*YAN_XRF!W123/(0.5293*YAN_XRF!$R123)</f>
        <v>0.19098078856387929</v>
      </c>
      <c r="L124" s="10">
        <f>0.8302*YAN_XRF!X123/(0.5293*YAN_XRF!$R123)</f>
        <v>0.10113113633532421</v>
      </c>
      <c r="M124" s="9">
        <f>0.4364*YAN_XRF!Y123/(0.5293*YAN_XRF!$R123)</f>
        <v>9.3281168765798634E-3</v>
      </c>
      <c r="N124" s="10">
        <f>YAN_XRF!AA123/(0.5293*YAN_XRF!$R123)</f>
        <v>-3.4476053622674754E-3</v>
      </c>
      <c r="O124" s="5">
        <f>YAN_XRF!AB123/(0.5293*YAN_XRF!$R123)</f>
        <v>0.80444125119574439</v>
      </c>
      <c r="P124" s="12">
        <f>YAN_XRF!AC123/(0.5293*YAN_XRF!$R123)</f>
        <v>31.373208796634028</v>
      </c>
      <c r="Q124" s="5">
        <f>YAN_XRF!AD123/(0.5293*YAN_XRF!$R123)</f>
        <v>3.3326851835252267</v>
      </c>
      <c r="R124" s="5">
        <f>YAN_XRF!AE123/(0.5293*YAN_XRF!$R123)</f>
        <v>2.298403574844984</v>
      </c>
      <c r="S124" s="5">
        <f>YAN_XRF!AF123/(0.5293*YAN_XRF!$R123)</f>
        <v>5.0564878646589646</v>
      </c>
      <c r="T124" s="5">
        <f>YAN_XRF!AG123/(0.5293*YAN_XRF!$R123)</f>
        <v>12.985980197874159</v>
      </c>
      <c r="U124" s="10">
        <f>YAN_XRF!AH123/(0.5293*YAN_XRF!$R123)</f>
        <v>4.9415676859167155</v>
      </c>
      <c r="V124" s="10" t="e">
        <f>YAN_XRF!#REF!/(0.5293*YAN_XRF!$R123)</f>
        <v>#REF!</v>
      </c>
      <c r="W124" s="5">
        <f>YAN_XRF!AI123/(0.5293*YAN_XRF!$R123)</f>
        <v>1.7238026811337379</v>
      </c>
      <c r="X124" s="10">
        <f>YAN_XRF!AJ123/(0.5293*YAN_XRF!$R123)</f>
        <v>0.22984035748449838</v>
      </c>
      <c r="Y124" s="5">
        <f>YAN_XRF!AK123/(0.5293*YAN_XRF!$R123)</f>
        <v>2.9879246472984788</v>
      </c>
      <c r="Z124" s="12">
        <f>YAN_XRF!AL123/(0.5293*YAN_XRF!$R123)</f>
        <v>37.119217733746488</v>
      </c>
      <c r="AA124" s="10">
        <f>YAN_XRF!AM123/(0.5293*YAN_XRF!$R123)</f>
        <v>0.11492017874224919</v>
      </c>
      <c r="AB124" s="10" t="e">
        <f>YAN_XRF!#REF!/(0.5293*YAN_XRF!$R123)</f>
        <v>#REF!</v>
      </c>
      <c r="AC124" s="10">
        <f>YAN_XRF!AN123/(0.5293*YAN_XRF!$R123)</f>
        <v>0.11492017874224919</v>
      </c>
      <c r="AD124" s="10" t="e">
        <f>YAN_XRF!#REF!/(0.5293*YAN_XRF!$R123)</f>
        <v>#REF!</v>
      </c>
      <c r="AE124" s="12">
        <f>YAN_XRF!AO123/(0.5293*YAN_XRF!$R123)</f>
        <v>24.707838429583575</v>
      </c>
      <c r="AF124" s="5">
        <f>YAN_XRF!AP123/(0.5293*YAN_XRF!$R123)</f>
        <v>2.0685632173604853</v>
      </c>
      <c r="AG124" s="5">
        <f>YAN_XRF!AQ123/(0.5293*YAN_XRF!$R123)</f>
        <v>11.836778410451666</v>
      </c>
      <c r="AH124" s="12">
        <f>YAN_XRF!AR123/(0.5293*YAN_XRF!$R123)</f>
        <v>11.606938052967168</v>
      </c>
      <c r="AI124" s="10">
        <f>YAN_XRF!AY123/(0.5293*YAN_XRF!$R123)</f>
        <v>0.18735436740348888</v>
      </c>
      <c r="AJ124" s="10">
        <f>YAN_XRF!AZ123/(0.5293*YAN_XRF!$R123)</f>
        <v>0.17054154525349779</v>
      </c>
      <c r="AM124" s="9">
        <f>YAN_XRF!BV123/(0.5293*YAN_XRF!$R123)</f>
        <v>3.6953886844505415E-2</v>
      </c>
      <c r="AN124" s="9">
        <f>YAN_XRF!BW123/(0.5293*YAN_XRF!$R123)</f>
        <v>5.4112315755292777E-3</v>
      </c>
      <c r="AO124" s="9">
        <f>YAN_XRF!BX123/(0.5293*YAN_XRF!$R123)</f>
        <v>0.27240247922902988</v>
      </c>
      <c r="AP124" s="9">
        <f>YAN_XRF!BY123/(0.5293*YAN_XRF!$R123)</f>
        <v>0.17974435316717713</v>
      </c>
      <c r="AQ124" s="9">
        <f>YAN_XRF!BZ123/(0.5293*YAN_XRF!$R123)</f>
        <v>2.0360683876193271</v>
      </c>
      <c r="AR124" s="9">
        <f>YAN_XRF!CA123/(0.5293*YAN_XRF!$R123)</f>
        <v>0.31685791682812947</v>
      </c>
      <c r="AS124" s="9">
        <f>YAN_XRF!CB123/(0.5293*YAN_XRF!$R123)</f>
        <v>0</v>
      </c>
      <c r="AT124" s="9">
        <f>YAN_XRF!CC123/(0.5293*YAN_XRF!$R123)</f>
        <v>2.3779283385346201E-2</v>
      </c>
      <c r="AU124" s="9">
        <f>YAN_XRF!CD123/(0.5293*YAN_XRF!$R123)</f>
        <v>2.3007594385091998</v>
      </c>
      <c r="AV124" s="9">
        <f>YAN_XRF!CE123/(0.5293*YAN_XRF!$R123)</f>
        <v>9.5622782327850708E-2</v>
      </c>
      <c r="AW124" s="9">
        <f>YAN_XRF!CF123/(0.5293*YAN_XRF!$R123)</f>
        <v>4.8319338353966096E-2</v>
      </c>
      <c r="AX124" s="9">
        <f>YAN_XRF!CG123/(0.5293*YAN_XRF!$R123)</f>
        <v>8.3787511285466909E-2</v>
      </c>
      <c r="AY124" s="9">
        <f>YAN_XRF!CH123/(0.5293*YAN_XRF!$R123)</f>
        <v>2.2122134407882969E-2</v>
      </c>
      <c r="AZ124" s="9">
        <f>YAN_XRF!CI123/(0.5293*YAN_XRF!$R123)</f>
        <v>1.0856440333673036</v>
      </c>
      <c r="BA124" s="9">
        <f>YAN_XRF!CJ123/(0.5293*YAN_XRF!$R123)</f>
        <v>0.36541169234672977</v>
      </c>
      <c r="BB124" s="9">
        <f>YAN_XRF!CK123/(0.5293*YAN_XRF!$R123)</f>
        <v>1.6529428989212671</v>
      </c>
      <c r="BC124" s="9">
        <f>YAN_XRF!CL123/(0.5293*YAN_XRF!$R123)</f>
        <v>0.41371264347209707</v>
      </c>
      <c r="BD124" s="9">
        <f>YAN_XRF!CM123/(0.5293*YAN_XRF!$R123)</f>
        <v>0.12829977096240516</v>
      </c>
      <c r="BE124" s="9">
        <f>YAN_XRF!CN123/(0.5293*YAN_XRF!$R123)</f>
        <v>0.39914930345469035</v>
      </c>
      <c r="BF124" s="9">
        <f>YAN_XRF!CO123/(0.5293*YAN_XRF!$R123)</f>
        <v>6.2909604247082057E-2</v>
      </c>
      <c r="BG124" s="9">
        <f>YAN_XRF!CP123/(0.5293*YAN_XRF!$R123)</f>
        <v>0.38344381759317608</v>
      </c>
      <c r="BH124" s="9">
        <f>YAN_XRF!CQ123/(0.5293*YAN_XRF!$R123)</f>
        <v>7.7490676525898625E-2</v>
      </c>
      <c r="BI124" s="9">
        <f>YAN_XRF!CR123/(0.5293*YAN_XRF!$R123)</f>
        <v>0.22308879698339126</v>
      </c>
      <c r="BJ124" s="9">
        <f>YAN_XRF!CS123/(0.5293*YAN_XRF!$R123)</f>
        <v>3.2910840788205317E-2</v>
      </c>
      <c r="BK124" s="9">
        <f>YAN_XRF!CT123/(0.5293*YAN_XRF!$R123)</f>
        <v>0.21800242987225929</v>
      </c>
      <c r="BL124" s="9">
        <f>YAN_XRF!CU123/(0.5293*YAN_XRF!$R123)</f>
        <v>3.3207334849360323E-2</v>
      </c>
      <c r="BM124" s="29">
        <v>41.698868409349174</v>
      </c>
      <c r="BN124" s="27">
        <v>5.4075128831028936</v>
      </c>
      <c r="BO124" s="28">
        <v>3.8428939517222802</v>
      </c>
      <c r="BP124" s="28">
        <v>5.2263357743423011</v>
      </c>
      <c r="BR124" s="22"/>
      <c r="BS124" s="23"/>
      <c r="BT124" s="21"/>
      <c r="BU124" s="24"/>
      <c r="BV124" s="24"/>
    </row>
    <row r="125" spans="1:74" x14ac:dyDescent="0.2">
      <c r="A125" t="str">
        <f>YAN_XRF!A124</f>
        <v>YAN 8B-1</v>
      </c>
      <c r="B125">
        <f>YAN_XRF!B124</f>
        <v>25</v>
      </c>
      <c r="C125">
        <f>YAN_XRF!C124</f>
        <v>243</v>
      </c>
      <c r="D125" s="5">
        <f>0.4674*YAN_XRF!P124/(0.5293*YAN_XRF!$R124)</f>
        <v>2.6802162337436539</v>
      </c>
      <c r="E125" s="9">
        <f>0.5994*YAN_XRF!Q124/(0.5293*YAN_XRF!$R124)</f>
        <v>5.4298661174959788E-2</v>
      </c>
      <c r="F125" s="5">
        <f>0.5293*YAN_XRF!R124/(0.5293*YAN_XRF!$R124)</f>
        <v>1</v>
      </c>
      <c r="G125" s="10">
        <f>0.6994*YAN_XRF!S124/(0.5293*YAN_XRF!$R124)</f>
        <v>0.61885867972674669</v>
      </c>
      <c r="H125" s="9">
        <f>0.7745*YAN_XRF!T124/(0.5293*YAN_XRF!$R124)</f>
        <v>9.0059555753811416E-3</v>
      </c>
      <c r="I125" s="10">
        <f>0.603*YAN_XRF!U124/(0.5293*YAN_XRF!$R124)</f>
        <v>0.23572795939869709</v>
      </c>
      <c r="J125" s="10">
        <f>0.7147*YAN_XRF!V124/(0.5293*YAN_XRF!$R124)</f>
        <v>0.30076441955122662</v>
      </c>
      <c r="K125" s="9">
        <f>0.7419*YAN_XRF!W124/(0.5293*YAN_XRF!$R124)</f>
        <v>0.18568331860811102</v>
      </c>
      <c r="L125" s="10">
        <f>0.8302*YAN_XRF!X124/(0.5293*YAN_XRF!$R124)</f>
        <v>0.10848852772657112</v>
      </c>
      <c r="M125" s="9">
        <f>0.4364*YAN_XRF!Y124/(0.5293*YAN_XRF!$R124)</f>
        <v>8.844125788024574E-3</v>
      </c>
      <c r="N125" s="10">
        <f>YAN_XRF!AA124/(0.5293*YAN_XRF!$R124)</f>
        <v>-2.2148742538365502E-3</v>
      </c>
      <c r="O125" s="5">
        <f>YAN_XRF!AB124/(0.5293*YAN_XRF!$R124)</f>
        <v>0.77520598884279257</v>
      </c>
      <c r="P125" s="12">
        <f>YAN_XRF!AC124/(0.5293*YAN_XRF!$R124)</f>
        <v>31.340470691787182</v>
      </c>
      <c r="Q125" s="5">
        <f>YAN_XRF!AD124/(0.5293*YAN_XRF!$R124)</f>
        <v>1.8826431157610675</v>
      </c>
      <c r="R125" s="5">
        <f>YAN_XRF!AE124/(0.5293*YAN_XRF!$R124)</f>
        <v>2.21487425383655</v>
      </c>
      <c r="S125" s="5">
        <f>YAN_XRF!AF124/(0.5293*YAN_XRF!$R124)</f>
        <v>4.5404922203649276</v>
      </c>
      <c r="T125" s="5">
        <f>YAN_XRF!AG124/(0.5293*YAN_XRF!$R124)</f>
        <v>13.73222037378661</v>
      </c>
      <c r="U125" s="10">
        <f>YAN_XRF!AH124/(0.5293*YAN_XRF!$R124)</f>
        <v>4.3190047949812724</v>
      </c>
      <c r="V125" s="10"/>
      <c r="W125" s="5">
        <f>YAN_XRF!AI124/(0.5293*YAN_XRF!$R124)</f>
        <v>1.8826431157610675</v>
      </c>
      <c r="X125" s="10">
        <f>YAN_XRF!AJ124/(0.5293*YAN_XRF!$R124)</f>
        <v>0.33223113807548249</v>
      </c>
      <c r="Y125" s="5">
        <f>YAN_XRF!AK124/(0.5293*YAN_XRF!$R124)</f>
        <v>3.1008239553711703</v>
      </c>
      <c r="Z125" s="12">
        <f>YAN_XRF!AL124/(0.5293*YAN_XRF!$R124)</f>
        <v>35.659475486768457</v>
      </c>
      <c r="AA125" s="10">
        <f>YAN_XRF!AM124/(0.5293*YAN_XRF!$R124)</f>
        <v>0</v>
      </c>
      <c r="AB125" s="10"/>
      <c r="AC125" s="10">
        <f>YAN_XRF!AN124/(0.5293*YAN_XRF!$R124)</f>
        <v>0.11074371269182751</v>
      </c>
      <c r="AD125" s="10"/>
      <c r="AE125" s="12">
        <f>YAN_XRF!AO124/(0.5293*YAN_XRF!$R124)</f>
        <v>24.252873079510223</v>
      </c>
      <c r="AF125" s="5">
        <f>YAN_XRF!AP124/(0.5293*YAN_XRF!$R124)</f>
        <v>2.1041305411447224</v>
      </c>
      <c r="AG125" s="5">
        <f>YAN_XRF!AQ124/(0.5293*YAN_XRF!$R124)</f>
        <v>17.940481456076057</v>
      </c>
      <c r="AH125" s="12">
        <f>YAN_XRF!AR124/(0.5293*YAN_XRF!$R124)</f>
        <v>11.406602407258232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29">
        <v>58.550937335585552</v>
      </c>
      <c r="BN125" s="27">
        <v>5.9057353776261561</v>
      </c>
      <c r="BO125" s="28">
        <v>3.6710425226310814</v>
      </c>
      <c r="BP125" s="28">
        <v>4.9926178307782711</v>
      </c>
      <c r="BR125" s="22"/>
      <c r="BS125" s="23"/>
      <c r="BT125" s="21"/>
      <c r="BU125" s="24"/>
      <c r="BV125" s="24"/>
    </row>
    <row r="126" spans="1:74" x14ac:dyDescent="0.2">
      <c r="A126" t="str">
        <f>YAN_XRF!A125</f>
        <v>YAN 9B-1</v>
      </c>
      <c r="B126">
        <f>YAN_XRF!B125</f>
        <v>91</v>
      </c>
      <c r="C126">
        <f>YAN_XRF!C125</f>
        <v>244</v>
      </c>
      <c r="D126" s="5">
        <f>0.4674*YAN_XRF!P125/(0.5293*YAN_XRF!$R125)</f>
        <v>2.6420173008987051</v>
      </c>
      <c r="E126" s="9">
        <f>0.5994*YAN_XRF!Q125/(0.5293*YAN_XRF!$R125)</f>
        <v>5.6916348429189863E-2</v>
      </c>
      <c r="F126" s="5">
        <f>0.5293*YAN_XRF!R125/(0.5293*YAN_XRF!$R125)</f>
        <v>1</v>
      </c>
      <c r="G126" s="10">
        <f>0.6994*YAN_XRF!S125/(0.5293*YAN_XRF!$R125)</f>
        <v>0.62518790554609105</v>
      </c>
      <c r="H126" s="9">
        <f>0.7745*YAN_XRF!T125/(0.5293*YAN_XRF!$R125)</f>
        <v>8.960419149017216E-3</v>
      </c>
      <c r="I126" s="10">
        <f>0.603*YAN_XRF!U125/(0.5293*YAN_XRF!$R125)</f>
        <v>0.23561415439966657</v>
      </c>
      <c r="J126" s="10">
        <f>0.7147*YAN_XRF!V125/(0.5293*YAN_XRF!$R125)</f>
        <v>0.29486051522873968</v>
      </c>
      <c r="K126" s="9">
        <f>0.7419*YAN_XRF!W125/(0.5293*YAN_XRF!$R125)</f>
        <v>0.19190874052613885</v>
      </c>
      <c r="L126" s="10">
        <f>0.8302*YAN_XRF!X125/(0.5293*YAN_XRF!$R125)</f>
        <v>0.1060155641946903</v>
      </c>
      <c r="M126" s="9">
        <f>0.4364*YAN_XRF!Y125/(0.5293*YAN_XRF!$R125)</f>
        <v>8.8592860456945706E-3</v>
      </c>
      <c r="N126" s="10">
        <f>YAN_XRF!AA125/(0.5293*YAN_XRF!$R125)</f>
        <v>-4.3657717816812875E-3</v>
      </c>
      <c r="O126" s="5">
        <f>YAN_XRF!AB125/(0.5293*YAN_XRF!$R125)</f>
        <v>0.65486576725219314</v>
      </c>
      <c r="P126" s="12">
        <f>YAN_XRF!AC125/(0.5293*YAN_XRF!$R125)</f>
        <v>28.814093759096497</v>
      </c>
      <c r="Q126" s="5">
        <f>YAN_XRF!AD125/(0.5293*YAN_XRF!$R125)</f>
        <v>0.65486576725219314</v>
      </c>
      <c r="R126" s="5">
        <f>YAN_XRF!AE125/(0.5293*YAN_XRF!$R125)</f>
        <v>2.2920301853826759</v>
      </c>
      <c r="S126" s="5">
        <f>YAN_XRF!AF125/(0.5293*YAN_XRF!$R125)</f>
        <v>5.0206375489334807</v>
      </c>
      <c r="T126" s="5">
        <f>YAN_XRF!AG125/(0.5293*YAN_XRF!$R125)</f>
        <v>14.079613995922152</v>
      </c>
      <c r="U126" s="10">
        <f>YAN_XRF!AH125/(0.5293*YAN_XRF!$R125)</f>
        <v>3.2743288362609659</v>
      </c>
      <c r="V126" s="10"/>
      <c r="W126" s="5">
        <f>YAN_XRF!AI125/(0.5293*YAN_XRF!$R125)</f>
        <v>2.0737415962986114</v>
      </c>
      <c r="X126" s="10">
        <f>YAN_XRF!AJ125/(0.5293*YAN_XRF!$R125)</f>
        <v>1.5280201235884507</v>
      </c>
      <c r="Y126" s="5">
        <f>YAN_XRF!AK125/(0.5293*YAN_XRF!$R125)</f>
        <v>2.9468959526348693</v>
      </c>
      <c r="Z126" s="12">
        <f>YAN_XRF!AL125/(0.5293*YAN_XRF!$R125)</f>
        <v>34.162164191656075</v>
      </c>
      <c r="AA126" s="10">
        <f>YAN_XRF!AM125/(0.5293*YAN_XRF!$R125)</f>
        <v>0.10914429454203219</v>
      </c>
      <c r="AB126" s="10"/>
      <c r="AC126" s="10">
        <f>YAN_XRF!AN125/(0.5293*YAN_XRF!$R125)</f>
        <v>0.10914429454203219</v>
      </c>
      <c r="AD126" s="10"/>
      <c r="AE126" s="12">
        <f>YAN_XRF!AO125/(0.5293*YAN_XRF!$R125)</f>
        <v>24.011744799247083</v>
      </c>
      <c r="AF126" s="5">
        <f>YAN_XRF!AP125/(0.5293*YAN_XRF!$R125)</f>
        <v>2.4011744799247081</v>
      </c>
      <c r="AG126" s="5">
        <f>YAN_XRF!AQ125/(0.5293*YAN_XRF!$R125)</f>
        <v>11.896728105081509</v>
      </c>
      <c r="AH126" s="12">
        <f>YAN_XRF!AR125/(0.5293*YAN_XRF!$R125)</f>
        <v>12.333305283249638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29">
        <v>41.001829077877076</v>
      </c>
      <c r="BN126" s="27">
        <v>5.1241981625477235</v>
      </c>
      <c r="BO126" s="28">
        <v>3.7416980680286387</v>
      </c>
      <c r="BP126" s="28">
        <v>5.0887093725189487</v>
      </c>
    </row>
    <row r="127" spans="1:74" x14ac:dyDescent="0.2">
      <c r="A127" t="str">
        <f>YAN_XRF!A126</f>
        <v>YAN 8B-1</v>
      </c>
      <c r="B127">
        <f>YAN_XRF!B126</f>
        <v>27</v>
      </c>
      <c r="C127">
        <f>YAN_XRF!C126</f>
        <v>245</v>
      </c>
      <c r="D127" s="5">
        <f>0.4674*YAN_XRF!P126/(0.5293*YAN_XRF!$R126)</f>
        <v>2.4739042131116569</v>
      </c>
      <c r="E127" s="9">
        <f>0.5994*YAN_XRF!Q126/(0.5293*YAN_XRF!$R126)</f>
        <v>5.9912483717322787E-2</v>
      </c>
      <c r="F127" s="5">
        <f>0.5293*YAN_XRF!R126/(0.5293*YAN_XRF!$R126)</f>
        <v>1</v>
      </c>
      <c r="G127" s="10">
        <f>0.6994*YAN_XRF!S126/(0.5293*YAN_XRF!$R126)</f>
        <v>0.61939117702626123</v>
      </c>
      <c r="H127" s="9">
        <f>0.7745*YAN_XRF!T126/(0.5293*YAN_XRF!$R126)</f>
        <v>9.1453334592858492E-3</v>
      </c>
      <c r="I127" s="10">
        <f>0.603*YAN_XRF!U126/(0.5293*YAN_XRF!$R126)</f>
        <v>0.22922218520986007</v>
      </c>
      <c r="J127" s="10">
        <f>0.7147*YAN_XRF!V126/(0.5293*YAN_XRF!$R126)</f>
        <v>0.23689016609159402</v>
      </c>
      <c r="K127" s="9">
        <f>0.7419*YAN_XRF!W126/(0.5293*YAN_XRF!$R126)</f>
        <v>0.19672457167858245</v>
      </c>
      <c r="L127" s="10">
        <f>0.8302*YAN_XRF!X126/(0.5293*YAN_XRF!$R126)</f>
        <v>0.11006924073834691</v>
      </c>
      <c r="M127" s="9">
        <f>0.4364*YAN_XRF!Y126/(0.5293*YAN_XRF!$R126)</f>
        <v>8.8143973669295109E-3</v>
      </c>
      <c r="N127" s="10">
        <f>YAN_XRF!AA126/(0.5293*YAN_XRF!$R126)</f>
        <v>-2.0715874325905452E-3</v>
      </c>
      <c r="O127" s="5">
        <f>YAN_XRF!AB126/(0.5293*YAN_XRF!$R126)</f>
        <v>0.72505560140669079</v>
      </c>
      <c r="P127" s="12">
        <f>YAN_XRF!AC126/(0.5293*YAN_XRF!$R126)</f>
        <v>29.002224056267629</v>
      </c>
      <c r="Q127" s="5">
        <f>YAN_XRF!AD126/(0.5293*YAN_XRF!$R126)</f>
        <v>0.93221434466574526</v>
      </c>
      <c r="R127" s="5">
        <f>YAN_XRF!AE126/(0.5293*YAN_XRF!$R126)</f>
        <v>2.3823255474791267</v>
      </c>
      <c r="S127" s="5">
        <f>YAN_XRF!AF126/(0.5293*YAN_XRF!$R126)</f>
        <v>4.3503336084401445</v>
      </c>
      <c r="T127" s="5">
        <f>YAN_XRF!AG126/(0.5293*YAN_XRF!$R126)</f>
        <v>14.086794541615706</v>
      </c>
      <c r="U127" s="10">
        <f>YAN_XRF!AH126/(0.5293*YAN_XRF!$R126)</f>
        <v>2.6930636623677087</v>
      </c>
      <c r="V127" s="10"/>
      <c r="W127" s="5">
        <f>YAN_XRF!AI126/(0.5293*YAN_XRF!$R126)</f>
        <v>1.2429524595543269</v>
      </c>
      <c r="X127" s="10">
        <f>YAN_XRF!AJ126/(0.5293*YAN_XRF!$R126)</f>
        <v>0.31073811488858172</v>
      </c>
      <c r="Y127" s="5">
        <f>YAN_XRF!AK126/(0.5293*YAN_XRF!$R126)</f>
        <v>3.0038017772562902</v>
      </c>
      <c r="Z127" s="12">
        <f>YAN_XRF!AL126/(0.5293*YAN_XRF!$R126)</f>
        <v>31.695287718635338</v>
      </c>
      <c r="AA127" s="10">
        <f>YAN_XRF!AM126/(0.5293*YAN_XRF!$R126)</f>
        <v>-0.10357937162952725</v>
      </c>
      <c r="AB127" s="10"/>
      <c r="AC127" s="10">
        <f>YAN_XRF!AN126/(0.5293*YAN_XRF!$R126)</f>
        <v>0</v>
      </c>
      <c r="AD127" s="10"/>
      <c r="AE127" s="12">
        <f>YAN_XRF!AO126/(0.5293*YAN_XRF!$R126)</f>
        <v>24.859049191086541</v>
      </c>
      <c r="AF127" s="5">
        <f>YAN_XRF!AP126/(0.5293*YAN_XRF!$R126)</f>
        <v>2.5894842907381812</v>
      </c>
      <c r="AG127" s="5">
        <f>YAN_XRF!AQ126/(0.5293*YAN_XRF!$R126)</f>
        <v>14.29395328487476</v>
      </c>
      <c r="AH127" s="12">
        <f>YAN_XRF!AR126/(0.5293*YAN_XRF!$R126)</f>
        <v>13.672477055097596</v>
      </c>
      <c r="AI127" s="10">
        <f>YAN_XRF!AY126/(0.5293*YAN_XRF!$R126)</f>
        <v>9.3428593209833585E-2</v>
      </c>
      <c r="AJ127" s="10">
        <f>YAN_XRF!AZ126/(0.5293*YAN_XRF!$R126)</f>
        <v>0.18457844024381756</v>
      </c>
      <c r="AK127" s="10">
        <f>YAN_XRF!BA126/(0.5293*YAN_XRF!$R126)</f>
        <v>1.0765004093456767E-2</v>
      </c>
      <c r="AL127" s="10">
        <f>YAN_XRF!BB126/(0.5293*YAN_XRF!$R126)</f>
        <v>8.266358911637682E-2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29">
        <v>51.167469777665055</v>
      </c>
      <c r="BN127" s="27">
        <v>5.2852988020219884</v>
      </c>
      <c r="BO127" s="28">
        <v>3.5870092098885413</v>
      </c>
      <c r="BP127" s="28">
        <v>4.8783325254484167</v>
      </c>
      <c r="BR127" s="22"/>
      <c r="BS127" s="23"/>
      <c r="BT127" s="21"/>
      <c r="BU127" s="24"/>
      <c r="BV127" s="24"/>
    </row>
    <row r="128" spans="1:74" x14ac:dyDescent="0.2">
      <c r="N128" s="10"/>
      <c r="O128" s="5"/>
      <c r="P128" s="12"/>
      <c r="Q128" s="5"/>
      <c r="R128" s="5"/>
      <c r="S128" s="5"/>
      <c r="T128" s="5"/>
      <c r="U128" s="10"/>
      <c r="V128" s="10"/>
      <c r="W128" s="5"/>
      <c r="X128" s="10"/>
      <c r="Y128" s="5"/>
      <c r="Z128" s="12"/>
      <c r="AA128" s="10"/>
      <c r="AB128" s="10"/>
      <c r="AC128" s="10"/>
      <c r="AD128" s="10"/>
      <c r="AE128" s="12"/>
      <c r="AF128" s="5"/>
      <c r="AG128" s="5"/>
      <c r="AH128" s="12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29"/>
      <c r="BN128" s="27"/>
      <c r="BO128" s="28"/>
      <c r="BP128" s="28"/>
    </row>
    <row r="129" spans="1:74" x14ac:dyDescent="0.2">
      <c r="A129" t="str">
        <f>YAN_XRF!A128</f>
        <v>YAN 8B-1</v>
      </c>
      <c r="B129">
        <f>YAN_XRF!B128</f>
        <v>31</v>
      </c>
      <c r="C129" s="18">
        <f>YAN_XRF!C128</f>
        <v>249</v>
      </c>
      <c r="D129" s="5">
        <f>0.4674*YAN_XRF!P128/(0.5293*YAN_XRF!$R128)</f>
        <v>3.052280010436065</v>
      </c>
      <c r="E129" s="9">
        <f>0.5994*YAN_XRF!Q128/(0.5293*YAN_XRF!$R128)</f>
        <v>0.11755796064883539</v>
      </c>
      <c r="F129" s="5">
        <f>0.5293*YAN_XRF!R128/(0.5293*YAN_XRF!$R128)</f>
        <v>1</v>
      </c>
      <c r="G129" s="10">
        <f>0.6994*YAN_XRF!S128/(0.5293*YAN_XRF!$R128)</f>
        <v>0.77016868640522529</v>
      </c>
      <c r="H129" s="9">
        <f>0.7745*YAN_XRF!T128/(0.5293*YAN_XRF!$R128)</f>
        <v>1.7094515367706373E-2</v>
      </c>
      <c r="I129" s="10">
        <f>0.603*YAN_XRF!U128/(0.5293*YAN_XRF!$R128)</f>
        <v>0.26546112115732368</v>
      </c>
      <c r="J129" s="10">
        <f>0.7147*YAN_XRF!V128/(0.5293*YAN_XRF!$R128)</f>
        <v>0.47581081932111591</v>
      </c>
      <c r="K129" s="9">
        <f>0.7419*YAN_XRF!W128/(0.5293*YAN_XRF!$R128)</f>
        <v>0.38890574253506432</v>
      </c>
      <c r="L129" s="10">
        <f>0.8302*YAN_XRF!X128/(0.5293*YAN_XRF!$R128)</f>
        <v>0.10954510149673574</v>
      </c>
      <c r="M129" s="9">
        <f>0.4364*YAN_XRF!Y128/(0.5293*YAN_XRF!$R128)</f>
        <v>1.3715245352502107E-2</v>
      </c>
      <c r="N129" s="10">
        <f>YAN_XRF!AA128/(0.5293*YAN_XRF!$R128)</f>
        <v>7.19728662294315E-3</v>
      </c>
      <c r="O129" s="5">
        <f>YAN_XRF!AB128/(0.5293*YAN_XRF!$R128)</f>
        <v>1.1995477704905251</v>
      </c>
      <c r="P129" s="12">
        <f>YAN_XRF!AC128/(0.5293*YAN_XRF!$R128)</f>
        <v>20.392312098338927</v>
      </c>
      <c r="Q129" s="5">
        <f>YAN_XRF!AD128/(0.5293*YAN_XRF!$R128)</f>
        <v>3.5986433114715752</v>
      </c>
      <c r="R129" s="5">
        <f>YAN_XRF!AE128/(0.5293*YAN_XRF!$R128)</f>
        <v>2.7589598721282078</v>
      </c>
      <c r="S129" s="5">
        <f>YAN_XRF!AF128/(0.5293*YAN_XRF!$R128)</f>
        <v>4.078462419667785</v>
      </c>
      <c r="T129" s="5">
        <f>YAN_XRF!AG128/(0.5293*YAN_XRF!$R128)</f>
        <v>5.8777840754035724</v>
      </c>
      <c r="U129" s="10">
        <f>YAN_XRF!AH128/(0.5293*YAN_XRF!$R128)</f>
        <v>0.47981910819621004</v>
      </c>
      <c r="V129" s="10" t="e">
        <f>YAN_XRF!#REF!/(0.5293*YAN_XRF!$R128)</f>
        <v>#REF!</v>
      </c>
      <c r="W129" s="5">
        <f>YAN_XRF!AI128/(0.5293*YAN_XRF!$R128)</f>
        <v>1.4394573245886302</v>
      </c>
      <c r="X129" s="10">
        <f>YAN_XRF!AJ128/(0.5293*YAN_XRF!$R128)</f>
        <v>0.23990955409810502</v>
      </c>
      <c r="Y129" s="5">
        <f>YAN_XRF!AK128/(0.5293*YAN_XRF!$R128)</f>
        <v>2.0392312098338925</v>
      </c>
      <c r="Z129" s="12">
        <f>YAN_XRF!AL128/(0.5293*YAN_XRF!$R128)</f>
        <v>36.106387891764804</v>
      </c>
      <c r="AA129" s="10">
        <f>YAN_XRF!AM128/(0.5293*YAN_XRF!$R128)</f>
        <v>0</v>
      </c>
      <c r="AB129" s="10" t="e">
        <f>YAN_XRF!#REF!/(0.5293*YAN_XRF!$R128)</f>
        <v>#REF!</v>
      </c>
      <c r="AC129" s="10">
        <f>YAN_XRF!AN128/(0.5293*YAN_XRF!$R128)</f>
        <v>-0.11995477704905251</v>
      </c>
      <c r="AD129" s="10" t="e">
        <f>YAN_XRF!#REF!/(0.5293*YAN_XRF!$R128)</f>
        <v>#REF!</v>
      </c>
      <c r="AE129" s="12">
        <f>YAN_XRF!AO128/(0.5293*YAN_XRF!$R128)</f>
        <v>24.110910186859552</v>
      </c>
      <c r="AF129" s="5">
        <f>YAN_XRF!AP128/(0.5293*YAN_XRF!$R128)</f>
        <v>5.158055413109258</v>
      </c>
      <c r="AG129" s="5">
        <f>YAN_XRF!AQ128/(0.5293*YAN_XRF!$R128)</f>
        <v>12.595251590150513</v>
      </c>
      <c r="AH129" s="12">
        <f>YAN_XRF!AR128/(0.5293*YAN_XRF!$R128)</f>
        <v>33.5873375737347</v>
      </c>
      <c r="AI129" s="10">
        <f>YAN_XRF!AY128/(0.5293*YAN_XRF!$R128)</f>
        <v>1.4286613946542154E-2</v>
      </c>
      <c r="AJ129" s="10">
        <f>YAN_XRF!AZ128/(0.5293*YAN_XRF!$R128)</f>
        <v>7.2464680815332611E-2</v>
      </c>
      <c r="AM129" s="9">
        <f>YAN_XRF!BV128/(0.5293*YAN_XRF!$R128)</f>
        <v>1.1055784235369461E-2</v>
      </c>
      <c r="AN129" s="9">
        <f>YAN_XRF!BW128/(0.5293*YAN_XRF!$R128)</f>
        <v>4.9003905872480411E-3</v>
      </c>
      <c r="AO129" s="9">
        <f>YAN_XRF!BX128/(0.5293*YAN_XRF!$R128)</f>
        <v>3.1466681822198889E-2</v>
      </c>
      <c r="AP129" s="9">
        <f>YAN_XRF!BY128/(0.5293*YAN_XRF!$R128)</f>
        <v>0.15535103266068692</v>
      </c>
      <c r="AQ129" s="9">
        <f>YAN_XRF!BZ128/(0.5293*YAN_XRF!$R128)</f>
        <v>2.4138787677045754</v>
      </c>
      <c r="AR129" s="9">
        <f>YAN_XRF!CA128/(0.5293*YAN_XRF!$R128)</f>
        <v>1.1027682563673493</v>
      </c>
      <c r="AS129" s="9">
        <f>YAN_XRF!CB128/(0.5293*YAN_XRF!$R128)</f>
        <v>0</v>
      </c>
      <c r="AT129" s="9">
        <f>YAN_XRF!CC128/(0.5293*YAN_XRF!$R128)</f>
        <v>3.0494903421410129E-2</v>
      </c>
      <c r="AU129" s="9">
        <f>YAN_XRF!CD128/(0.5293*YAN_XRF!$R128)</f>
        <v>2.7066955757679354</v>
      </c>
      <c r="AV129" s="9">
        <f>YAN_XRF!CE128/(0.5293*YAN_XRF!$R128)</f>
        <v>0.24352978926944543</v>
      </c>
      <c r="AW129" s="9">
        <f>YAN_XRF!CF128/(0.5293*YAN_XRF!$R128)</f>
        <v>0.11939818688354492</v>
      </c>
      <c r="AX129" s="9">
        <f>YAN_XRF!CG128/(0.5293*YAN_XRF!$R128)</f>
        <v>1.668409955930223E-2</v>
      </c>
      <c r="AY129" s="9">
        <f>YAN_XRF!CH128/(0.5293*YAN_XRF!$R128)</f>
        <v>3.7149994452091557E-2</v>
      </c>
      <c r="AZ129" s="9">
        <f>YAN_XRF!CI128/(0.5293*YAN_XRF!$R128)</f>
        <v>1.7381255266764428</v>
      </c>
      <c r="BA129" s="9">
        <f>YAN_XRF!CJ128/(0.5293*YAN_XRF!$R128)</f>
        <v>0.61680746358622796</v>
      </c>
      <c r="BB129" s="9">
        <f>YAN_XRF!CK128/(0.5293*YAN_XRF!$R128)</f>
        <v>2.794094626325875</v>
      </c>
      <c r="BC129" s="9">
        <f>YAN_XRF!CL128/(0.5293*YAN_XRF!$R128)</f>
        <v>0.732395886750695</v>
      </c>
      <c r="BD129" s="9">
        <f>YAN_XRF!CM128/(0.5293*YAN_XRF!$R128)</f>
        <v>0.22059713179552753</v>
      </c>
      <c r="BE129" s="9">
        <f>YAN_XRF!CN128/(0.5293*YAN_XRF!$R128)</f>
        <v>0.80265852997254561</v>
      </c>
      <c r="BF129" s="9">
        <f>YAN_XRF!CO128/(0.5293*YAN_XRF!$R128)</f>
        <v>0.13931787716031055</v>
      </c>
      <c r="BG129" s="9">
        <f>YAN_XRF!CP128/(0.5293*YAN_XRF!$R128)</f>
        <v>0.9112316656620455</v>
      </c>
      <c r="BH129" s="9">
        <f>YAN_XRF!CQ128/(0.5293*YAN_XRF!$R128)</f>
        <v>0.18973247085848635</v>
      </c>
      <c r="BI129" s="9">
        <f>YAN_XRF!CR128/(0.5293*YAN_XRF!$R128)</f>
        <v>0.55912720904219115</v>
      </c>
      <c r="BJ129" s="9">
        <f>YAN_XRF!CS128/(0.5293*YAN_XRF!$R128)</f>
        <v>8.2622451335846378E-2</v>
      </c>
      <c r="BK129" s="9">
        <f>YAN_XRF!CT128/(0.5293*YAN_XRF!$R128)</f>
        <v>0.54701057701246636</v>
      </c>
      <c r="BL129" s="9">
        <f>YAN_XRF!CU128/(0.5293*YAN_XRF!$R128)</f>
        <v>8.1684404979322792E-2</v>
      </c>
      <c r="BM129" s="29">
        <v>25.86362999450294</v>
      </c>
      <c r="BN129" s="27">
        <v>2.0296155216155629</v>
      </c>
      <c r="BO129" s="28">
        <v>1.3949972012822922</v>
      </c>
      <c r="BP129" s="28">
        <v>1.8971961937439175</v>
      </c>
      <c r="BR129" s="22"/>
      <c r="BS129" s="23"/>
      <c r="BT129" s="21"/>
      <c r="BU129" s="24"/>
      <c r="BV129" s="24"/>
    </row>
    <row r="130" spans="1:74" x14ac:dyDescent="0.2">
      <c r="A130" t="str">
        <f>YAN_XRF!A129</f>
        <v>YAN 9B-1</v>
      </c>
      <c r="B130">
        <f>YAN_XRF!B129</f>
        <v>97</v>
      </c>
      <c r="C130">
        <f>YAN_XRF!C129</f>
        <v>250</v>
      </c>
      <c r="D130" s="5">
        <f>0.4674*YAN_XRF!P129/(0.5293*YAN_XRF!$R129)</f>
        <v>2.9941969172549938</v>
      </c>
      <c r="E130" s="9">
        <f>0.5994*YAN_XRF!Q129/(0.5293*YAN_XRF!$R129)</f>
        <v>0.10984020789973076</v>
      </c>
      <c r="F130" s="5">
        <f>0.5293*YAN_XRF!R129/(0.5293*YAN_XRF!$R129)</f>
        <v>1</v>
      </c>
      <c r="G130" s="10">
        <f>0.6994*YAN_XRF!S129/(0.5293*YAN_XRF!$R129)</f>
        <v>0.74963009828200233</v>
      </c>
      <c r="H130" s="9">
        <f>0.7745*YAN_XRF!T129/(0.5293*YAN_XRF!$R129)</f>
        <v>1.5301396996375572E-2</v>
      </c>
      <c r="I130" s="10">
        <f>0.603*YAN_XRF!U129/(0.5293*YAN_XRF!$R129)</f>
        <v>0.25752399673438325</v>
      </c>
      <c r="J130" s="10">
        <f>0.7147*YAN_XRF!V129/(0.5293*YAN_XRF!$R129)</f>
        <v>0.44135441464554087</v>
      </c>
      <c r="K130" s="9">
        <f>0.7419*YAN_XRF!W129/(0.5293*YAN_XRF!$R129)</f>
        <v>0.36511686315298586</v>
      </c>
      <c r="L130" s="10">
        <f>0.8302*YAN_XRF!X129/(0.5293*YAN_XRF!$R129)</f>
        <v>0.10803602683616706</v>
      </c>
      <c r="M130" s="9">
        <f>0.4364*YAN_XRF!Y129/(0.5293*YAN_XRF!$R129)</f>
        <v>1.2493763989986421E-2</v>
      </c>
      <c r="N130" s="10">
        <f>YAN_XRF!AA129/(0.5293*YAN_XRF!$R129)</f>
        <v>4.7320920188417713E-3</v>
      </c>
      <c r="O130" s="5">
        <f>YAN_XRF!AB129/(0.5293*YAN_XRF!$R129)</f>
        <v>1.8928368075367084</v>
      </c>
      <c r="P130" s="12">
        <f>YAN_XRF!AC129/(0.5293*YAN_XRF!$R129)</f>
        <v>22.477437089498412</v>
      </c>
      <c r="Q130" s="5">
        <f>YAN_XRF!AD129/(0.5293*YAN_XRF!$R129)</f>
        <v>4.1405805164865495</v>
      </c>
      <c r="R130" s="5">
        <f>YAN_XRF!AE129/(0.5293*YAN_XRF!$R129)</f>
        <v>2.8392552113050624</v>
      </c>
      <c r="S130" s="5">
        <f>YAN_XRF!AF129/(0.5293*YAN_XRF!$R129)</f>
        <v>3.5490690141313279</v>
      </c>
      <c r="T130" s="5">
        <f>YAN_XRF!AG129/(0.5293*YAN_XRF!$R129)</f>
        <v>6.8615334273205679</v>
      </c>
      <c r="U130" s="10">
        <f>YAN_XRF!AH129/(0.5293*YAN_XRF!$R129)</f>
        <v>0.47320920188417709</v>
      </c>
      <c r="V130" s="10"/>
      <c r="W130" s="5">
        <f>YAN_XRF!AI129/(0.5293*YAN_XRF!$R129)</f>
        <v>1.301325305181487</v>
      </c>
      <c r="X130" s="10">
        <f>YAN_XRF!AJ129/(0.5293*YAN_XRF!$R129)</f>
        <v>0.23660460094208854</v>
      </c>
      <c r="Y130" s="5">
        <f>YAN_XRF!AK129/(0.5293*YAN_XRF!$R129)</f>
        <v>1.8928368075367084</v>
      </c>
      <c r="Z130" s="12">
        <f>YAN_XRF!AL129/(0.5293*YAN_XRF!$R129)</f>
        <v>35.49069014131328</v>
      </c>
      <c r="AA130" s="10">
        <f>YAN_XRF!AM129/(0.5293*YAN_XRF!$R129)</f>
        <v>-0.11830230047104427</v>
      </c>
      <c r="AB130" s="10"/>
      <c r="AC130" s="10">
        <f>YAN_XRF!AN129/(0.5293*YAN_XRF!$R129)</f>
        <v>0</v>
      </c>
      <c r="AD130" s="10"/>
      <c r="AE130" s="12">
        <f>YAN_XRF!AO129/(0.5293*YAN_XRF!$R129)</f>
        <v>24.370273897035119</v>
      </c>
      <c r="AF130" s="5">
        <f>YAN_XRF!AP129/(0.5293*YAN_XRF!$R129)</f>
        <v>4.4954874178996826</v>
      </c>
      <c r="AG130" s="5">
        <f>YAN_XRF!AQ129/(0.5293*YAN_XRF!$R129)</f>
        <v>10.52890474192294</v>
      </c>
      <c r="AH130" s="12">
        <f>YAN_XRF!AR129/(0.5293*YAN_XRF!$R129)</f>
        <v>30.16708662011629</v>
      </c>
      <c r="AI130" s="10">
        <f>YAN_XRF!AY129/(0.5293*YAN_XRF!$R129)</f>
        <v>7.4305674925862902E-2</v>
      </c>
      <c r="AJ130" s="10">
        <f>YAN_XRF!AZ129/(0.5293*YAN_XRF!$R129)</f>
        <v>9.5611919240697979E-2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29">
        <v>33.971006167614036</v>
      </c>
      <c r="BN130" s="27">
        <v>3.6470197689991526</v>
      </c>
      <c r="BO130" s="28">
        <v>1.8681532526699807</v>
      </c>
      <c r="BP130" s="28">
        <v>2.540688423631174</v>
      </c>
      <c r="BR130" s="22"/>
      <c r="BS130" s="23"/>
      <c r="BT130" s="21"/>
      <c r="BU130" s="24"/>
      <c r="BV130" s="24"/>
    </row>
    <row r="131" spans="1:74" x14ac:dyDescent="0.2">
      <c r="A131" t="str">
        <f>YAN_XRF!A130</f>
        <v>YAN 8B-1</v>
      </c>
      <c r="B131">
        <f>YAN_XRF!B130</f>
        <v>33</v>
      </c>
      <c r="C131">
        <f>YAN_XRF!C130</f>
        <v>251</v>
      </c>
      <c r="D131" s="5">
        <f>0.4674*YAN_XRF!P130/(0.5293*YAN_XRF!$R130)</f>
        <v>3.0952731002230336</v>
      </c>
      <c r="E131" s="9">
        <f>0.5994*YAN_XRF!Q130/(0.5293*YAN_XRF!$R130)</f>
        <v>0.12214164260073954</v>
      </c>
      <c r="F131" s="5">
        <f>0.5293*YAN_XRF!R130/(0.5293*YAN_XRF!$R130)</f>
        <v>1</v>
      </c>
      <c r="G131" s="10">
        <f>0.6994*YAN_XRF!S130/(0.5293*YAN_XRF!$R130)</f>
        <v>0.81169739008393837</v>
      </c>
      <c r="H131" s="9">
        <f>0.7745*YAN_XRF!T130/(0.5293*YAN_XRF!$R130)</f>
        <v>1.7863092886708981E-2</v>
      </c>
      <c r="I131" s="10">
        <f>0.603*YAN_XRF!U130/(0.5293*YAN_XRF!$R130)</f>
        <v>0.27963176064441886</v>
      </c>
      <c r="J131" s="10">
        <f>0.7147*YAN_XRF!V130/(0.5293*YAN_XRF!$R130)</f>
        <v>0.50065352180409795</v>
      </c>
      <c r="K131" s="9">
        <f>0.7419*YAN_XRF!W130/(0.5293*YAN_XRF!$R130)</f>
        <v>0.39137331589627067</v>
      </c>
      <c r="L131" s="10">
        <f>0.8302*YAN_XRF!X130/(0.5293*YAN_XRF!$R130)</f>
        <v>0.10999776720539993</v>
      </c>
      <c r="M131" s="9">
        <f>0.4364*YAN_XRF!Y130/(0.5293*YAN_XRF!$R130)</f>
        <v>1.4883563442036899E-2</v>
      </c>
      <c r="N131" s="10">
        <f>YAN_XRF!AA130/(0.5293*YAN_XRF!$R130)</f>
        <v>3.6804306594595652E-3</v>
      </c>
      <c r="O131" s="5">
        <f>YAN_XRF!AB130/(0.5293*YAN_XRF!$R130)</f>
        <v>1.1041291978378696</v>
      </c>
      <c r="P131" s="12">
        <f>YAN_XRF!AC130/(0.5293*YAN_XRF!$R130)</f>
        <v>21.714540890811435</v>
      </c>
      <c r="Q131" s="5">
        <f>YAN_XRF!AD130/(0.5293*YAN_XRF!$R130)</f>
        <v>4.171154747387507</v>
      </c>
      <c r="R131" s="5">
        <f>YAN_XRF!AE130/(0.5293*YAN_XRF!$R130)</f>
        <v>2.5763014616216959</v>
      </c>
      <c r="S131" s="5">
        <f>YAN_XRF!AF130/(0.5293*YAN_XRF!$R130)</f>
        <v>4.0484737254055219</v>
      </c>
      <c r="T131" s="5">
        <f>YAN_XRF!AG130/(0.5293*YAN_XRF!$R130)</f>
        <v>5.1526029232433919</v>
      </c>
      <c r="U131" s="10">
        <f>YAN_XRF!AH130/(0.5293*YAN_XRF!$R130)</f>
        <v>0.24536204396397102</v>
      </c>
      <c r="V131" s="10"/>
      <c r="W131" s="5">
        <f>YAN_XRF!AI130/(0.5293*YAN_XRF!$R130)</f>
        <v>1.5948532857658118</v>
      </c>
      <c r="X131" s="10">
        <f>YAN_XRF!AJ130/(0.5293*YAN_XRF!$R130)</f>
        <v>0.49072408792794203</v>
      </c>
      <c r="Y131" s="5">
        <f>YAN_XRF!AK130/(0.5293*YAN_XRF!$R130)</f>
        <v>1.8402153297297827</v>
      </c>
      <c r="Z131" s="12">
        <f>YAN_XRF!AL130/(0.5293*YAN_XRF!$R130)</f>
        <v>36.681625572613669</v>
      </c>
      <c r="AA131" s="10">
        <f>YAN_XRF!AM130/(0.5293*YAN_XRF!$R130)</f>
        <v>0.49072408792794203</v>
      </c>
      <c r="AB131" s="10"/>
      <c r="AC131" s="10">
        <f>YAN_XRF!AN130/(0.5293*YAN_XRF!$R130)</f>
        <v>0.12268102198198551</v>
      </c>
      <c r="AD131" s="10"/>
      <c r="AE131" s="12">
        <f>YAN_XRF!AO130/(0.5293*YAN_XRF!$R130)</f>
        <v>24.658885418379089</v>
      </c>
      <c r="AF131" s="5">
        <f>YAN_XRF!AP130/(0.5293*YAN_XRF!$R130)</f>
        <v>5.275283945225377</v>
      </c>
      <c r="AG131" s="5">
        <f>YAN_XRF!AQ130/(0.5293*YAN_XRF!$R130)</f>
        <v>13.985636505946349</v>
      </c>
      <c r="AH131" s="12">
        <f>YAN_XRF!AR130/(0.5293*YAN_XRF!$R130)</f>
        <v>34.718729220901899</v>
      </c>
      <c r="AI131" s="10">
        <f>YAN_XRF!AY130/(0.5293*YAN_XRF!$R130)</f>
        <v>1.0783661832216527E-2</v>
      </c>
      <c r="AJ131" s="10">
        <f>YAN_XRF!AZ130/(0.5293*YAN_XRF!$R130)</f>
        <v>7.9669055675101394E-2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29">
        <v>23.722534193909173</v>
      </c>
      <c r="BN131" s="27">
        <v>1.8519367057673426</v>
      </c>
      <c r="BO131" s="28">
        <v>1.2478616813294423</v>
      </c>
      <c r="BP131" s="28">
        <v>1.6970918866080416</v>
      </c>
      <c r="BR131" s="22"/>
      <c r="BS131" s="23"/>
      <c r="BT131" s="21"/>
      <c r="BU131" s="24"/>
      <c r="BV131" s="24"/>
    </row>
    <row r="132" spans="1:74" x14ac:dyDescent="0.2">
      <c r="A132" t="str">
        <f>YAN_XRF!A131</f>
        <v>YAN 9B-1</v>
      </c>
      <c r="B132">
        <f>YAN_XRF!B131</f>
        <v>99</v>
      </c>
      <c r="C132">
        <f>YAN_XRF!C131</f>
        <v>252</v>
      </c>
      <c r="D132" s="5">
        <f>0.4674*YAN_XRF!P131/(0.5293*YAN_XRF!$R131)</f>
        <v>3.0481392203716098</v>
      </c>
      <c r="E132" s="9">
        <f>0.5994*YAN_XRF!Q131/(0.5293*YAN_XRF!$R131)</f>
        <v>0.11678503751628713</v>
      </c>
      <c r="F132" s="5">
        <f>0.5293*YAN_XRF!R131/(0.5293*YAN_XRF!$R131)</f>
        <v>1</v>
      </c>
      <c r="G132" s="10">
        <f>0.6994*YAN_XRF!S131/(0.5293*YAN_XRF!$R131)</f>
        <v>0.78927906974220685</v>
      </c>
      <c r="H132" s="9">
        <f>0.7745*YAN_XRF!T131/(0.5293*YAN_XRF!$R131)</f>
        <v>1.6995029376796675E-2</v>
      </c>
      <c r="I132" s="10">
        <f>0.603*YAN_XRF!U131/(0.5293*YAN_XRF!$R131)</f>
        <v>0.27117849959206092</v>
      </c>
      <c r="J132" s="10">
        <f>0.7147*YAN_XRF!V131/(0.5293*YAN_XRF!$R131)</f>
        <v>0.5152928016208087</v>
      </c>
      <c r="K132" s="9">
        <f>0.7419*YAN_XRF!W131/(0.5293*YAN_XRF!$R131)</f>
        <v>0.38462980630520544</v>
      </c>
      <c r="L132" s="10">
        <f>0.8302*YAN_XRF!X131/(0.5293*YAN_XRF!$R131)</f>
        <v>0.10409866928795795</v>
      </c>
      <c r="M132" s="9">
        <f>0.4364*YAN_XRF!Y131/(0.5293*YAN_XRF!$R131)</f>
        <v>1.4206189894999249E-2</v>
      </c>
      <c r="N132" s="10">
        <f>YAN_XRF!AA131/(0.5293*YAN_XRF!$R131)</f>
        <v>7.2340309069147809E-3</v>
      </c>
      <c r="O132" s="5">
        <f>YAN_XRF!AB131/(0.5293*YAN_XRF!$R131)</f>
        <v>0.84397027247339107</v>
      </c>
      <c r="P132" s="12">
        <f>YAN_XRF!AC131/(0.5293*YAN_XRF!$R131)</f>
        <v>21.460958357180516</v>
      </c>
      <c r="Q132" s="5">
        <f>YAN_XRF!AD131/(0.5293*YAN_XRF!$R131)</f>
        <v>2.2907764538563473</v>
      </c>
      <c r="R132" s="5">
        <f>YAN_XRF!AE131/(0.5293*YAN_XRF!$R131)</f>
        <v>2.6524779992020862</v>
      </c>
      <c r="S132" s="5">
        <f>YAN_XRF!AF131/(0.5293*YAN_XRF!$R131)</f>
        <v>4.2198513623669553</v>
      </c>
      <c r="T132" s="5">
        <f>YAN_XRF!AG131/(0.5293*YAN_XRF!$R131)</f>
        <v>5.1843888166222598</v>
      </c>
      <c r="U132" s="10">
        <f>YAN_XRF!AH131/(0.5293*YAN_XRF!$R131)</f>
        <v>0.36170154534573906</v>
      </c>
      <c r="V132" s="10"/>
      <c r="W132" s="5">
        <f>YAN_XRF!AI131/(0.5293*YAN_XRF!$R131)</f>
        <v>1.4468061813829562</v>
      </c>
      <c r="X132" s="10">
        <f>YAN_XRF!AJ131/(0.5293*YAN_XRF!$R131)</f>
        <v>1.2056718178191301</v>
      </c>
      <c r="Y132" s="5">
        <f>YAN_XRF!AK131/(0.5293*YAN_XRF!$R131)</f>
        <v>1.6879405449467821</v>
      </c>
      <c r="Z132" s="12">
        <f>YAN_XRF!AL131/(0.5293*YAN_XRF!$R131)</f>
        <v>37.375826352393034</v>
      </c>
      <c r="AA132" s="10">
        <f>YAN_XRF!AM131/(0.5293*YAN_XRF!$R131)</f>
        <v>0.24113436356382603</v>
      </c>
      <c r="AB132" s="10"/>
      <c r="AC132" s="10">
        <f>YAN_XRF!AN131/(0.5293*YAN_XRF!$R131)</f>
        <v>0</v>
      </c>
      <c r="AD132" s="10"/>
      <c r="AE132" s="12">
        <f>YAN_XRF!AO131/(0.5293*YAN_XRF!$R131)</f>
        <v>23.390033265691127</v>
      </c>
      <c r="AF132" s="5">
        <f>YAN_XRF!AP131/(0.5293*YAN_XRF!$R131)</f>
        <v>5.0638216348403464</v>
      </c>
      <c r="AG132" s="5">
        <f>YAN_XRF!AQ131/(0.5293*YAN_XRF!$R131)</f>
        <v>11.57444945106365</v>
      </c>
      <c r="AH132" s="12">
        <f>YAN_XRF!AR131/(0.5293*YAN_XRF!$R131)</f>
        <v>32.191437535770774</v>
      </c>
      <c r="AI132" s="10">
        <f>YAN_XRF!AY131/(0.5293*YAN_XRF!$R131)</f>
        <v>5.2048852375251843E-2</v>
      </c>
      <c r="AJ132" s="10">
        <f>YAN_XRF!AZ131/(0.5293*YAN_XRF!$R131)</f>
        <v>7.5704133440863186E-2</v>
      </c>
      <c r="AK132" s="10">
        <f>YAN_XRF!BA131/(0.5293*YAN_XRF!$R131)</f>
        <v>1.0232898419376303E-2</v>
      </c>
      <c r="AL132" s="10">
        <f>YAN_XRF!BB131/(0.5293*YAN_XRF!$R131)</f>
        <v>4.1815953955875548E-2</v>
      </c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29">
        <v>22.045095082208427</v>
      </c>
      <c r="BN132" s="27">
        <v>2.1978333081684873</v>
      </c>
      <c r="BO132" s="28">
        <v>1.2815189491167085</v>
      </c>
      <c r="BP132" s="28">
        <v>1.7428657707987236</v>
      </c>
      <c r="BR132" s="22"/>
      <c r="BS132" s="23"/>
      <c r="BT132" s="21"/>
      <c r="BU132" s="24"/>
      <c r="BV132" s="24"/>
    </row>
    <row r="133" spans="1:74" x14ac:dyDescent="0.2">
      <c r="A133" t="str">
        <f>YAN_XRF!A132</f>
        <v>YAN 8B-1</v>
      </c>
      <c r="B133">
        <f>YAN_XRF!B132</f>
        <v>35</v>
      </c>
      <c r="C133" s="6">
        <f>YAN_XRF!C132</f>
        <v>253</v>
      </c>
      <c r="D133" s="5">
        <f>0.4674*YAN_XRF!P132/(0.5293*YAN_XRF!$R132)</f>
        <v>3.1135925063643999</v>
      </c>
      <c r="E133" s="9">
        <f>0.5994*YAN_XRF!Q132/(0.5293*YAN_XRF!$R132)</f>
        <v>0.12190978320239416</v>
      </c>
      <c r="F133" s="5">
        <f>0.5293*YAN_XRF!R132/(0.5293*YAN_XRF!$R132)</f>
        <v>1</v>
      </c>
      <c r="G133" s="10">
        <f>0.6994*YAN_XRF!S132/(0.5293*YAN_XRF!$R132)</f>
        <v>0.81664303219164969</v>
      </c>
      <c r="H133" s="9">
        <f>0.7745*YAN_XRF!T132/(0.5293*YAN_XRF!$R132)</f>
        <v>1.8219497008382702E-2</v>
      </c>
      <c r="I133" s="10">
        <f>0.603*YAN_XRF!U132/(0.5293*YAN_XRF!$R132)</f>
        <v>0.27261980988031326</v>
      </c>
      <c r="J133" s="10">
        <f>0.7147*YAN_XRF!V132/(0.5293*YAN_XRF!$R132)</f>
        <v>0.51576611843016107</v>
      </c>
      <c r="K133" s="9">
        <f>0.7419*YAN_XRF!W132/(0.5293*YAN_XRF!$R132)</f>
        <v>0.4035915580448739</v>
      </c>
      <c r="L133" s="10">
        <f>0.8302*YAN_XRF!X132/(0.5293*YAN_XRF!$R132)</f>
        <v>0.10985509824663807</v>
      </c>
      <c r="M133" s="9">
        <f>0.4364*YAN_XRF!Y132/(0.5293*YAN_XRF!$R132)</f>
        <v>1.4810790650990726E-2</v>
      </c>
      <c r="N133" s="10">
        <f>YAN_XRF!AA132/(0.5293*YAN_XRF!$R132)</f>
        <v>7.3513141576753965E-3</v>
      </c>
      <c r="O133" s="5">
        <f>YAN_XRF!AB132/(0.5293*YAN_XRF!$R132)</f>
        <v>0.85765331839546288</v>
      </c>
      <c r="P133" s="12">
        <f>YAN_XRF!AC132/(0.5293*YAN_XRF!$R132)</f>
        <v>19.235938712583955</v>
      </c>
      <c r="Q133" s="5">
        <f>YAN_XRF!AD132/(0.5293*YAN_XRF!$R132)</f>
        <v>5.6360075208844709</v>
      </c>
      <c r="R133" s="5">
        <f>YAN_XRF!AE132/(0.5293*YAN_XRF!$R132)</f>
        <v>2.5729599551863886</v>
      </c>
      <c r="S133" s="5">
        <f>YAN_XRF!AF132/(0.5293*YAN_XRF!$R132)</f>
        <v>3.9207008840935447</v>
      </c>
      <c r="T133" s="5">
        <f>YAN_XRF!AG132/(0.5293*YAN_XRF!$R132)</f>
        <v>5.0233980077448539</v>
      </c>
      <c r="U133" s="10">
        <f>YAN_XRF!AH132/(0.5293*YAN_XRF!$R132)</f>
        <v>0.36756570788376985</v>
      </c>
      <c r="V133" s="10"/>
      <c r="W133" s="5">
        <f>YAN_XRF!AI132/(0.5293*YAN_XRF!$R132)</f>
        <v>1.5927847341630026</v>
      </c>
      <c r="X133" s="10">
        <f>YAN_XRF!AJ132/(0.5293*YAN_XRF!$R132)</f>
        <v>0.61260951313961642</v>
      </c>
      <c r="Y133" s="5">
        <f>YAN_XRF!AK132/(0.5293*YAN_XRF!$R132)</f>
        <v>1.7153066367909258</v>
      </c>
      <c r="Z133" s="12">
        <f>YAN_XRF!AL132/(0.5293*YAN_XRF!$R132)</f>
        <v>36.389005080493213</v>
      </c>
      <c r="AA133" s="10">
        <f>YAN_XRF!AM132/(0.5293*YAN_XRF!$R132)</f>
        <v>0.12252190262792327</v>
      </c>
      <c r="AB133" s="10"/>
      <c r="AC133" s="10">
        <f>YAN_XRF!AN132/(0.5293*YAN_XRF!$R132)</f>
        <v>0</v>
      </c>
      <c r="AD133" s="10"/>
      <c r="AE133" s="12">
        <f>YAN_XRF!AO132/(0.5293*YAN_XRF!$R132)</f>
        <v>24.381858622956731</v>
      </c>
      <c r="AF133" s="5">
        <f>YAN_XRF!AP132/(0.5293*YAN_XRF!$R132)</f>
        <v>5.2684418130007007</v>
      </c>
      <c r="AG133" s="5">
        <f>YAN_XRF!AQ132/(0.5293*YAN_XRF!$R132)</f>
        <v>11.639580749652712</v>
      </c>
      <c r="AH133" s="12">
        <f>YAN_XRF!AR132/(0.5293*YAN_XRF!$R132)</f>
        <v>34.796220346330209</v>
      </c>
      <c r="AI133" s="10">
        <f>YAN_XRF!AY132/(0.5293*YAN_XRF!$R132)</f>
        <v>1.2766782253829606E-2</v>
      </c>
      <c r="AJ133" s="10">
        <f>YAN_XRF!AZ132/(0.5293*YAN_XRF!$R132)</f>
        <v>8.1893639716503916E-2</v>
      </c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29">
        <v>24.848720188978451</v>
      </c>
      <c r="BN133" s="27">
        <v>1.833448157078887</v>
      </c>
      <c r="BO133" s="28">
        <v>1.1910093007233715</v>
      </c>
      <c r="BP133" s="28">
        <v>1.6197726489837854</v>
      </c>
      <c r="BR133" s="22"/>
      <c r="BS133" s="23"/>
      <c r="BT133" s="21"/>
      <c r="BU133" s="24"/>
      <c r="BV133" s="24"/>
    </row>
    <row r="134" spans="1:74" x14ac:dyDescent="0.2">
      <c r="A134" t="str">
        <f>YAN_XRF!A133</f>
        <v>YAN 8B-1</v>
      </c>
      <c r="B134">
        <f>YAN_XRF!B133</f>
        <v>37</v>
      </c>
      <c r="C134" s="19">
        <f>YAN_XRF!C133</f>
        <v>255</v>
      </c>
      <c r="D134" s="5">
        <f>0.4674*YAN_XRF!P133/(0.5293*YAN_XRF!$R133)</f>
        <v>2.9440667257857771</v>
      </c>
      <c r="E134" s="9">
        <f>0.5994*YAN_XRF!Q133/(0.5293*YAN_XRF!$R133)</f>
        <v>0.12095048673266437</v>
      </c>
      <c r="F134" s="5">
        <f>0.5293*YAN_XRF!R133/(0.5293*YAN_XRF!$R133)</f>
        <v>1</v>
      </c>
      <c r="G134" s="10">
        <f>0.6994*YAN_XRF!S133/(0.5293*YAN_XRF!$R133)</f>
        <v>0.80764134152048495</v>
      </c>
      <c r="H134" s="9">
        <f>0.7745*YAN_XRF!T133/(0.5293*YAN_XRF!$R133)</f>
        <v>1.7241863711520644E-2</v>
      </c>
      <c r="I134" s="10">
        <f>0.603*YAN_XRF!U133/(0.5293*YAN_XRF!$R133)</f>
        <v>0.27565743820439803</v>
      </c>
      <c r="J134" s="10">
        <f>0.7147*YAN_XRF!V133/(0.5293*YAN_XRF!$R133)</f>
        <v>0.57601478382536364</v>
      </c>
      <c r="K134" s="9">
        <f>0.7419*YAN_XRF!W133/(0.5293*YAN_XRF!$R133)</f>
        <v>0.37978254976701759</v>
      </c>
      <c r="L134" s="10">
        <f>0.8302*YAN_XRF!X133/(0.5293*YAN_XRF!$R133)</f>
        <v>8.7961760911410503E-2</v>
      </c>
      <c r="M134" s="9">
        <f>0.4364*YAN_XRF!Y133/(0.5293*YAN_XRF!$R133)</f>
        <v>1.433887250593483E-2</v>
      </c>
      <c r="N134" s="10">
        <f>YAN_XRF!AA133/(0.5293*YAN_XRF!$R133)</f>
        <v>5.9523873299388063E-3</v>
      </c>
      <c r="O134" s="5">
        <f>YAN_XRF!AB133/(0.5293*YAN_XRF!$R133)</f>
        <v>0.59523873299388064</v>
      </c>
      <c r="P134" s="12">
        <f>YAN_XRF!AC133/(0.5293*YAN_XRF!$R133)</f>
        <v>18.809543962606625</v>
      </c>
      <c r="Q134" s="5">
        <f>YAN_XRF!AD133/(0.5293*YAN_XRF!$R133)</f>
        <v>3.5714323979632834</v>
      </c>
      <c r="R134" s="5">
        <f>YAN_XRF!AE133/(0.5293*YAN_XRF!$R133)</f>
        <v>2.7380981717718509</v>
      </c>
      <c r="S134" s="5">
        <f>YAN_XRF!AF133/(0.5293*YAN_XRF!$R133)</f>
        <v>4.4047666241547168</v>
      </c>
      <c r="T134" s="5">
        <f>YAN_XRF!AG133/(0.5293*YAN_XRF!$R133)</f>
        <v>4.7619098639510451</v>
      </c>
      <c r="U134" s="10">
        <f>YAN_XRF!AH133/(0.5293*YAN_XRF!$R133)</f>
        <v>0.47619098639510449</v>
      </c>
      <c r="V134" s="10"/>
      <c r="W134" s="5">
        <f>YAN_XRF!AI133/(0.5293*YAN_XRF!$R133)</f>
        <v>1.1904774659877613</v>
      </c>
      <c r="X134" s="10">
        <f>YAN_XRF!AJ133/(0.5293*YAN_XRF!$R133)</f>
        <v>0.35714323979632834</v>
      </c>
      <c r="Y134" s="5">
        <f>YAN_XRF!AK133/(0.5293*YAN_XRF!$R133)</f>
        <v>1.1904774659877613</v>
      </c>
      <c r="Z134" s="12">
        <f>YAN_XRF!AL133/(0.5293*YAN_XRF!$R133)</f>
        <v>39.285756377596115</v>
      </c>
      <c r="AA134" s="10">
        <f>YAN_XRF!AM133/(0.5293*YAN_XRF!$R133)</f>
        <v>-0.59523873299388064</v>
      </c>
      <c r="AB134" s="10"/>
      <c r="AC134" s="10">
        <f>YAN_XRF!AN133/(0.5293*YAN_XRF!$R133)</f>
        <v>-0.35714323979632834</v>
      </c>
      <c r="AD134" s="10"/>
      <c r="AE134" s="12">
        <f>YAN_XRF!AO133/(0.5293*YAN_XRF!$R133)</f>
        <v>25.119074532341759</v>
      </c>
      <c r="AF134" s="5">
        <f>YAN_XRF!AP133/(0.5293*YAN_XRF!$R133)</f>
        <v>4.6428621173522684</v>
      </c>
      <c r="AG134" s="5">
        <f>YAN_XRF!AQ133/(0.5293*YAN_XRF!$R133)</f>
        <v>67.738167814703615</v>
      </c>
      <c r="AH134" s="12">
        <f>YAN_XRF!AR133/(0.5293*YAN_XRF!$R133)</f>
        <v>27.380981717718509</v>
      </c>
      <c r="AI134" s="10">
        <f>YAN_XRF!AY133/(0.5293*YAN_XRF!$R133)</f>
        <v>2.9809555748333542E-2</v>
      </c>
      <c r="AJ134" s="10">
        <f>YAN_XRF!AZ133/(0.5293*YAN_XRF!$R133)</f>
        <v>7.2988173439709633E-2</v>
      </c>
      <c r="AK134" s="10">
        <f>YAN_XRF!BA133/(0.5293*YAN_XRF!$R133)</f>
        <v>1.8821448737266502E-2</v>
      </c>
      <c r="AL134" s="10">
        <f>YAN_XRF!BB133/(0.5293*YAN_XRF!$R133)</f>
        <v>1.0988107011067038E-2</v>
      </c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29">
        <v>24.554881037668306</v>
      </c>
      <c r="BN134" s="27">
        <v>1.1744832273799461</v>
      </c>
      <c r="BO134" s="28">
        <v>0.71768421894369483</v>
      </c>
      <c r="BP134" s="28">
        <v>0.97605053776342499</v>
      </c>
    </row>
    <row r="135" spans="1:74" x14ac:dyDescent="0.2">
      <c r="A135" t="str">
        <f>YAN_XRF!A134</f>
        <v>YAN 8B-1</v>
      </c>
      <c r="B135">
        <f>YAN_XRF!B134</f>
        <v>39</v>
      </c>
      <c r="C135">
        <f>YAN_XRF!C134</f>
        <v>257</v>
      </c>
      <c r="D135" s="5">
        <f>0.4674*YAN_XRF!P134/(0.5293*YAN_XRF!$R134)</f>
        <v>3.1012870328288566</v>
      </c>
      <c r="E135" s="9">
        <f>0.5994*YAN_XRF!Q134/(0.5293*YAN_XRF!$R134)</f>
        <v>0.12338515245424117</v>
      </c>
      <c r="F135" s="5">
        <f>0.5293*YAN_XRF!R134/(0.5293*YAN_XRF!$R134)</f>
        <v>1</v>
      </c>
      <c r="G135" s="10">
        <f>0.6994*YAN_XRF!S134/(0.5293*YAN_XRF!$R134)</f>
        <v>0.80173843896282637</v>
      </c>
      <c r="H135" s="9">
        <f>0.7745*YAN_XRF!T134/(0.5293*YAN_XRF!$R134)</f>
        <v>1.7851501002940837E-2</v>
      </c>
      <c r="I135" s="10">
        <f>0.603*YAN_XRF!U134/(0.5293*YAN_XRF!$R134)</f>
        <v>0.26910028832173749</v>
      </c>
      <c r="J135" s="10">
        <f>0.7147*YAN_XRF!V134/(0.5293*YAN_XRF!$R134)</f>
        <v>0.5511501054433432</v>
      </c>
      <c r="K135" s="9">
        <f>0.7419*YAN_XRF!W134/(0.5293*YAN_XRF!$R134)</f>
        <v>0.40567262015030192</v>
      </c>
      <c r="L135" s="10">
        <f>0.8302*YAN_XRF!X134/(0.5293*YAN_XRF!$R134)</f>
        <v>0.10483720187781224</v>
      </c>
      <c r="M135" s="9">
        <f>0.4364*YAN_XRF!Y134/(0.5293*YAN_XRF!$R134)</f>
        <v>1.4980911573364746E-2</v>
      </c>
      <c r="N135" s="10">
        <f>YAN_XRF!AA134/(0.5293*YAN_XRF!$R134)</f>
        <v>9.8081128541081218E-3</v>
      </c>
      <c r="O135" s="5">
        <f>YAN_XRF!AB134/(0.5293*YAN_XRF!$R134)</f>
        <v>0.98081128541081219</v>
      </c>
      <c r="P135" s="12">
        <f>YAN_XRF!AC134/(0.5293*YAN_XRF!$R134)</f>
        <v>19.125820065510837</v>
      </c>
      <c r="Q135" s="5">
        <f>YAN_XRF!AD134/(0.5293*YAN_XRF!$R134)</f>
        <v>3.0650352669087879</v>
      </c>
      <c r="R135" s="5">
        <f>YAN_XRF!AE134/(0.5293*YAN_XRF!$R134)</f>
        <v>2.5746296242033817</v>
      </c>
      <c r="S135" s="5">
        <f>YAN_XRF!AF134/(0.5293*YAN_XRF!$R134)</f>
        <v>3.5554409096141941</v>
      </c>
      <c r="T135" s="5">
        <f>YAN_XRF!AG134/(0.5293*YAN_XRF!$R134)</f>
        <v>4.6588536057013581</v>
      </c>
      <c r="U135" s="10">
        <f>YAN_XRF!AH134/(0.5293*YAN_XRF!$R134)</f>
        <v>0.36780423202905455</v>
      </c>
      <c r="V135" s="10"/>
      <c r="W135" s="5">
        <f>YAN_XRF!AI134/(0.5293*YAN_XRF!$R134)</f>
        <v>1.3486155174398666</v>
      </c>
      <c r="X135" s="10">
        <f>YAN_XRF!AJ134/(0.5293*YAN_XRF!$R134)</f>
        <v>0.24520282135270305</v>
      </c>
      <c r="Y135" s="5">
        <f>YAN_XRF!AK134/(0.5293*YAN_XRF!$R134)</f>
        <v>1.5938183387925697</v>
      </c>
      <c r="Z135" s="12">
        <f>YAN_XRF!AL134/(0.5293*YAN_XRF!$R134)</f>
        <v>37.761234488316269</v>
      </c>
      <c r="AA135" s="10">
        <f>YAN_XRF!AM134/(0.5293*YAN_XRF!$R134)</f>
        <v>0.36780423202905455</v>
      </c>
      <c r="AB135" s="10"/>
      <c r="AC135" s="10">
        <f>YAN_XRF!AN134/(0.5293*YAN_XRF!$R134)</f>
        <v>0</v>
      </c>
      <c r="AD135" s="10"/>
      <c r="AE135" s="12">
        <f>YAN_XRF!AO134/(0.5293*YAN_XRF!$R134)</f>
        <v>23.907275081888546</v>
      </c>
      <c r="AF135" s="5">
        <f>YAN_XRF!AP134/(0.5293*YAN_XRF!$R134)</f>
        <v>5.1492592484067634</v>
      </c>
      <c r="AG135" s="5">
        <f>YAN_XRF!AQ134/(0.5293*YAN_XRF!$R134)</f>
        <v>14.712169281162183</v>
      </c>
      <c r="AH135" s="12">
        <f>YAN_XRF!AR134/(0.5293*YAN_XRF!$R134)</f>
        <v>34.205793578702071</v>
      </c>
      <c r="AI135" s="10">
        <f>YAN_XRF!AY134/(0.5293*YAN_XRF!$R134)</f>
        <v>1.7777204548070968E-2</v>
      </c>
      <c r="AJ135" s="10">
        <f>YAN_XRF!AZ134/(0.5293*YAN_XRF!$R134)</f>
        <v>5.7267118926923793E-2</v>
      </c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29">
        <v>11.283568869026041</v>
      </c>
      <c r="BN135" s="27">
        <v>1.5127792023115283</v>
      </c>
      <c r="BO135" s="28">
        <v>1.0430612599937956</v>
      </c>
      <c r="BP135" s="28">
        <v>1.4185633135915621</v>
      </c>
      <c r="BR135" s="22"/>
      <c r="BS135" s="23"/>
      <c r="BT135" s="21"/>
      <c r="BU135" s="24"/>
      <c r="BV135" s="24"/>
    </row>
    <row r="136" spans="1:74" x14ac:dyDescent="0.2">
      <c r="A136" t="str">
        <f>YAN_XRF!A135</f>
        <v>YAN 8B-1</v>
      </c>
      <c r="B136">
        <f>YAN_XRF!B135</f>
        <v>41</v>
      </c>
      <c r="C136">
        <f>YAN_XRF!C135</f>
        <v>259</v>
      </c>
      <c r="D136" s="5">
        <f>0.4674*YAN_XRF!P135/(0.5293*YAN_XRF!$R135)</f>
        <v>3.0873451314150908</v>
      </c>
      <c r="E136" s="9">
        <f>0.5994*YAN_XRF!Q135/(0.5293*YAN_XRF!$R135)</f>
        <v>0.11567158222964068</v>
      </c>
      <c r="F136" s="5">
        <f>0.5293*YAN_XRF!R135/(0.5293*YAN_XRF!$R135)</f>
        <v>1</v>
      </c>
      <c r="G136" s="10">
        <f>0.6994*YAN_XRF!S135/(0.5293*YAN_XRF!$R135)</f>
        <v>0.79315396456191756</v>
      </c>
      <c r="H136" s="9">
        <f>0.7745*YAN_XRF!T135/(0.5293*YAN_XRF!$R135)</f>
        <v>1.7621777460011069E-2</v>
      </c>
      <c r="I136" s="10">
        <f>0.603*YAN_XRF!U135/(0.5293*YAN_XRF!$R135)</f>
        <v>0.28804252398359059</v>
      </c>
      <c r="J136" s="10">
        <f>0.7147*YAN_XRF!V135/(0.5293*YAN_XRF!$R135)</f>
        <v>0.47676759783377559</v>
      </c>
      <c r="K136" s="9">
        <f>0.7419*YAN_XRF!W135/(0.5293*YAN_XRF!$R135)</f>
        <v>0.4180242100430534</v>
      </c>
      <c r="L136" s="10">
        <f>0.8302*YAN_XRF!X135/(0.5293*YAN_XRF!$R135)</f>
        <v>0.11175220359326804</v>
      </c>
      <c r="M136" s="9">
        <f>0.4364*YAN_XRF!Y135/(0.5293*YAN_XRF!$R135)</f>
        <v>1.4243943022131353E-2</v>
      </c>
      <c r="N136" s="10">
        <f>YAN_XRF!AA135/(0.5293*YAN_XRF!$R135)</f>
        <v>5.9561404114835343E-3</v>
      </c>
      <c r="O136" s="5">
        <f>YAN_XRF!AB135/(0.5293*YAN_XRF!$R135)</f>
        <v>1.5485965069857188</v>
      </c>
      <c r="P136" s="12">
        <f>YAN_XRF!AC135/(0.5293*YAN_XRF!$R135)</f>
        <v>24.181930070623149</v>
      </c>
      <c r="Q136" s="5">
        <f>YAN_XRF!AD135/(0.5293*YAN_XRF!$R135)</f>
        <v>4.2884210962681442</v>
      </c>
      <c r="R136" s="5">
        <f>YAN_XRF!AE135/(0.5293*YAN_XRF!$R135)</f>
        <v>2.7398245892824256</v>
      </c>
      <c r="S136" s="5">
        <f>YAN_XRF!AF135/(0.5293*YAN_XRF!$R135)</f>
        <v>3.4545614386604497</v>
      </c>
      <c r="T136" s="5">
        <f>YAN_XRF!AG135/(0.5293*YAN_XRF!$R135)</f>
        <v>5.9561404114835339</v>
      </c>
      <c r="U136" s="10">
        <f>YAN_XRF!AH135/(0.5293*YAN_XRF!$R135)</f>
        <v>0.23824561645934136</v>
      </c>
      <c r="V136" s="10"/>
      <c r="W136" s="5">
        <f>YAN_XRF!AI135/(0.5293*YAN_XRF!$R135)</f>
        <v>1.4294736987560481</v>
      </c>
      <c r="X136" s="10">
        <f>YAN_XRF!AJ135/(0.5293*YAN_XRF!$R135)</f>
        <v>0.11912280822967068</v>
      </c>
      <c r="Y136" s="5">
        <f>YAN_XRF!AK135/(0.5293*YAN_XRF!$R135)</f>
        <v>1.9059649316747309</v>
      </c>
      <c r="Z136" s="12">
        <f>YAN_XRF!AL135/(0.5293*YAN_XRF!$R135)</f>
        <v>35.260351235982519</v>
      </c>
      <c r="AA136" s="10">
        <f>YAN_XRF!AM135/(0.5293*YAN_XRF!$R135)</f>
        <v>0.23824561645934136</v>
      </c>
      <c r="AB136" s="10"/>
      <c r="AC136" s="10">
        <f>YAN_XRF!AN135/(0.5293*YAN_XRF!$R135)</f>
        <v>0</v>
      </c>
      <c r="AD136" s="10"/>
      <c r="AE136" s="12">
        <f>YAN_XRF!AO135/(0.5293*YAN_XRF!$R135)</f>
        <v>28.589473975120963</v>
      </c>
      <c r="AF136" s="5">
        <f>YAN_XRF!AP135/(0.5293*YAN_XRF!$R135)</f>
        <v>5.5987719867945218</v>
      </c>
      <c r="AG136" s="5">
        <f>YAN_XRF!AQ135/(0.5293*YAN_XRF!$R135)</f>
        <v>18.464035275598956</v>
      </c>
      <c r="AH136" s="12">
        <f>YAN_XRF!AR135/(0.5293*YAN_XRF!$R135)</f>
        <v>36.570702126508898</v>
      </c>
      <c r="AI136" s="10">
        <f>YAN_XRF!AY135/(0.5293*YAN_XRF!$R135)</f>
        <v>3.5248438955159556E-2</v>
      </c>
      <c r="AJ136" s="10">
        <f>YAN_XRF!AZ135/(0.5293*YAN_XRF!$R135)</f>
        <v>6.4910018204347567E-2</v>
      </c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29">
        <v>33.409707261437092</v>
      </c>
      <c r="BN136" s="27">
        <v>1.6320813604737667</v>
      </c>
      <c r="BO136" s="28">
        <v>1.3587990804317989</v>
      </c>
      <c r="BP136" s="28">
        <v>1.8479667493872467</v>
      </c>
    </row>
    <row r="137" spans="1:74" x14ac:dyDescent="0.2">
      <c r="A137" t="str">
        <f>YAN_XRF!A136</f>
        <v>YAN 8B-1</v>
      </c>
      <c r="B137">
        <f>YAN_XRF!B136</f>
        <v>43</v>
      </c>
      <c r="C137" s="6">
        <f>YAN_XRF!C136</f>
        <v>261</v>
      </c>
      <c r="D137" s="5">
        <f>0.4674*YAN_XRF!P136/(0.5293*YAN_XRF!$R136)</f>
        <v>2.4366987865049374</v>
      </c>
      <c r="E137" s="9">
        <f>0.5994*YAN_XRF!Q136/(0.5293*YAN_XRF!$R136)</f>
        <v>5.3325569830498486E-2</v>
      </c>
      <c r="F137" s="5">
        <f>0.5293*YAN_XRF!R136/(0.5293*YAN_XRF!$R136)</f>
        <v>1</v>
      </c>
      <c r="G137" s="10">
        <f>0.6994*YAN_XRF!S136/(0.5293*YAN_XRF!$R136)</f>
        <v>0.58545922005023876</v>
      </c>
      <c r="H137" s="9">
        <f>0.7745*YAN_XRF!T136/(0.5293*YAN_XRF!$R136)</f>
        <v>6.558631723506389E-3</v>
      </c>
      <c r="I137" s="10">
        <f>0.603*YAN_XRF!U136/(0.5293*YAN_XRF!$R136)</f>
        <v>0.24240408506642142</v>
      </c>
      <c r="J137" s="10">
        <f>0.7147*YAN_XRF!V136/(0.5293*YAN_XRF!$R136)</f>
        <v>0.18156697583434536</v>
      </c>
      <c r="K137" s="9">
        <f>0.7419*YAN_XRF!W136/(0.5293*YAN_XRF!$R136)</f>
        <v>0.19497624665980059</v>
      </c>
      <c r="L137" s="10">
        <f>0.8302*YAN_XRF!X136/(0.5293*YAN_XRF!$R136)</f>
        <v>9.6161728481221925E-2</v>
      </c>
      <c r="M137" s="9">
        <f>0.4364*YAN_XRF!Y136/(0.5293*YAN_XRF!$R136)</f>
        <v>7.221147797295875E-3</v>
      </c>
      <c r="N137" s="10">
        <f>YAN_XRF!AA136/(0.5293*YAN_XRF!$R136)</f>
        <v>-1.9467158562829232E-3</v>
      </c>
      <c r="O137" s="5">
        <f>YAN_XRF!AB136/(0.5293*YAN_XRF!$R136)</f>
        <v>0.58401475688487692</v>
      </c>
      <c r="P137" s="12">
        <f>YAN_XRF!AC136/(0.5293*YAN_XRF!$R136)</f>
        <v>29.200737844243847</v>
      </c>
      <c r="Q137" s="5">
        <f>YAN_XRF!AD136/(0.5293*YAN_XRF!$R136)</f>
        <v>3.017409577238531</v>
      </c>
      <c r="R137" s="5">
        <f>YAN_XRF!AE136/(0.5293*YAN_XRF!$R136)</f>
        <v>2.4333948203536537</v>
      </c>
      <c r="S137" s="5">
        <f>YAN_XRF!AF136/(0.5293*YAN_XRF!$R136)</f>
        <v>4.5747822622648693</v>
      </c>
      <c r="T137" s="5">
        <f>YAN_XRF!AG136/(0.5293*YAN_XRF!$R136)</f>
        <v>13.919018372422901</v>
      </c>
      <c r="U137" s="10">
        <f>YAN_XRF!AH136/(0.5293*YAN_XRF!$R136)</f>
        <v>0.29200737844243846</v>
      </c>
      <c r="V137" s="10"/>
      <c r="W137" s="5">
        <f>YAN_XRF!AI136/(0.5293*YAN_XRF!$R136)</f>
        <v>1.1680295137697538</v>
      </c>
      <c r="X137" s="10">
        <f>YAN_XRF!AJ136/(0.5293*YAN_XRF!$R136)</f>
        <v>0.29200737844243846</v>
      </c>
      <c r="Y137" s="5">
        <f>YAN_XRF!AK136/(0.5293*YAN_XRF!$R136)</f>
        <v>2.9200737844243845</v>
      </c>
      <c r="Z137" s="12">
        <f>YAN_XRF!AL136/(0.5293*YAN_XRF!$R136)</f>
        <v>37.27960864781798</v>
      </c>
      <c r="AA137" s="10">
        <f>YAN_XRF!AM136/(0.5293*YAN_XRF!$R136)</f>
        <v>0.38934317125658463</v>
      </c>
      <c r="AB137" s="10"/>
      <c r="AC137" s="10">
        <f>YAN_XRF!AN136/(0.5293*YAN_XRF!$R136)</f>
        <v>0</v>
      </c>
      <c r="AD137" s="10"/>
      <c r="AE137" s="12">
        <f>YAN_XRF!AO136/(0.5293*YAN_XRF!$R136)</f>
        <v>24.82062716760727</v>
      </c>
      <c r="AF137" s="5">
        <f>YAN_XRF!AP136/(0.5293*YAN_XRF!$R136)</f>
        <v>1.8493800634687769</v>
      </c>
      <c r="AG137" s="5">
        <f>YAN_XRF!AQ136/(0.5293*YAN_XRF!$R136)</f>
        <v>9.1495645245297386</v>
      </c>
      <c r="AH137" s="12">
        <f>YAN_XRF!AR136/(0.5293*YAN_XRF!$R136)</f>
        <v>10.025586659857053</v>
      </c>
      <c r="AI137" s="10">
        <f>YAN_XRF!AY136/(0.5293*YAN_XRF!$R136)</f>
        <v>5.4683248402987307E-2</v>
      </c>
      <c r="AJ137" s="10">
        <f>YAN_XRF!AZ136/(0.5293*YAN_XRF!$R136)</f>
        <v>1.968129730702035E-2</v>
      </c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29">
        <v>24.041079631930927</v>
      </c>
      <c r="BN137" s="27">
        <v>3.8327558157704305</v>
      </c>
      <c r="BO137" s="28">
        <v>1.9816358606236788</v>
      </c>
      <c r="BP137" s="28">
        <v>2.6950247704482035</v>
      </c>
    </row>
    <row r="138" spans="1:74" x14ac:dyDescent="0.2">
      <c r="A138" t="str">
        <f>YAN_XRF!A137</f>
        <v>YAN 8B-1</v>
      </c>
      <c r="B138">
        <f>YAN_XRF!B137</f>
        <v>45</v>
      </c>
      <c r="C138">
        <f>YAN_XRF!C137</f>
        <v>263</v>
      </c>
      <c r="D138" s="5">
        <f>0.4674*YAN_XRF!P137/(0.5293*YAN_XRF!$R137)</f>
        <v>2.4272615482955731</v>
      </c>
      <c r="E138" s="9">
        <f>0.5994*YAN_XRF!Q137/(0.5293*YAN_XRF!$R137)</f>
        <v>5.0977216121896145E-2</v>
      </c>
      <c r="F138" s="5">
        <f>0.5293*YAN_XRF!R137/(0.5293*YAN_XRF!$R137)</f>
        <v>1</v>
      </c>
      <c r="G138" s="10">
        <f>0.6994*YAN_XRF!S137/(0.5293*YAN_XRF!$R137)</f>
        <v>0.60093039168837659</v>
      </c>
      <c r="H138" s="9">
        <f>0.7745*YAN_XRF!T137/(0.5293*YAN_XRF!$R137)</f>
        <v>6.8425516529908512E-3</v>
      </c>
      <c r="I138" s="10">
        <f>0.603*YAN_XRF!U137/(0.5293*YAN_XRF!$R137)</f>
        <v>0.23007272301507797</v>
      </c>
      <c r="J138" s="10">
        <f>0.7147*YAN_XRF!V137/(0.5293*YAN_XRF!$R137)</f>
        <v>0.1998349931428369</v>
      </c>
      <c r="K138" s="9">
        <f>0.7419*YAN_XRF!W137/(0.5293*YAN_XRF!$R137)</f>
        <v>0.18367109772277718</v>
      </c>
      <c r="L138" s="10">
        <f>0.8302*YAN_XRF!X137/(0.5293*YAN_XRF!$R137)</f>
        <v>9.7526664102309688E-2</v>
      </c>
      <c r="M138" s="9">
        <f>0.4364*YAN_XRF!Y137/(0.5293*YAN_XRF!$R137)</f>
        <v>7.1602257747390378E-3</v>
      </c>
      <c r="N138" s="10">
        <f>YAN_XRF!AA137/(0.5293*YAN_XRF!$R137)</f>
        <v>-2.9125710254715984E-3</v>
      </c>
      <c r="O138" s="5">
        <f>YAN_XRF!AB137/(0.5293*YAN_XRF!$R137)</f>
        <v>0.4854285042452664</v>
      </c>
      <c r="P138" s="12">
        <f>YAN_XRF!AC137/(0.5293*YAN_XRF!$R137)</f>
        <v>28.931538853017877</v>
      </c>
      <c r="Q138" s="5">
        <f>YAN_XRF!AD137/(0.5293*YAN_XRF!$R137)</f>
        <v>2.2329711195282256</v>
      </c>
      <c r="R138" s="5">
        <f>YAN_XRF!AE137/(0.5293*YAN_XRF!$R137)</f>
        <v>1.9417140169810656</v>
      </c>
      <c r="S138" s="5">
        <f>YAN_XRF!AF137/(0.5293*YAN_XRF!$R137)</f>
        <v>4.5630279399055045</v>
      </c>
      <c r="T138" s="5">
        <f>YAN_XRF!AG137/(0.5293*YAN_XRF!$R137)</f>
        <v>7.4755989653771024</v>
      </c>
      <c r="U138" s="10">
        <f>YAN_XRF!AH137/(0.5293*YAN_XRF!$R137)</f>
        <v>0</v>
      </c>
      <c r="V138" s="10"/>
      <c r="W138" s="5">
        <f>YAN_XRF!AI137/(0.5293*YAN_XRF!$R137)</f>
        <v>1.3591998118867459</v>
      </c>
      <c r="X138" s="10">
        <f>YAN_XRF!AJ137/(0.5293*YAN_XRF!$R137)</f>
        <v>0.29125710254715986</v>
      </c>
      <c r="Y138" s="5">
        <f>YAN_XRF!AK137/(0.5293*YAN_XRF!$R137)</f>
        <v>2.6213139229244384</v>
      </c>
      <c r="Z138" s="12">
        <f>YAN_XRF!AL137/(0.5293*YAN_XRF!$R137)</f>
        <v>38.251766134526996</v>
      </c>
      <c r="AA138" s="10">
        <f>YAN_XRF!AM137/(0.5293*YAN_XRF!$R137)</f>
        <v>9.7085700849053283E-2</v>
      </c>
      <c r="AB138" s="10"/>
      <c r="AC138" s="10">
        <f>YAN_XRF!AN137/(0.5293*YAN_XRF!$R137)</f>
        <v>0</v>
      </c>
      <c r="AD138" s="10"/>
      <c r="AE138" s="12">
        <f>YAN_XRF!AO137/(0.5293*YAN_XRF!$R137)</f>
        <v>23.785996708018054</v>
      </c>
      <c r="AF138" s="5">
        <f>YAN_XRF!AP137/(0.5293*YAN_XRF!$R137)</f>
        <v>1.8446283161320123</v>
      </c>
      <c r="AG138" s="5">
        <f>YAN_XRF!AQ137/(0.5293*YAN_XRF!$R137)</f>
        <v>8.1551988713204757</v>
      </c>
      <c r="AH138" s="12">
        <f>YAN_XRF!AR137/(0.5293*YAN_XRF!$R137)</f>
        <v>8.9318844781129023</v>
      </c>
      <c r="AI138" s="10">
        <f>YAN_XRF!AY137/(0.5293*YAN_XRF!$R137)</f>
        <v>4.6960353500687071E-2</v>
      </c>
      <c r="AJ138" s="10">
        <f>YAN_XRF!AZ137/(0.5293*YAN_XRF!$R137)</f>
        <v>3.0145110113631045E-2</v>
      </c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29">
        <v>26.838218754619259</v>
      </c>
      <c r="BN138" s="27">
        <v>3.9511942304482268</v>
      </c>
      <c r="BO138" s="28">
        <v>2.1688525022180727</v>
      </c>
      <c r="BP138" s="28">
        <v>2.9496394030165791</v>
      </c>
    </row>
    <row r="139" spans="1:74" x14ac:dyDescent="0.2">
      <c r="A139" t="str">
        <f>YAN_XRF!A138</f>
        <v>YAN 8B-1</v>
      </c>
      <c r="B139">
        <f>YAN_XRF!B138</f>
        <v>47</v>
      </c>
      <c r="C139">
        <f>YAN_XRF!C138</f>
        <v>265</v>
      </c>
      <c r="D139" s="5">
        <f>0.4674*YAN_XRF!P138/(0.5293*YAN_XRF!$R138)</f>
        <v>2.3289801590488737</v>
      </c>
      <c r="E139" s="9">
        <f>0.5994*YAN_XRF!Q138/(0.5293*YAN_XRF!$R138)</f>
        <v>5.0597126396207941E-2</v>
      </c>
      <c r="F139" s="5">
        <f>0.5293*YAN_XRF!R138/(0.5293*YAN_XRF!$R138)</f>
        <v>1</v>
      </c>
      <c r="G139" s="10">
        <f>0.6994*YAN_XRF!S138/(0.5293*YAN_XRF!$R138)</f>
        <v>0.5963813518249157</v>
      </c>
      <c r="H139" s="9">
        <f>0.7745*YAN_XRF!T138/(0.5293*YAN_XRF!$R138)</f>
        <v>6.7148792318306597E-3</v>
      </c>
      <c r="I139" s="10">
        <f>0.603*YAN_XRF!U138/(0.5293*YAN_XRF!$R138)</f>
        <v>0.2320994274114786</v>
      </c>
      <c r="J139" s="10">
        <f>0.7147*YAN_XRF!V138/(0.5293*YAN_XRF!$R138)</f>
        <v>0.17772138179246819</v>
      </c>
      <c r="K139" s="9">
        <f>0.7419*YAN_XRF!W138/(0.5293*YAN_XRF!$R138)</f>
        <v>0.17176197947050215</v>
      </c>
      <c r="L139" s="10">
        <f>0.8302*YAN_XRF!X138/(0.5293*YAN_XRF!$R138)</f>
        <v>9.9661786054312598E-2</v>
      </c>
      <c r="M139" s="9">
        <f>0.4364*YAN_XRF!Y138/(0.5293*YAN_XRF!$R138)</f>
        <v>7.2345143430094785E-3</v>
      </c>
      <c r="N139" s="10">
        <f>YAN_XRF!AA138/(0.5293*YAN_XRF!$R138)</f>
        <v>-2.8582265333170608E-3</v>
      </c>
      <c r="O139" s="5">
        <f>YAN_XRF!AB138/(0.5293*YAN_XRF!$R138)</f>
        <v>0.57164530666341218</v>
      </c>
      <c r="P139" s="12">
        <f>YAN_XRF!AC138/(0.5293*YAN_XRF!$R138)</f>
        <v>27.534248937621019</v>
      </c>
      <c r="Q139" s="5">
        <f>YAN_XRF!AD138/(0.5293*YAN_XRF!$R138)</f>
        <v>0.28582265333170609</v>
      </c>
      <c r="R139" s="5">
        <f>YAN_XRF!AE138/(0.5293*YAN_XRF!$R138)</f>
        <v>2.2865812266536487</v>
      </c>
      <c r="S139" s="5">
        <f>YAN_XRF!AF138/(0.5293*YAN_XRF!$R138)</f>
        <v>4.0967913644211205</v>
      </c>
      <c r="T139" s="5">
        <f>YAN_XRF!AG138/(0.5293*YAN_XRF!$R138)</f>
        <v>11.52818035104548</v>
      </c>
      <c r="U139" s="10">
        <f>YAN_XRF!AH138/(0.5293*YAN_XRF!$R138)</f>
        <v>9.5274217777235368E-2</v>
      </c>
      <c r="V139" s="10"/>
      <c r="W139" s="5">
        <f>YAN_XRF!AI138/(0.5293*YAN_XRF!$R138)</f>
        <v>1.333839048881295</v>
      </c>
      <c r="X139" s="10">
        <f>YAN_XRF!AJ138/(0.5293*YAN_XRF!$R138)</f>
        <v>0.28582265333170609</v>
      </c>
      <c r="Y139" s="5">
        <f>YAN_XRF!AK138/(0.5293*YAN_XRF!$R138)</f>
        <v>2.7629523155398257</v>
      </c>
      <c r="Z139" s="12">
        <f>YAN_XRF!AL138/(0.5293*YAN_XRF!$R138)</f>
        <v>34.012895746473028</v>
      </c>
      <c r="AA139" s="10">
        <f>YAN_XRF!AM138/(0.5293*YAN_XRF!$R138)</f>
        <v>0.38109687110894147</v>
      </c>
      <c r="AB139" s="10"/>
      <c r="AC139" s="10">
        <f>YAN_XRF!AN138/(0.5293*YAN_XRF!$R138)</f>
        <v>9.5274217777235368E-2</v>
      </c>
      <c r="AD139" s="10"/>
      <c r="AE139" s="12">
        <f>YAN_XRF!AO138/(0.5293*YAN_XRF!$R138)</f>
        <v>23.723280226531607</v>
      </c>
      <c r="AF139" s="5">
        <f>YAN_XRF!AP138/(0.5293*YAN_XRF!$R138)</f>
        <v>1.6196617022130011</v>
      </c>
      <c r="AG139" s="5">
        <f>YAN_XRF!AQ138/(0.5293*YAN_XRF!$R138)</f>
        <v>10.575438173273126</v>
      </c>
      <c r="AH139" s="12">
        <f>YAN_XRF!AR138/(0.5293*YAN_XRF!$R138)</f>
        <v>8.9557764710601244</v>
      </c>
      <c r="AI139" s="10">
        <f>YAN_XRF!AY138/(0.5293*YAN_XRF!$R138)</f>
        <v>4.8208754195281096E-2</v>
      </c>
      <c r="AJ139" s="10">
        <f>YAN_XRF!AZ138/(0.5293*YAN_XRF!$R138)</f>
        <v>5.9984647512547389E-2</v>
      </c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29">
        <v>29.324000202894158</v>
      </c>
      <c r="BN139" s="27">
        <v>3.9831855231454885</v>
      </c>
      <c r="BO139" s="28">
        <v>2.3171169323832888</v>
      </c>
      <c r="BP139" s="28">
        <v>3.151279028041273</v>
      </c>
    </row>
    <row r="140" spans="1:74" x14ac:dyDescent="0.2">
      <c r="A140" t="str">
        <f>YAN_XRF!A139</f>
        <v>YAN 8B-1</v>
      </c>
      <c r="B140">
        <f>YAN_XRF!B139</f>
        <v>49</v>
      </c>
      <c r="C140" s="18">
        <f>YAN_XRF!C139</f>
        <v>267</v>
      </c>
      <c r="D140" s="5">
        <f>0.4674*YAN_XRF!P139/(0.5293*YAN_XRF!$R139)</f>
        <v>2.2404343034816634</v>
      </c>
      <c r="E140" s="9">
        <f>0.5994*YAN_XRF!Q139/(0.5293*YAN_XRF!$R139)</f>
        <v>4.5884261457477454E-2</v>
      </c>
      <c r="F140" s="5">
        <f>0.5293*YAN_XRF!R139/(0.5293*YAN_XRF!$R139)</f>
        <v>1</v>
      </c>
      <c r="G140" s="10">
        <f>0.6994*YAN_XRF!S139/(0.5293*YAN_XRF!$R139)</f>
        <v>0.54443455169307331</v>
      </c>
      <c r="H140" s="9">
        <f>0.7745*YAN_XRF!T139/(0.5293*YAN_XRF!$R139)</f>
        <v>6.0790095330541328E-3</v>
      </c>
      <c r="I140" s="10">
        <f>0.603*YAN_XRF!U139/(0.5293*YAN_XRF!$R139)</f>
        <v>0.20991870522291101</v>
      </c>
      <c r="J140" s="10">
        <f>0.7147*YAN_XRF!V139/(0.5293*YAN_XRF!$R139)</f>
        <v>0.15311024224805664</v>
      </c>
      <c r="K140" s="9">
        <f>0.7419*YAN_XRF!W139/(0.5293*YAN_XRF!$R139)</f>
        <v>0.15071640572149464</v>
      </c>
      <c r="L140" s="10">
        <f>0.8302*YAN_XRF!X139/(0.5293*YAN_XRF!$R139)</f>
        <v>9.8126243942690497E-2</v>
      </c>
      <c r="M140" s="9">
        <f>0.4364*YAN_XRF!Y139/(0.5293*YAN_XRF!$R139)</f>
        <v>6.0849100944662332E-3</v>
      </c>
      <c r="N140" s="10">
        <f>YAN_XRF!AA139/(0.5293*YAN_XRF!$R139)</f>
        <v>-4.6170277089994556E-3</v>
      </c>
      <c r="O140" s="5">
        <f>YAN_XRF!AB139/(0.5293*YAN_XRF!$R139)</f>
        <v>2.2161733003197384</v>
      </c>
      <c r="P140" s="12">
        <f>YAN_XRF!AC139/(0.5293*YAN_XRF!$R139)</f>
        <v>27.055782374736808</v>
      </c>
      <c r="Q140" s="5">
        <f>YAN_XRF!AD139/(0.5293*YAN_XRF!$R139)</f>
        <v>1.4774488668798256</v>
      </c>
      <c r="R140" s="5">
        <f>YAN_XRF!AE139/(0.5293*YAN_XRF!$R139)</f>
        <v>2.2161733003197384</v>
      </c>
      <c r="S140" s="5">
        <f>YAN_XRF!AF139/(0.5293*YAN_XRF!$R139)</f>
        <v>3.6012816130195748</v>
      </c>
      <c r="T140" s="5">
        <f>YAN_XRF!AG139/(0.5293*YAN_XRF!$R139)</f>
        <v>11.727250380858615</v>
      </c>
      <c r="U140" s="10">
        <f>YAN_XRF!AH139/(0.5293*YAN_XRF!$R139)</f>
        <v>0.46170277089994549</v>
      </c>
      <c r="V140" s="10" t="e">
        <f>YAN_XRF!#REF!/(0.5293*YAN_XRF!$R139)</f>
        <v>#REF!</v>
      </c>
      <c r="W140" s="5">
        <f>YAN_XRF!AI139/(0.5293*YAN_XRF!$R139)</f>
        <v>1.5697894210598147</v>
      </c>
      <c r="X140" s="10">
        <f>YAN_XRF!AJ139/(0.5293*YAN_XRF!$R139)</f>
        <v>0.1846811083599782</v>
      </c>
      <c r="Y140" s="5">
        <f>YAN_XRF!AK139/(0.5293*YAN_XRF!$R139)</f>
        <v>2.5855355170396948</v>
      </c>
      <c r="Z140" s="12">
        <f>YAN_XRF!AL139/(0.5293*YAN_XRF!$R139)</f>
        <v>28.62557179579662</v>
      </c>
      <c r="AA140" s="10">
        <f>YAN_XRF!AM139/(0.5293*YAN_XRF!$R139)</f>
        <v>0.36936221671995639</v>
      </c>
      <c r="AB140" s="10" t="e">
        <f>YAN_XRF!#REF!/(0.5293*YAN_XRF!$R139)</f>
        <v>#REF!</v>
      </c>
      <c r="AC140" s="10">
        <f>YAN_XRF!AN139/(0.5293*YAN_XRF!$R139)</f>
        <v>0</v>
      </c>
      <c r="AD140" s="10" t="e">
        <f>YAN_XRF!#REF!/(0.5293*YAN_XRF!$R139)</f>
        <v>#REF!</v>
      </c>
      <c r="AE140" s="12">
        <f>YAN_XRF!AO139/(0.5293*YAN_XRF!$R139)</f>
        <v>23.546841315897222</v>
      </c>
      <c r="AF140" s="5">
        <f>YAN_XRF!AP139/(0.5293*YAN_XRF!$R139)</f>
        <v>1.4774488668798256</v>
      </c>
      <c r="AG140" s="5">
        <f>YAN_XRF!AQ139/(0.5293*YAN_XRF!$R139)</f>
        <v>7.8489471052990734</v>
      </c>
      <c r="AH140" s="12">
        <f>YAN_XRF!AR139/(0.5293*YAN_XRF!$R139)</f>
        <v>7.3872443343991279</v>
      </c>
      <c r="AI140" s="10">
        <f>YAN_XRF!AY139/(0.5293*YAN_XRF!$R139)</f>
        <v>5.9245699561880999E-2</v>
      </c>
      <c r="AJ140" s="10">
        <f>YAN_XRF!AZ139/(0.5293*YAN_XRF!$R139)</f>
        <v>0.11398518007977854</v>
      </c>
      <c r="AL140" s="10">
        <f>YAN_XRF!BB139/(0.5293*YAN_XRF!$R139)</f>
        <v>5.9245699561880999E-2</v>
      </c>
      <c r="AM140" s="9">
        <f>YAN_XRF!BV139/(0.5293*YAN_XRF!$R139)</f>
        <v>1.2438152604595694E-2</v>
      </c>
      <c r="AN140" s="9">
        <f>YAN_XRF!BW139/(0.5293*YAN_XRF!$R139)</f>
        <v>5.1623036299613166E-3</v>
      </c>
      <c r="AO140" s="9">
        <f>YAN_XRF!BX139/(0.5293*YAN_XRF!$R139)</f>
        <v>6.6615375563430362E-2</v>
      </c>
      <c r="AP140" s="9">
        <f>YAN_XRF!BY139/(0.5293*YAN_XRF!$R139)</f>
        <v>0.18472820204260998</v>
      </c>
      <c r="AQ140" s="9">
        <f>YAN_XRF!BZ139/(0.5293*YAN_XRF!$R139)</f>
        <v>1.8020443829333233</v>
      </c>
      <c r="AR140" s="9">
        <f>YAN_XRF!CA139/(0.5293*YAN_XRF!$R139)</f>
        <v>3.1819862214420777E-2</v>
      </c>
      <c r="AS140" s="9">
        <f>YAN_XRF!CB139/(0.5293*YAN_XRF!$R139)</f>
        <v>3.1349618144106299E-4</v>
      </c>
      <c r="AT140" s="9">
        <f>YAN_XRF!CC139/(0.5293*YAN_XRF!$R139)</f>
        <v>1.4343258280777706E-2</v>
      </c>
      <c r="AU140" s="9">
        <f>YAN_XRF!CD139/(0.5293*YAN_XRF!$R139)</f>
        <v>2.7022770626617461</v>
      </c>
      <c r="AV140" s="9">
        <f>YAN_XRF!CE139/(0.5293*YAN_XRF!$R139)</f>
        <v>4.9985788788711689E-2</v>
      </c>
      <c r="AW140" s="9">
        <f>YAN_XRF!CF139/(0.5293*YAN_XRF!$R139)</f>
        <v>4.2611472131897768E-2</v>
      </c>
      <c r="AX140" s="9">
        <f>YAN_XRF!CG139/(0.5293*YAN_XRF!$R139)</f>
        <v>3.126551196388544E-2</v>
      </c>
      <c r="AY140" s="9"/>
      <c r="AZ140" s="9">
        <f>YAN_XRF!CI139/(0.5293*YAN_XRF!$R139)</f>
        <v>0.83186373341355879</v>
      </c>
      <c r="BA140" s="9">
        <f>YAN_XRF!CJ139/(0.5293*YAN_XRF!$R139)</f>
        <v>0.26931214967148004</v>
      </c>
      <c r="BB140" s="9">
        <f>YAN_XRF!CK139/(0.5293*YAN_XRF!$R139)</f>
        <v>1.2570411981076095</v>
      </c>
      <c r="BC140" s="9">
        <f>YAN_XRF!CL139/(0.5293*YAN_XRF!$R139)</f>
        <v>0.31514861565811386</v>
      </c>
      <c r="BD140" s="9">
        <f>YAN_XRF!CM139/(0.5293*YAN_XRF!$R139)</f>
        <v>0.10373174015639766</v>
      </c>
      <c r="BE140" s="9">
        <f>YAN_XRF!CN139/(0.5293*YAN_XRF!$R139)</f>
        <v>0.32287104160901642</v>
      </c>
      <c r="BF140" s="9">
        <f>YAN_XRF!CO139/(0.5293*YAN_XRF!$R139)</f>
        <v>4.7870266692448156E-2</v>
      </c>
      <c r="BG140" s="9">
        <f>YAN_XRF!CP139/(0.5293*YAN_XRF!$R139)</f>
        <v>0.28863025530870462</v>
      </c>
      <c r="BH140" s="9">
        <f>YAN_XRF!CQ139/(0.5293*YAN_XRF!$R139)</f>
        <v>5.9887466413431935E-2</v>
      </c>
      <c r="BI140" s="9">
        <f>YAN_XRF!CR139/(0.5293*YAN_XRF!$R139)</f>
        <v>0.17226545914770777</v>
      </c>
      <c r="BJ140" s="9">
        <f>YAN_XRF!CS139/(0.5293*YAN_XRF!$R139)</f>
        <v>2.5147103119836429E-2</v>
      </c>
      <c r="BK140" s="9">
        <f>YAN_XRF!CT139/(0.5293*YAN_XRF!$R139)</f>
        <v>0.16631918916128738</v>
      </c>
      <c r="BL140" s="9">
        <f>YAN_XRF!CU139/(0.5293*YAN_XRF!$R139)</f>
        <v>2.4792515391785275E-2</v>
      </c>
      <c r="BM140" s="29">
        <v>30.302586770488787</v>
      </c>
      <c r="BN140" s="27">
        <v>4.5388363106904883</v>
      </c>
      <c r="BO140" s="28">
        <v>2.9190233521868705</v>
      </c>
      <c r="BP140" s="28">
        <v>3.9698717589741443</v>
      </c>
    </row>
    <row r="141" spans="1:74" x14ac:dyDescent="0.2">
      <c r="A141" t="str">
        <f>YAN_XRF!A140</f>
        <v>YAN 8B-1</v>
      </c>
      <c r="B141">
        <f>YAN_XRF!B140</f>
        <v>51</v>
      </c>
      <c r="C141">
        <f>YAN_XRF!C140</f>
        <v>269</v>
      </c>
      <c r="D141" s="5">
        <f>0.4674*YAN_XRF!P140/(0.5293*YAN_XRF!$R140)</f>
        <v>2.2627688419939416</v>
      </c>
      <c r="E141" s="9">
        <f>0.5994*YAN_XRF!Q140/(0.5293*YAN_XRF!$R140)</f>
        <v>4.769936619920058E-2</v>
      </c>
      <c r="F141" s="5">
        <f>0.5293*YAN_XRF!R140/(0.5293*YAN_XRF!$R140)</f>
        <v>1</v>
      </c>
      <c r="G141" s="10">
        <f>0.6994*YAN_XRF!S140/(0.5293*YAN_XRF!$R140)</f>
        <v>0.55984613820411322</v>
      </c>
      <c r="H141" s="9">
        <f>0.7745*YAN_XRF!T140/(0.5293*YAN_XRF!$R140)</f>
        <v>6.3083766973864724E-3</v>
      </c>
      <c r="I141" s="10">
        <f>0.603*YAN_XRF!U140/(0.5293*YAN_XRF!$R140)</f>
        <v>0.21339589266224235</v>
      </c>
      <c r="J141" s="10">
        <f>0.7147*YAN_XRF!V140/(0.5293*YAN_XRF!$R140)</f>
        <v>0.15456555088840526</v>
      </c>
      <c r="K141" s="9">
        <f>0.7419*YAN_XRF!W140/(0.5293*YAN_XRF!$R140)</f>
        <v>0.1541967746544092</v>
      </c>
      <c r="L141" s="10">
        <f>0.8302*YAN_XRF!X140/(0.5293*YAN_XRF!$R140)</f>
        <v>9.8710509626473403E-2</v>
      </c>
      <c r="M141" s="9">
        <f>0.4364*YAN_XRF!Y140/(0.5293*YAN_XRF!$R140)</f>
        <v>6.4553348224191233E-3</v>
      </c>
      <c r="N141" s="10">
        <f>YAN_XRF!AA140/(0.5293*YAN_XRF!$R140)</f>
        <v>-3.7448716323539681E-3</v>
      </c>
      <c r="O141" s="5">
        <f>YAN_XRF!AB140/(0.5293*YAN_XRF!$R140)</f>
        <v>1.8724358161769841</v>
      </c>
      <c r="P141" s="12">
        <f>YAN_XRF!AC140/(0.5293*YAN_XRF!$R140)</f>
        <v>26.588588589713176</v>
      </c>
      <c r="Q141" s="5">
        <f>YAN_XRF!AD140/(0.5293*YAN_XRF!$R140)</f>
        <v>2.4341665610300796</v>
      </c>
      <c r="R141" s="5">
        <f>YAN_XRF!AE140/(0.5293*YAN_XRF!$R140)</f>
        <v>2.0596793977946826</v>
      </c>
      <c r="S141" s="5">
        <f>YAN_XRF!AF140/(0.5293*YAN_XRF!$R140)</f>
        <v>3.7448716323539681</v>
      </c>
      <c r="T141" s="5">
        <f>YAN_XRF!AG140/(0.5293*YAN_XRF!$R140)</f>
        <v>11.983589223532698</v>
      </c>
      <c r="U141" s="10">
        <f>YAN_XRF!AH140/(0.5293*YAN_XRF!$R140)</f>
        <v>0.37448716323539682</v>
      </c>
      <c r="V141" s="10"/>
      <c r="W141" s="5">
        <f>YAN_XRF!AI140/(0.5293*YAN_XRF!$R140)</f>
        <v>1.5915704437504365</v>
      </c>
      <c r="X141" s="10">
        <f>YAN_XRF!AJ140/(0.5293*YAN_XRF!$R140)</f>
        <v>0.37448716323539682</v>
      </c>
      <c r="Y141" s="5">
        <f>YAN_XRF!AK140/(0.5293*YAN_XRF!$R140)</f>
        <v>2.7150319334566269</v>
      </c>
      <c r="Z141" s="12">
        <f>YAN_XRF!AL140/(0.5293*YAN_XRF!$R140)</f>
        <v>28.18015903346361</v>
      </c>
      <c r="AA141" s="10">
        <f>YAN_XRF!AM140/(0.5293*YAN_XRF!$R140)</f>
        <v>0.28086537242654763</v>
      </c>
      <c r="AB141" s="10"/>
      <c r="AC141" s="10">
        <f>YAN_XRF!AN140/(0.5293*YAN_XRF!$R140)</f>
        <v>0.18724358161769841</v>
      </c>
      <c r="AD141" s="10"/>
      <c r="AE141" s="12">
        <f>YAN_XRF!AO140/(0.5293*YAN_XRF!$R140)</f>
        <v>22.843716957359206</v>
      </c>
      <c r="AF141" s="5">
        <f>YAN_XRF!AP140/(0.5293*YAN_XRF!$R140)</f>
        <v>1.4043268621327381</v>
      </c>
      <c r="AG141" s="5">
        <f>YAN_XRF!AQ140/(0.5293*YAN_XRF!$R140)</f>
        <v>11.609102060297301</v>
      </c>
      <c r="AH141" s="12">
        <f>YAN_XRF!AR140/(0.5293*YAN_XRF!$R140)</f>
        <v>8.1450958003698801</v>
      </c>
      <c r="AI141" s="10">
        <f>YAN_XRF!AY140/(0.5293*YAN_XRF!$R140)</f>
        <v>6.2333388320531799E-2</v>
      </c>
      <c r="AJ141" s="10">
        <f>YAN_XRF!AZ140/(0.5293*YAN_XRF!$R140)</f>
        <v>0.11557610075352434</v>
      </c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27">
        <v>28.112791838699568</v>
      </c>
      <c r="BN141" s="28">
        <v>3.304401576222709</v>
      </c>
      <c r="BO141" s="28">
        <v>4.1079661060601831</v>
      </c>
      <c r="BP141" s="28">
        <v>5.5868339042418498</v>
      </c>
    </row>
    <row r="142" spans="1:74" x14ac:dyDescent="0.2">
      <c r="A142" t="str">
        <f>YAN_XRF!A141</f>
        <v>YAN 8B-1</v>
      </c>
      <c r="B142">
        <f>YAN_XRF!B141</f>
        <v>53</v>
      </c>
      <c r="C142">
        <f>YAN_XRF!C141</f>
        <v>271</v>
      </c>
      <c r="D142" s="5">
        <f>0.4674*YAN_XRF!P141/(0.5293*YAN_XRF!$R141)</f>
        <v>2.2926891901558935</v>
      </c>
      <c r="E142" s="9">
        <f>0.5994*YAN_XRF!Q141/(0.5293*YAN_XRF!$R141)</f>
        <v>4.993842196300375E-2</v>
      </c>
      <c r="F142" s="5">
        <f>0.5293*YAN_XRF!R141/(0.5293*YAN_XRF!$R141)</f>
        <v>1</v>
      </c>
      <c r="G142" s="10">
        <f>0.6994*YAN_XRF!S141/(0.5293*YAN_XRF!$R141)</f>
        <v>0.59080064577534697</v>
      </c>
      <c r="H142" s="9">
        <f>0.7745*YAN_XRF!T141/(0.5293*YAN_XRF!$R141)</f>
        <v>6.7293204810279098E-3</v>
      </c>
      <c r="I142" s="10">
        <f>0.603*YAN_XRF!U141/(0.5293*YAN_XRF!$R141)</f>
        <v>0.23401874478503001</v>
      </c>
      <c r="J142" s="10">
        <f>0.7147*YAN_XRF!V141/(0.5293*YAN_XRF!$R141)</f>
        <v>0.16352321173895468</v>
      </c>
      <c r="K142" s="9">
        <f>0.7419*YAN_XRF!W141/(0.5293*YAN_XRF!$R141)</f>
        <v>0.15398950088918162</v>
      </c>
      <c r="L142" s="10">
        <f>0.8302*YAN_XRF!X141/(0.5293*YAN_XRF!$R141)</f>
        <v>0.10258880690176023</v>
      </c>
      <c r="M142" s="9">
        <f>0.4364*YAN_XRF!Y141/(0.5293*YAN_XRF!$R141)</f>
        <v>6.8250688499122596E-3</v>
      </c>
      <c r="N142" s="10">
        <f>YAN_XRF!AA141/(0.5293*YAN_XRF!$R141)</f>
        <v>-3.8615998743435401E-3</v>
      </c>
      <c r="O142" s="5">
        <f>YAN_XRF!AB141/(0.5293*YAN_XRF!$R141)</f>
        <v>2.3169599246061239</v>
      </c>
      <c r="P142" s="12">
        <f>YAN_XRF!AC141/(0.5293*YAN_XRF!$R141)</f>
        <v>26.258879145536071</v>
      </c>
      <c r="Q142" s="5">
        <f>YAN_XRF!AD141/(0.5293*YAN_XRF!$R141)</f>
        <v>2.3169599246061239</v>
      </c>
      <c r="R142" s="5">
        <f>YAN_XRF!AE141/(0.5293*YAN_XRF!$R141)</f>
        <v>2.3169599246061239</v>
      </c>
      <c r="S142" s="5">
        <f>YAN_XRF!AF141/(0.5293*YAN_XRF!$R141)</f>
        <v>3.7650598774849513</v>
      </c>
      <c r="T142" s="5">
        <f>YAN_XRF!AG141/(0.5293*YAN_XRF!$R141)</f>
        <v>12.743279585333681</v>
      </c>
      <c r="U142" s="10">
        <f>YAN_XRF!AH141/(0.5293*YAN_XRF!$R141)</f>
        <v>0.38615998743435398</v>
      </c>
      <c r="V142" s="10"/>
      <c r="W142" s="5">
        <f>YAN_XRF!AI141/(0.5293*YAN_XRF!$R141)</f>
        <v>1.4480999528788274</v>
      </c>
      <c r="X142" s="10">
        <f>YAN_XRF!AJ141/(0.5293*YAN_XRF!$R141)</f>
        <v>0.28961999057576548</v>
      </c>
      <c r="Y142" s="5">
        <f>YAN_XRF!AK141/(0.5293*YAN_XRF!$R141)</f>
        <v>2.8961999057576548</v>
      </c>
      <c r="Z142" s="12">
        <f>YAN_XRF!AL141/(0.5293*YAN_XRF!$R141)</f>
        <v>28.286219079566429</v>
      </c>
      <c r="AA142" s="10">
        <f>YAN_XRF!AM141/(0.5293*YAN_XRF!$R141)</f>
        <v>0.28961999057576548</v>
      </c>
      <c r="AB142" s="10"/>
      <c r="AC142" s="10">
        <f>YAN_XRF!AN141/(0.5293*YAN_XRF!$R141)</f>
        <v>9.6539996858588495E-2</v>
      </c>
      <c r="AD142" s="10"/>
      <c r="AE142" s="12">
        <f>YAN_XRF!AO141/(0.5293*YAN_XRF!$R141)</f>
        <v>23.169599246061239</v>
      </c>
      <c r="AF142" s="5">
        <f>YAN_XRF!AP141/(0.5293*YAN_XRF!$R141)</f>
        <v>1.6411799465960044</v>
      </c>
      <c r="AG142" s="5">
        <f>YAN_XRF!AQ141/(0.5293*YAN_XRF!$R141)</f>
        <v>11.198639635596265</v>
      </c>
      <c r="AH142" s="12">
        <f>YAN_XRF!AR141/(0.5293*YAN_XRF!$R141)</f>
        <v>8.6885997172729645</v>
      </c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27">
        <v>29.326443936768758</v>
      </c>
      <c r="BN142" s="28">
        <v>3.3344903892046398</v>
      </c>
      <c r="BO142" s="28">
        <v>3.4950318913525726</v>
      </c>
      <c r="BP142" s="28">
        <v>4.7532433722394991</v>
      </c>
    </row>
    <row r="143" spans="1:74" x14ac:dyDescent="0.2">
      <c r="A143" t="str">
        <f>YAN_XRF!A142</f>
        <v>YAN 8B-1</v>
      </c>
      <c r="B143">
        <f>YAN_XRF!B142</f>
        <v>55</v>
      </c>
      <c r="C143">
        <f>YAN_XRF!C142</f>
        <v>273</v>
      </c>
      <c r="D143" s="5">
        <f>0.4674*YAN_XRF!P142/(0.5293*YAN_XRF!$R142)</f>
        <v>2.2594974340230425</v>
      </c>
      <c r="E143" s="9">
        <f>0.5994*YAN_XRF!Q142/(0.5293*YAN_XRF!$R142)</f>
        <v>4.9681571069157396E-2</v>
      </c>
      <c r="F143" s="5">
        <f>0.5293*YAN_XRF!R142/(0.5293*YAN_XRF!$R142)</f>
        <v>1</v>
      </c>
      <c r="G143" s="10">
        <f>0.6994*YAN_XRF!S142/(0.5293*YAN_XRF!$R142)</f>
        <v>0.5830754941240065</v>
      </c>
      <c r="H143" s="9">
        <f>0.7745*YAN_XRF!T142/(0.5293*YAN_XRF!$R142)</f>
        <v>7.1742758904305756E-3</v>
      </c>
      <c r="I143" s="10">
        <f>0.603*YAN_XRF!U142/(0.5293*YAN_XRF!$R142)</f>
        <v>0.24029945307146275</v>
      </c>
      <c r="J143" s="10">
        <f>0.7147*YAN_XRF!V142/(0.5293*YAN_XRF!$R142)</f>
        <v>0.1710255049985073</v>
      </c>
      <c r="K143" s="9">
        <f>0.7419*YAN_XRF!W142/(0.5293*YAN_XRF!$R142)</f>
        <v>0.15534258344563243</v>
      </c>
      <c r="L143" s="10">
        <f>0.8302*YAN_XRF!X142/(0.5293*YAN_XRF!$R142)</f>
        <v>0.1049396093709444</v>
      </c>
      <c r="M143" s="9">
        <f>0.4364*YAN_XRF!Y142/(0.5293*YAN_XRF!$R142)</f>
        <v>6.821583115055309E-3</v>
      </c>
      <c r="N143" s="10">
        <f>YAN_XRF!AA142/(0.5293*YAN_XRF!$R142)</f>
        <v>-4.8245345723252741E-3</v>
      </c>
      <c r="O143" s="5">
        <f>YAN_XRF!AB142/(0.5293*YAN_XRF!$R142)</f>
        <v>2.4122672861626371</v>
      </c>
      <c r="P143" s="12">
        <f>YAN_XRF!AC142/(0.5293*YAN_XRF!$R142)</f>
        <v>25.666523924770456</v>
      </c>
      <c r="Q143" s="5">
        <f>YAN_XRF!AD142/(0.5293*YAN_XRF!$R142)</f>
        <v>2.5087579776091422</v>
      </c>
      <c r="R143" s="5">
        <f>YAN_XRF!AE142/(0.5293*YAN_XRF!$R142)</f>
        <v>2.2192859032696259</v>
      </c>
      <c r="S143" s="5">
        <f>YAN_XRF!AF142/(0.5293*YAN_XRF!$R142)</f>
        <v>3.7631369664137133</v>
      </c>
      <c r="T143" s="5">
        <f>YAN_XRF!AG142/(0.5293*YAN_XRF!$R142)</f>
        <v>11.964845739366679</v>
      </c>
      <c r="U143" s="10">
        <f>YAN_XRF!AH142/(0.5293*YAN_XRF!$R142)</f>
        <v>0.48245345723252736</v>
      </c>
      <c r="V143" s="10"/>
      <c r="W143" s="5">
        <f>YAN_XRF!AI142/(0.5293*YAN_XRF!$R142)</f>
        <v>1.2543789888045711</v>
      </c>
      <c r="X143" s="10">
        <f>YAN_XRF!AJ142/(0.5293*YAN_XRF!$R142)</f>
        <v>0.19298138289301095</v>
      </c>
      <c r="Y143" s="5">
        <f>YAN_XRF!AK142/(0.5293*YAN_XRF!$R142)</f>
        <v>2.9912114348416696</v>
      </c>
      <c r="Z143" s="12">
        <f>YAN_XRF!AL142/(0.5293*YAN_XRF!$R142)</f>
        <v>27.789319136593576</v>
      </c>
      <c r="AA143" s="10">
        <f>YAN_XRF!AM142/(0.5293*YAN_XRF!$R142)</f>
        <v>-0.19298138289301095</v>
      </c>
      <c r="AB143" s="10"/>
      <c r="AC143" s="10">
        <f>YAN_XRF!AN142/(0.5293*YAN_XRF!$R142)</f>
        <v>9.6490691446505475E-2</v>
      </c>
      <c r="AD143" s="10"/>
      <c r="AE143" s="12">
        <f>YAN_XRF!AO142/(0.5293*YAN_XRF!$R142)</f>
        <v>23.350747330054325</v>
      </c>
      <c r="AF143" s="5">
        <f>YAN_XRF!AP142/(0.5293*YAN_XRF!$R142)</f>
        <v>1.6403417545905932</v>
      </c>
      <c r="AG143" s="5">
        <f>YAN_XRF!AQ142/(0.5293*YAN_XRF!$R142)</f>
        <v>18.236740683389534</v>
      </c>
      <c r="AH143" s="12">
        <f>YAN_XRF!AR142/(0.5293*YAN_XRF!$R142)</f>
        <v>9.3595970703110307</v>
      </c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27">
        <v>33.063113085322897</v>
      </c>
      <c r="BN143" s="28">
        <v>3.9180445722502011</v>
      </c>
      <c r="BO143" s="28">
        <v>3.5641209976221728</v>
      </c>
      <c r="BP143" s="28">
        <v>4.8472045567661555</v>
      </c>
    </row>
    <row r="144" spans="1:74" x14ac:dyDescent="0.2">
      <c r="A144" t="str">
        <f>YAN_XRF!A143</f>
        <v>YAN 8B-1</v>
      </c>
      <c r="B144">
        <f>YAN_XRF!B143</f>
        <v>57</v>
      </c>
      <c r="C144">
        <f>YAN_XRF!C143</f>
        <v>275</v>
      </c>
      <c r="D144" s="5">
        <f>0.4674*YAN_XRF!P143/(0.5293*YAN_XRF!$R143)</f>
        <v>2.4597254359858809</v>
      </c>
      <c r="E144" s="9">
        <f>0.5994*YAN_XRF!Q143/(0.5293*YAN_XRF!$R143)</f>
        <v>5.5064694075680008E-2</v>
      </c>
      <c r="F144" s="5">
        <f>0.5293*YAN_XRF!R143/(0.5293*YAN_XRF!$R143)</f>
        <v>1</v>
      </c>
      <c r="G144" s="10">
        <f>0.6994*YAN_XRF!S143/(0.5293*YAN_XRF!$R143)</f>
        <v>0.63233774728313563</v>
      </c>
      <c r="H144" s="9">
        <f>0.7745*YAN_XRF!T143/(0.5293*YAN_XRF!$R143)</f>
        <v>1.094622970704401E-2</v>
      </c>
      <c r="I144" s="10">
        <f>0.603*YAN_XRF!U143/(0.5293*YAN_XRF!$R143)</f>
        <v>0.25567113673392655</v>
      </c>
      <c r="J144" s="10">
        <f>0.7147*YAN_XRF!V143/(0.5293*YAN_XRF!$R143)</f>
        <v>0.36244977227743558</v>
      </c>
      <c r="K144" s="9">
        <f>0.7419*YAN_XRF!W143/(0.5293*YAN_XRF!$R143)</f>
        <v>0.20431275132047494</v>
      </c>
      <c r="L144" s="10">
        <f>0.8302*YAN_XRF!X143/(0.5293*YAN_XRF!$R143)</f>
        <v>0.10784424371022025</v>
      </c>
      <c r="M144" s="9">
        <f>0.4364*YAN_XRF!Y143/(0.5293*YAN_XRF!$R143)</f>
        <v>8.6620829095945696E-3</v>
      </c>
      <c r="N144" s="10">
        <f>YAN_XRF!AA143/(0.5293*YAN_XRF!$R143)</f>
        <v>-2.0784243548103158E-3</v>
      </c>
      <c r="O144" s="5">
        <f>YAN_XRF!AB143/(0.5293*YAN_XRF!$R143)</f>
        <v>1.3509758306267052</v>
      </c>
      <c r="P144" s="12">
        <f>YAN_XRF!AC143/(0.5293*YAN_XRF!$R143)</f>
        <v>42.295935620389926</v>
      </c>
      <c r="Q144" s="5">
        <f>YAN_XRF!AD143/(0.5293*YAN_XRF!$R143)</f>
        <v>3.1176365322154735</v>
      </c>
      <c r="R144" s="5">
        <f>YAN_XRF!AE143/(0.5293*YAN_XRF!$R143)</f>
        <v>2.2862667902913474</v>
      </c>
      <c r="S144" s="5">
        <f>YAN_XRF!AF143/(0.5293*YAN_XRF!$R143)</f>
        <v>4.3646911451016628</v>
      </c>
      <c r="T144" s="5">
        <f>YAN_XRF!AG143/(0.5293*YAN_XRF!$R143)</f>
        <v>11.8470188224188</v>
      </c>
      <c r="U144" s="10">
        <f>YAN_XRF!AH143/(0.5293*YAN_XRF!$R143)</f>
        <v>0.10392121774051578</v>
      </c>
      <c r="V144" s="10"/>
      <c r="W144" s="5">
        <f>YAN_XRF!AI143/(0.5293*YAN_XRF!$R143)</f>
        <v>1.6627394838482525</v>
      </c>
      <c r="X144" s="10">
        <f>YAN_XRF!AJ143/(0.5293*YAN_XRF!$R143)</f>
        <v>0.20784243548103157</v>
      </c>
      <c r="Y144" s="5">
        <f>YAN_XRF!AK143/(0.5293*YAN_XRF!$R143)</f>
        <v>2.7019516612534105</v>
      </c>
      <c r="Z144" s="12">
        <f>YAN_XRF!AL143/(0.5293*YAN_XRF!$R143)</f>
        <v>50.09002695092861</v>
      </c>
      <c r="AA144" s="10">
        <f>YAN_XRF!AM143/(0.5293*YAN_XRF!$R143)</f>
        <v>0</v>
      </c>
      <c r="AB144" s="10"/>
      <c r="AC144" s="10">
        <f>YAN_XRF!AN143/(0.5293*YAN_XRF!$R143)</f>
        <v>0</v>
      </c>
      <c r="AD144" s="10"/>
      <c r="AE144" s="12">
        <f>YAN_XRF!AO143/(0.5293*YAN_XRF!$R143)</f>
        <v>25.148934693204819</v>
      </c>
      <c r="AF144" s="5">
        <f>YAN_XRF!AP143/(0.5293*YAN_XRF!$R143)</f>
        <v>2.1823455725508314</v>
      </c>
      <c r="AG144" s="5">
        <f>YAN_XRF!AQ143/(0.5293*YAN_XRF!$R143)</f>
        <v>19.22542528199542</v>
      </c>
      <c r="AH144" s="12">
        <f>YAN_XRF!AR143/(0.5293*YAN_XRF!$R143)</f>
        <v>10.392121774051578</v>
      </c>
      <c r="AI144" s="10">
        <f>YAN_XRF!AY143/(0.5293*YAN_XRF!$R143)</f>
        <v>7.8772283047310973E-2</v>
      </c>
      <c r="AJ144" s="10">
        <f>YAN_XRF!AZ143/(0.5293*YAN_XRF!$R143)</f>
        <v>2.0202284728756268E-2</v>
      </c>
      <c r="AK144" s="10">
        <f>YAN_XRF!BA143/(0.5293*YAN_XRF!$R143)</f>
        <v>4.5403180030831346E-2</v>
      </c>
      <c r="AL144" s="10">
        <f>YAN_XRF!BB143/(0.5293*YAN_XRF!$R143)</f>
        <v>3.336910301647962E-2</v>
      </c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27">
        <v>18.909697224001238</v>
      </c>
      <c r="BN144" s="28">
        <v>3.1224042376459047</v>
      </c>
      <c r="BO144" s="28">
        <v>5.01518308209757</v>
      </c>
      <c r="BP144" s="28">
        <v>6.8206489916526953</v>
      </c>
    </row>
    <row r="145" spans="1:68" x14ac:dyDescent="0.2">
      <c r="A145" t="str">
        <f>YAN_XRF!A144</f>
        <v>YAN 8B-1</v>
      </c>
      <c r="B145">
        <f>YAN_XRF!B144</f>
        <v>59</v>
      </c>
      <c r="C145" s="6">
        <f>YAN_XRF!C144</f>
        <v>277</v>
      </c>
      <c r="D145" s="5">
        <f>0.4674*YAN_XRF!P144/(0.5293*YAN_XRF!$R144)</f>
        <v>2.5705655396486948</v>
      </c>
      <c r="E145" s="9">
        <f>0.5994*YAN_XRF!Q144/(0.5293*YAN_XRF!$R144)</f>
        <v>5.893305366733885E-2</v>
      </c>
      <c r="F145" s="5">
        <f>0.5293*YAN_XRF!R144/(0.5293*YAN_XRF!$R144)</f>
        <v>1</v>
      </c>
      <c r="G145" s="10">
        <f>0.6994*YAN_XRF!S144/(0.5293*YAN_XRF!$R144)</f>
        <v>0.67641449173661528</v>
      </c>
      <c r="H145" s="9">
        <f>0.7745*YAN_XRF!T144/(0.5293*YAN_XRF!$R144)</f>
        <v>1.1613121853061396E-2</v>
      </c>
      <c r="I145" s="10">
        <f>0.603*YAN_XRF!U144/(0.5293*YAN_XRF!$R144)</f>
        <v>0.2641436321363988</v>
      </c>
      <c r="J145" s="10">
        <f>0.7147*YAN_XRF!V144/(0.5293*YAN_XRF!$R144)</f>
        <v>0.38655801762735448</v>
      </c>
      <c r="K145" s="9">
        <f>0.7419*YAN_XRF!W144/(0.5293*YAN_XRF!$R144)</f>
        <v>0.20738885011779129</v>
      </c>
      <c r="L145" s="10">
        <f>0.8302*YAN_XRF!X144/(0.5293*YAN_XRF!$R144)</f>
        <v>0.1111455981095127</v>
      </c>
      <c r="M145" s="9">
        <f>0.4364*YAN_XRF!Y144/(0.5293*YAN_XRF!$R144)</f>
        <v>8.6935511026628668E-3</v>
      </c>
      <c r="N145" s="10">
        <f>YAN_XRF!AA144/(0.5293*YAN_XRF!$R144)</f>
        <v>-1.0710247950808259E-3</v>
      </c>
      <c r="O145" s="5">
        <f>YAN_XRF!AB144/(0.5293*YAN_XRF!$R144)</f>
        <v>1.6065371926212388</v>
      </c>
      <c r="P145" s="12">
        <f>YAN_XRF!AC144/(0.5293*YAN_XRF!$R144)</f>
        <v>44.875938913886607</v>
      </c>
      <c r="Q145" s="5">
        <f>YAN_XRF!AD144/(0.5293*YAN_XRF!$R144)</f>
        <v>2.7846644672101473</v>
      </c>
      <c r="R145" s="5">
        <f>YAN_XRF!AE144/(0.5293*YAN_XRF!$R144)</f>
        <v>2.5704595081939821</v>
      </c>
      <c r="S145" s="5">
        <f>YAN_XRF!AF144/(0.5293*YAN_XRF!$R144)</f>
        <v>3.9627917417990557</v>
      </c>
      <c r="T145" s="5">
        <f>YAN_XRF!AG144/(0.5293*YAN_XRF!$R144)</f>
        <v>11.031555389332507</v>
      </c>
      <c r="U145" s="10">
        <f>YAN_XRF!AH144/(0.5293*YAN_XRF!$R144)</f>
        <v>0.10710247950808259</v>
      </c>
      <c r="V145" s="10" t="e">
        <f>YAN_XRF!#REF!/(0.5293*YAN_XRF!$R144)</f>
        <v>#REF!</v>
      </c>
      <c r="W145" s="5">
        <f>YAN_XRF!AI144/(0.5293*YAN_XRF!$R144)</f>
        <v>1.3923322336050736</v>
      </c>
      <c r="X145" s="10">
        <f>YAN_XRF!AJ144/(0.5293*YAN_XRF!$R144)</f>
        <v>0.10710247950808259</v>
      </c>
      <c r="Y145" s="5">
        <f>YAN_XRF!AK144/(0.5293*YAN_XRF!$R144)</f>
        <v>2.8917669467182301</v>
      </c>
      <c r="Z145" s="12">
        <f>YAN_XRF!AL144/(0.5293*YAN_XRF!$R144)</f>
        <v>50.445267848306898</v>
      </c>
      <c r="AA145" s="10">
        <f>YAN_XRF!AM144/(0.5293*YAN_XRF!$R144)</f>
        <v>0.32130743852424776</v>
      </c>
      <c r="AB145" s="10" t="e">
        <f>YAN_XRF!#REF!/(0.5293*YAN_XRF!$R144)</f>
        <v>#REF!</v>
      </c>
      <c r="AC145" s="10">
        <f>YAN_XRF!AN144/(0.5293*YAN_XRF!$R144)</f>
        <v>0.10710247950808259</v>
      </c>
      <c r="AD145" s="10" t="e">
        <f>YAN_XRF!#REF!/(0.5293*YAN_XRF!$R144)</f>
        <v>#REF!</v>
      </c>
      <c r="AE145" s="12">
        <f>YAN_XRF!AO144/(0.5293*YAN_XRF!$R144)</f>
        <v>26.347209958988316</v>
      </c>
      <c r="AF145" s="5">
        <f>YAN_XRF!AP144/(0.5293*YAN_XRF!$R144)</f>
        <v>1.9278446311454867</v>
      </c>
      <c r="AG145" s="5">
        <f>YAN_XRF!AQ144/(0.5293*YAN_XRF!$R144)</f>
        <v>20.670778545059939</v>
      </c>
      <c r="AH145" s="12">
        <f>YAN_XRF!AR144/(0.5293*YAN_XRF!$R144)</f>
        <v>10.924452909824424</v>
      </c>
      <c r="AI145" s="10">
        <f>YAN_XRF!AY144/(0.5293*YAN_XRF!$R144)</f>
        <v>9.6156606102356559E-2</v>
      </c>
      <c r="AJ145" s="10">
        <f>YAN_XRF!AZ144/(0.5293*YAN_XRF!$R144)</f>
        <v>2.0627937553256707E-2</v>
      </c>
      <c r="AM145" s="9">
        <f>YAN_XRF!BV144/(0.5293*YAN_XRF!$R144)</f>
        <v>3.7491014217616611E-3</v>
      </c>
      <c r="AN145" s="9">
        <f>YAN_XRF!BW144/(0.5293*YAN_XRF!$R144)</f>
        <v>8.3741024089385215E-3</v>
      </c>
      <c r="AO145" s="9">
        <f>YAN_XRF!BX144/(0.5293*YAN_XRF!$R144)</f>
        <v>1.3010975754558562E-2</v>
      </c>
      <c r="AP145" s="9">
        <f>YAN_XRF!BY144/(0.5293*YAN_XRF!$R144)</f>
        <v>0.16777710517420646</v>
      </c>
      <c r="AQ145" s="9">
        <f>YAN_XRF!BZ144/(0.5293*YAN_XRF!$R144)</f>
        <v>1.5480913695536782</v>
      </c>
      <c r="AR145" s="9">
        <f>YAN_XRF!CA144/(0.5293*YAN_XRF!$R144)</f>
        <v>0.29615947917463836</v>
      </c>
      <c r="AS145" s="9">
        <f>YAN_XRF!CB144/(0.5293*YAN_XRF!$R144)</f>
        <v>0</v>
      </c>
      <c r="AT145" s="9">
        <f>YAN_XRF!CC144/(0.5293*YAN_XRF!$R144)</f>
        <v>2.4219083691162716E-2</v>
      </c>
      <c r="AU145" s="9">
        <f>YAN_XRF!CD144/(0.5293*YAN_XRF!$R144)</f>
        <v>2.4684283310906077</v>
      </c>
      <c r="AV145" s="9">
        <f>YAN_XRF!CE144/(0.5293*YAN_XRF!$R144)</f>
        <v>7.5316605639673836E-2</v>
      </c>
      <c r="AW145" s="9">
        <f>YAN_XRF!CF144/(0.5293*YAN_XRF!$R144)</f>
        <v>5.9426881779854709E-2</v>
      </c>
      <c r="AX145" s="9">
        <f>YAN_XRF!CG144/(0.5293*YAN_XRF!$R144)</f>
        <v>2.1172877952755822E-2</v>
      </c>
      <c r="AY145" s="9">
        <f>YAN_XRF!CH144/(0.5293*YAN_XRF!$R144)</f>
        <v>1.6729407299162502E-2</v>
      </c>
      <c r="AZ145" s="9">
        <f>YAN_XRF!CI144/(0.5293*YAN_XRF!$R144)</f>
        <v>1.0529940926556403</v>
      </c>
      <c r="BA145" s="9">
        <f>YAN_XRF!CJ144/(0.5293*YAN_XRF!$R144)</f>
        <v>0.37157170318218602</v>
      </c>
      <c r="BB145" s="9">
        <f>YAN_XRF!CK144/(0.5293*YAN_XRF!$R144)</f>
        <v>1.6929903140801632</v>
      </c>
      <c r="BC145" s="9">
        <f>YAN_XRF!CL144/(0.5293*YAN_XRF!$R144)</f>
        <v>0.42235809242772615</v>
      </c>
      <c r="BD145" s="9">
        <f>YAN_XRF!CM144/(0.5293*YAN_XRF!$R144)</f>
        <v>0.13288384288852975</v>
      </c>
      <c r="BE145" s="9">
        <f>YAN_XRF!CN144/(0.5293*YAN_XRF!$R144)</f>
        <v>0.43056628861109369</v>
      </c>
      <c r="BF145" s="9">
        <f>YAN_XRF!CO144/(0.5293*YAN_XRF!$R144)</f>
        <v>6.4080484514480895E-2</v>
      </c>
      <c r="BG145" s="9">
        <f>YAN_XRF!CP144/(0.5293*YAN_XRF!$R144)</f>
        <v>0.3951187188144355</v>
      </c>
      <c r="BH145" s="9">
        <f>YAN_XRF!CQ144/(0.5293*YAN_XRF!$R144)</f>
        <v>7.9561076902579159E-2</v>
      </c>
      <c r="BI145" s="9">
        <f>YAN_XRF!CR144/(0.5293*YAN_XRF!$R144)</f>
        <v>0.22638197542383662</v>
      </c>
      <c r="BJ145" s="9">
        <f>YAN_XRF!CS144/(0.5293*YAN_XRF!$R144)</f>
        <v>3.4704416435004E-2</v>
      </c>
      <c r="BK145" s="9">
        <f>YAN_XRF!CT144/(0.5293*YAN_XRF!$R144)</f>
        <v>0.22993295813192707</v>
      </c>
      <c r="BL145" s="9">
        <f>YAN_XRF!CU144/(0.5293*YAN_XRF!$R144)</f>
        <v>3.4507347872709128E-2</v>
      </c>
      <c r="BM145" s="27">
        <v>16.822668781949584</v>
      </c>
      <c r="BN145" s="28">
        <v>3.2774204486452021</v>
      </c>
      <c r="BO145" s="28">
        <v>3.6143812319202042</v>
      </c>
      <c r="BP145" s="28">
        <v>4.9155584754114781</v>
      </c>
    </row>
    <row r="146" spans="1:68" x14ac:dyDescent="0.2">
      <c r="A146" t="str">
        <f>YAN_XRF!A145</f>
        <v>YAN 8B-1</v>
      </c>
      <c r="B146">
        <f>YAN_XRF!B145</f>
        <v>61</v>
      </c>
      <c r="C146">
        <f>YAN_XRF!C145</f>
        <v>279</v>
      </c>
      <c r="D146" s="5">
        <f>0.4674*YAN_XRF!P145/(0.5293*YAN_XRF!$R145)</f>
        <v>2.7241970294440376</v>
      </c>
      <c r="E146" s="9">
        <f>0.5994*YAN_XRF!Q145/(0.5293*YAN_XRF!$R145)</f>
        <v>6.2967517280468024E-2</v>
      </c>
      <c r="F146" s="5">
        <f>0.5293*YAN_XRF!R145/(0.5293*YAN_XRF!$R145)</f>
        <v>1</v>
      </c>
      <c r="G146" s="10">
        <f>0.6994*YAN_XRF!S145/(0.5293*YAN_XRF!$R145)</f>
        <v>0.68672072697558539</v>
      </c>
      <c r="H146" s="9">
        <f>0.7745*YAN_XRF!T145/(0.5293*YAN_XRF!$R145)</f>
        <v>1.3605372929577962E-2</v>
      </c>
      <c r="I146" s="10">
        <f>0.603*YAN_XRF!U145/(0.5293*YAN_XRF!$R145)</f>
        <v>0.2328989212446218</v>
      </c>
      <c r="J146" s="10">
        <f>0.7147*YAN_XRF!V145/(0.5293*YAN_XRF!$R145)</f>
        <v>0.59531782380111664</v>
      </c>
      <c r="K146" s="9">
        <f>0.7419*YAN_XRF!W145/(0.5293*YAN_XRF!$R145)</f>
        <v>0.13377937121153602</v>
      </c>
      <c r="L146" s="10">
        <f>0.8302*YAN_XRF!X145/(0.5293*YAN_XRF!$R145)</f>
        <v>0.10430822752236202</v>
      </c>
      <c r="M146" s="9">
        <f>0.4364*YAN_XRF!Y145/(0.5293*YAN_XRF!$R145)</f>
        <v>1.2184509888048069E-2</v>
      </c>
      <c r="N146" s="10">
        <f>YAN_XRF!AA145/(0.5293*YAN_XRF!$R145)</f>
        <v>1.1633545187946903E-3</v>
      </c>
      <c r="O146" s="5">
        <f>YAN_XRF!AB145/(0.5293*YAN_XRF!$R145)</f>
        <v>1.5123608744330974</v>
      </c>
      <c r="P146" s="12">
        <f>YAN_XRF!AC145/(0.5293*YAN_XRF!$R145)</f>
        <v>27.804172999193099</v>
      </c>
      <c r="Q146" s="5">
        <f>YAN_XRF!AD145/(0.5293*YAN_XRF!$R145)</f>
        <v>4.537082623299292</v>
      </c>
      <c r="R146" s="5">
        <f>YAN_XRF!AE145/(0.5293*YAN_XRF!$R145)</f>
        <v>2.0940381338304426</v>
      </c>
      <c r="S146" s="5">
        <f>YAN_XRF!AF145/(0.5293*YAN_XRF!$R145)</f>
        <v>4.3044117195403544</v>
      </c>
      <c r="T146" s="5">
        <f>YAN_XRF!AG145/(0.5293*YAN_XRF!$R145)</f>
        <v>10.81919702479062</v>
      </c>
      <c r="U146" s="10">
        <f>YAN_XRF!AH145/(0.5293*YAN_XRF!$R145)</f>
        <v>0.11633545187946903</v>
      </c>
      <c r="V146" s="10"/>
      <c r="W146" s="5">
        <f>YAN_XRF!AI145/(0.5293*YAN_XRF!$R145)</f>
        <v>1.2796899706741593</v>
      </c>
      <c r="X146" s="10">
        <f>YAN_XRF!AJ145/(0.5293*YAN_XRF!$R145)</f>
        <v>0.3490063556384071</v>
      </c>
      <c r="Y146" s="5">
        <f>YAN_XRF!AK145/(0.5293*YAN_XRF!$R145)</f>
        <v>3.0247217488661948</v>
      </c>
      <c r="Z146" s="12">
        <f>YAN_XRF!AL145/(0.5293*YAN_XRF!$R145)</f>
        <v>30.828894748059295</v>
      </c>
      <c r="AA146" s="10">
        <f>YAN_XRF!AM145/(0.5293*YAN_XRF!$R145)</f>
        <v>0.3490063556384071</v>
      </c>
      <c r="AB146" s="10"/>
      <c r="AC146" s="10">
        <f>YAN_XRF!AN145/(0.5293*YAN_XRF!$R145)</f>
        <v>0</v>
      </c>
      <c r="AD146" s="10"/>
      <c r="AE146" s="12">
        <f>YAN_XRF!AO145/(0.5293*YAN_XRF!$R145)</f>
        <v>26.059141221001063</v>
      </c>
      <c r="AF146" s="5">
        <f>YAN_XRF!AP145/(0.5293*YAN_XRF!$R145)</f>
        <v>2.3267090375893806</v>
      </c>
      <c r="AG146" s="5">
        <f>YAN_XRF!AQ145/(0.5293*YAN_XRF!$R145)</f>
        <v>16.984975974402477</v>
      </c>
      <c r="AH146" s="12">
        <f>YAN_XRF!AR145/(0.5293*YAN_XRF!$R145)</f>
        <v>12.564228802982655</v>
      </c>
      <c r="AI146" s="10">
        <f>YAN_XRF!AY145/(0.5293*YAN_XRF!$R145)</f>
        <v>0.17511975571416474</v>
      </c>
      <c r="AJ146" s="10">
        <f>YAN_XRF!AZ145/(0.5293*YAN_XRF!$R145)</f>
        <v>1.1877849636893787E-2</v>
      </c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27">
        <v>16.030297995740785</v>
      </c>
      <c r="BN146" s="28">
        <v>3.446322094414108</v>
      </c>
      <c r="BO146" s="28">
        <v>6.4141881986851095</v>
      </c>
      <c r="BP146" s="28">
        <v>8.7232959502117495</v>
      </c>
    </row>
    <row r="147" spans="1:68" x14ac:dyDescent="0.2">
      <c r="A147" t="str">
        <f>YAN_XRF!A146</f>
        <v>YAN 8B-1</v>
      </c>
      <c r="B147">
        <f>YAN_XRF!B146</f>
        <v>63</v>
      </c>
      <c r="C147">
        <f>YAN_XRF!C146</f>
        <v>281</v>
      </c>
      <c r="D147" s="5">
        <f>0.4674*YAN_XRF!P146/(0.5293*YAN_XRF!$R146)</f>
        <v>2.4173513342385755</v>
      </c>
      <c r="E147" s="9">
        <f>0.5994*YAN_XRF!Q146/(0.5293*YAN_XRF!$R146)</f>
        <v>5.8721531552940048E-2</v>
      </c>
      <c r="F147" s="5">
        <f>0.5293*YAN_XRF!R146/(0.5293*YAN_XRF!$R146)</f>
        <v>1</v>
      </c>
      <c r="G147" s="10">
        <f>0.6994*YAN_XRF!S146/(0.5293*YAN_XRF!$R146)</f>
        <v>0.69918169043325418</v>
      </c>
      <c r="H147" s="9">
        <f>0.7745*YAN_XRF!T146/(0.5293*YAN_XRF!$R146)</f>
        <v>1.507176791406732E-2</v>
      </c>
      <c r="I147" s="10">
        <f>0.603*YAN_XRF!U146/(0.5293*YAN_XRF!$R146)</f>
        <v>0.22731167254006451</v>
      </c>
      <c r="J147" s="10">
        <f>0.7147*YAN_XRF!V146/(0.5293*YAN_XRF!$R146)</f>
        <v>0.64215500232574774</v>
      </c>
      <c r="K147" s="9">
        <f>0.7419*YAN_XRF!W146/(0.5293*YAN_XRF!$R146)</f>
        <v>7.1774363666428087E-2</v>
      </c>
      <c r="L147" s="10">
        <f>0.8302*YAN_XRF!X146/(0.5293*YAN_XRF!$R146)</f>
        <v>0.12370642447903089</v>
      </c>
      <c r="M147" s="9">
        <f>0.4364*YAN_XRF!Y146/(0.5293*YAN_XRF!$R146)</f>
        <v>1.3345110153036757E-2</v>
      </c>
      <c r="N147" s="10">
        <f>YAN_XRF!AA146/(0.5293*YAN_XRF!$R146)</f>
        <v>2.223999692198443E-3</v>
      </c>
      <c r="O147" s="5">
        <f>YAN_XRF!AB146/(0.5293*YAN_XRF!$R146)</f>
        <v>0.55599992304961066</v>
      </c>
      <c r="P147" s="12">
        <f>YAN_XRF!AC146/(0.5293*YAN_XRF!$R146)</f>
        <v>24.908796552622558</v>
      </c>
      <c r="Q147" s="5">
        <f>YAN_XRF!AD146/(0.5293*YAN_XRF!$R146)</f>
        <v>4.2255994151770411</v>
      </c>
      <c r="R147" s="5">
        <f>YAN_XRF!AE146/(0.5293*YAN_XRF!$R146)</f>
        <v>2.3351996768083652</v>
      </c>
      <c r="S147" s="5">
        <f>YAN_XRF!AF146/(0.5293*YAN_XRF!$R146)</f>
        <v>3.6695994921274306</v>
      </c>
      <c r="T147" s="5">
        <f>YAN_XRF!AG146/(0.5293*YAN_XRF!$R146)</f>
        <v>12.676798245531124</v>
      </c>
      <c r="U147" s="10">
        <f>YAN_XRF!AH146/(0.5293*YAN_XRF!$R146)</f>
        <v>0</v>
      </c>
      <c r="V147" s="10"/>
      <c r="W147" s="5">
        <f>YAN_XRF!AI146/(0.5293*YAN_XRF!$R146)</f>
        <v>1.4455997999289878</v>
      </c>
      <c r="X147" s="10">
        <f>YAN_XRF!AJ146/(0.5293*YAN_XRF!$R146)</f>
        <v>0.22239996921984428</v>
      </c>
      <c r="Y147" s="5">
        <f>YAN_XRF!AK146/(0.5293*YAN_XRF!$R146)</f>
        <v>3.1135995690778198</v>
      </c>
      <c r="Z147" s="12">
        <f>YAN_XRF!AL146/(0.5293*YAN_XRF!$R146)</f>
        <v>26.354396352551547</v>
      </c>
      <c r="AA147" s="10">
        <f>YAN_XRF!AM146/(0.5293*YAN_XRF!$R146)</f>
        <v>-0.22239996921984428</v>
      </c>
      <c r="AB147" s="10"/>
      <c r="AC147" s="10">
        <f>YAN_XRF!AN146/(0.5293*YAN_XRF!$R146)</f>
        <v>-0.22239996921984428</v>
      </c>
      <c r="AD147" s="10"/>
      <c r="AE147" s="12">
        <f>YAN_XRF!AO146/(0.5293*YAN_XRF!$R146)</f>
        <v>24.35279662957295</v>
      </c>
      <c r="AF147" s="5">
        <f>YAN_XRF!AP146/(0.5293*YAN_XRF!$R146)</f>
        <v>2.4463996614182872</v>
      </c>
      <c r="AG147" s="5">
        <f>YAN_XRF!AQ146/(0.5293*YAN_XRF!$R146)</f>
        <v>9.4519986918433823</v>
      </c>
      <c r="AH147" s="12">
        <f>YAN_XRF!AR146/(0.5293*YAN_XRF!$R146)</f>
        <v>11.564798399431902</v>
      </c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27">
        <v>11.588472175052145</v>
      </c>
      <c r="BN147" s="28">
        <v>3.4010152284263908</v>
      </c>
      <c r="BO147" s="28">
        <v>8.9189189189189442</v>
      </c>
      <c r="BP147" s="28">
        <v>12.129729729729766</v>
      </c>
    </row>
    <row r="148" spans="1:68" x14ac:dyDescent="0.2">
      <c r="A148" t="str">
        <f>YAN_XRF!A147</f>
        <v>YAN 8B-1</v>
      </c>
      <c r="B148">
        <f>YAN_XRF!B147</f>
        <v>65</v>
      </c>
      <c r="C148">
        <f>YAN_XRF!C147</f>
        <v>283</v>
      </c>
      <c r="D148" s="5">
        <f>0.4674*YAN_XRF!P147/(0.5293*YAN_XRF!$R147)</f>
        <v>2.6075466060922938</v>
      </c>
      <c r="E148" s="9">
        <f>0.5994*YAN_XRF!Q147/(0.5293*YAN_XRF!$R147)</f>
        <v>6.084954124070012E-2</v>
      </c>
      <c r="F148" s="5">
        <f>0.5293*YAN_XRF!R147/(0.5293*YAN_XRF!$R147)</f>
        <v>1</v>
      </c>
      <c r="G148" s="10">
        <f>0.6994*YAN_XRF!S147/(0.5293*YAN_XRF!$R147)</f>
        <v>0.68413537105079325</v>
      </c>
      <c r="H148" s="9">
        <f>0.7745*YAN_XRF!T147/(0.5293*YAN_XRF!$R147)</f>
        <v>1.5671318045287867E-2</v>
      </c>
      <c r="I148" s="10">
        <f>0.603*YAN_XRF!U147/(0.5293*YAN_XRF!$R147)</f>
        <v>0.22938196241265515</v>
      </c>
      <c r="J148" s="10">
        <f>0.7147*YAN_XRF!V147/(0.5293*YAN_XRF!$R147)</f>
        <v>0.69001147216214298</v>
      </c>
      <c r="K148" s="9">
        <f>0.7419*YAN_XRF!W147/(0.5293*YAN_XRF!$R147)</f>
        <v>6.7767039953232619E-2</v>
      </c>
      <c r="L148" s="10">
        <f>0.8302*YAN_XRF!X147/(0.5293*YAN_XRF!$R147)</f>
        <v>0.12766752050755939</v>
      </c>
      <c r="M148" s="9">
        <f>0.4364*YAN_XRF!Y147/(0.5293*YAN_XRF!$R147)</f>
        <v>1.1151237599092218E-2</v>
      </c>
      <c r="N148" s="10">
        <f>YAN_XRF!AA147/(0.5293*YAN_XRF!$R147)</f>
        <v>2.3124696921940969E-3</v>
      </c>
      <c r="O148" s="5">
        <f>YAN_XRF!AB147/(0.5293*YAN_XRF!$R147)</f>
        <v>0.5781174230485242</v>
      </c>
      <c r="P148" s="12">
        <f>YAN_XRF!AC147/(0.5293*YAN_XRF!$R147)</f>
        <v>29.252741606255324</v>
      </c>
      <c r="Q148" s="5">
        <f>YAN_XRF!AD147/(0.5293*YAN_XRF!$R147)</f>
        <v>0.23124696921940968</v>
      </c>
      <c r="R148" s="5">
        <f>YAN_XRF!AE147/(0.5293*YAN_XRF!$R147)</f>
        <v>2.0812227229746871</v>
      </c>
      <c r="S148" s="5">
        <f>YAN_XRF!AF147/(0.5293*YAN_XRF!$R147)</f>
        <v>4.2780689305590789</v>
      </c>
      <c r="T148" s="5">
        <f>YAN_XRF!AG147/(0.5293*YAN_XRF!$R147)</f>
        <v>13.065453760896647</v>
      </c>
      <c r="U148" s="10">
        <f>YAN_XRF!AH147/(0.5293*YAN_XRF!$R147)</f>
        <v>0</v>
      </c>
      <c r="V148" s="10"/>
      <c r="W148" s="5">
        <f>YAN_XRF!AI147/(0.5293*YAN_XRF!$R147)</f>
        <v>1.2718583307067532</v>
      </c>
      <c r="X148" s="10">
        <f>YAN_XRF!AJ147/(0.5293*YAN_XRF!$R147)</f>
        <v>0.34687045382911452</v>
      </c>
      <c r="Y148" s="5">
        <f>YAN_XRF!AK147/(0.5293*YAN_XRF!$R147)</f>
        <v>3.1218340844620305</v>
      </c>
      <c r="Z148" s="12">
        <f>YAN_XRF!AL147/(0.5293*YAN_XRF!$R147)</f>
        <v>26.593401460232112</v>
      </c>
      <c r="AA148" s="10">
        <f>YAN_XRF!AM147/(0.5293*YAN_XRF!$R147)</f>
        <v>0.34687045382911452</v>
      </c>
      <c r="AB148" s="10"/>
      <c r="AC148" s="10">
        <f>YAN_XRF!AN147/(0.5293*YAN_XRF!$R147)</f>
        <v>-0.23124696921940968</v>
      </c>
      <c r="AD148" s="10"/>
      <c r="AE148" s="12">
        <f>YAN_XRF!AO147/(0.5293*YAN_XRF!$R147)</f>
        <v>25.899660552573884</v>
      </c>
      <c r="AF148" s="5">
        <f>YAN_XRF!AP147/(0.5293*YAN_XRF!$R147)</f>
        <v>2.6593401460232111</v>
      </c>
      <c r="AG148" s="5">
        <f>YAN_XRF!AQ147/(0.5293*YAN_XRF!$R147)</f>
        <v>16.071664360748972</v>
      </c>
      <c r="AH148" s="12">
        <f>YAN_XRF!AR147/(0.5293*YAN_XRF!$R147)</f>
        <v>12.834206791677238</v>
      </c>
      <c r="AI148" s="10">
        <f>YAN_XRF!AY147/(0.5293*YAN_XRF!$R147)</f>
        <v>0.22661046748656052</v>
      </c>
      <c r="AJ148" s="10">
        <f>YAN_XRF!AZ147/(0.5293*YAN_XRF!$R147)</f>
        <v>1.0209553691036937E-2</v>
      </c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27">
        <v>14.823182960574774</v>
      </c>
      <c r="BN148" s="28">
        <v>3.2255901287553685</v>
      </c>
      <c r="BO148" s="28">
        <v>7.1061337625178638</v>
      </c>
      <c r="BP148" s="28">
        <v>9.664341917024295</v>
      </c>
    </row>
    <row r="149" spans="1:68" x14ac:dyDescent="0.2">
      <c r="A149" t="str">
        <f>YAN_XRF!A148</f>
        <v>YAN 8B-1</v>
      </c>
      <c r="B149">
        <f>YAN_XRF!B148</f>
        <v>67</v>
      </c>
      <c r="C149">
        <f>YAN_XRF!C148</f>
        <v>285</v>
      </c>
      <c r="D149" s="5">
        <f>0.4674*YAN_XRF!P148/(0.5293*YAN_XRF!$R148)</f>
        <v>2.833626836802448</v>
      </c>
      <c r="E149" s="9">
        <f>0.5994*YAN_XRF!Q148/(0.5293*YAN_XRF!$R148)</f>
        <v>6.6369253066255532E-2</v>
      </c>
      <c r="F149" s="5">
        <f>0.5293*YAN_XRF!R148/(0.5293*YAN_XRF!$R148)</f>
        <v>1</v>
      </c>
      <c r="G149" s="10">
        <f>0.6994*YAN_XRF!S148/(0.5293*YAN_XRF!$R148)</f>
        <v>0.70881885652899956</v>
      </c>
      <c r="H149" s="9">
        <f>0.7745*YAN_XRF!T148/(0.5293*YAN_XRF!$R148)</f>
        <v>1.575521018904693E-2</v>
      </c>
      <c r="I149" s="10">
        <f>0.603*YAN_XRF!U148/(0.5293*YAN_XRF!$R148)</f>
        <v>0.23431187718825747</v>
      </c>
      <c r="J149" s="10">
        <f>0.7147*YAN_XRF!V148/(0.5293*YAN_XRF!$R148)</f>
        <v>0.70778382893942993</v>
      </c>
      <c r="K149" s="9">
        <f>0.7419*YAN_XRF!W148/(0.5293*YAN_XRF!$R148)</f>
        <v>6.3260077449834293E-2</v>
      </c>
      <c r="L149" s="10">
        <f>0.8302*YAN_XRF!X148/(0.5293*YAN_XRF!$R148)</f>
        <v>0.12843185585185254</v>
      </c>
      <c r="M149" s="9">
        <f>0.4364*YAN_XRF!Y148/(0.5293*YAN_XRF!$R148)</f>
        <v>1.1801141685251971E-2</v>
      </c>
      <c r="N149" s="10">
        <f>YAN_XRF!AA148/(0.5293*YAN_XRF!$R148)</f>
        <v>1.218109438119005E-3</v>
      </c>
      <c r="O149" s="5">
        <f>YAN_XRF!AB148/(0.5293*YAN_XRF!$R148)</f>
        <v>0.85267660668330358</v>
      </c>
      <c r="P149" s="12">
        <f>YAN_XRF!AC148/(0.5293*YAN_XRF!$R148)</f>
        <v>29.600059346291825</v>
      </c>
      <c r="Q149" s="5">
        <f>YAN_XRF!AD148/(0.5293*YAN_XRF!$R148)</f>
        <v>3.8979502019808163</v>
      </c>
      <c r="R149" s="5">
        <f>YAN_XRF!AE148/(0.5293*YAN_XRF!$R148)</f>
        <v>2.0707860448023085</v>
      </c>
      <c r="S149" s="5">
        <f>YAN_XRF!AF148/(0.5293*YAN_XRF!$R148)</f>
        <v>2.8016517076737117</v>
      </c>
      <c r="T149" s="5">
        <f>YAN_XRF!AG148/(0.5293*YAN_XRF!$R148)</f>
        <v>12.911960044061454</v>
      </c>
      <c r="U149" s="10">
        <f>YAN_XRF!AH148/(0.5293*YAN_XRF!$R148)</f>
        <v>0.36543283143570154</v>
      </c>
      <c r="V149" s="10"/>
      <c r="W149" s="5">
        <f>YAN_XRF!AI148/(0.5293*YAN_XRF!$R148)</f>
        <v>1.2181094381190052</v>
      </c>
      <c r="X149" s="10">
        <f>YAN_XRF!AJ148/(0.5293*YAN_XRF!$R148)</f>
        <v>0.60905471905950259</v>
      </c>
      <c r="Y149" s="5">
        <f>YAN_XRF!AK148/(0.5293*YAN_XRF!$R148)</f>
        <v>3.6543283143570156</v>
      </c>
      <c r="Z149" s="12">
        <f>YAN_XRF!AL148/(0.5293*YAN_XRF!$R148)</f>
        <v>25.458487256687206</v>
      </c>
      <c r="AA149" s="10">
        <f>YAN_XRF!AM148/(0.5293*YAN_XRF!$R148)</f>
        <v>0.73086566287140309</v>
      </c>
      <c r="AB149" s="10"/>
      <c r="AC149" s="10">
        <f>YAN_XRF!AN148/(0.5293*YAN_XRF!$R148)</f>
        <v>0</v>
      </c>
      <c r="AD149" s="10"/>
      <c r="AE149" s="12">
        <f>YAN_XRF!AO148/(0.5293*YAN_XRF!$R148)</f>
        <v>25.945731031934809</v>
      </c>
      <c r="AF149" s="5">
        <f>YAN_XRF!AP148/(0.5293*YAN_XRF!$R148)</f>
        <v>2.1925969886142092</v>
      </c>
      <c r="AG149" s="5">
        <f>YAN_XRF!AQ148/(0.5293*YAN_XRF!$R148)</f>
        <v>12.546527212625753</v>
      </c>
      <c r="AH149" s="12">
        <f>YAN_XRF!AR148/(0.5293*YAN_XRF!$R148)</f>
        <v>13.886447594556659</v>
      </c>
      <c r="AI149" s="10">
        <f>YAN_XRF!AY148/(0.5293*YAN_XRF!$R148)</f>
        <v>0.22587403311040713</v>
      </c>
      <c r="AJ149" s="10">
        <f>YAN_XRF!AZ148/(0.5293*YAN_XRF!$R148)</f>
        <v>9.2454506353232477E-3</v>
      </c>
      <c r="AK149" s="10">
        <f>YAN_XRF!BA148/(0.5293*YAN_XRF!$R148)</f>
        <v>0.20050081351438823</v>
      </c>
      <c r="AL149" s="10">
        <f>YAN_XRF!BB148/(0.5293*YAN_XRF!$R148)</f>
        <v>2.5373219596018896E-2</v>
      </c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27">
        <v>15.283272488429267</v>
      </c>
      <c r="BN149" s="28">
        <v>3.1571450465638562</v>
      </c>
      <c r="BO149" s="28">
        <v>8.9873155251841084</v>
      </c>
      <c r="BP149" s="28">
        <v>12.222749114250389</v>
      </c>
    </row>
    <row r="150" spans="1:68" x14ac:dyDescent="0.2">
      <c r="A150" t="str">
        <f>YAN_XRF!A149</f>
        <v>YAN 8B-1</v>
      </c>
      <c r="B150">
        <f>YAN_XRF!B149</f>
        <v>69</v>
      </c>
      <c r="C150" s="18">
        <f>YAN_XRF!C149</f>
        <v>287</v>
      </c>
      <c r="D150" s="5">
        <f>0.4674*YAN_XRF!P149/(0.5293*YAN_XRF!$R149)</f>
        <v>2.9393893822029096</v>
      </c>
      <c r="E150" s="9">
        <f>0.5994*YAN_XRF!Q149/(0.5293*YAN_XRF!$R149)</f>
        <v>6.568146608728509E-2</v>
      </c>
      <c r="F150" s="5">
        <f>0.5293*YAN_XRF!R149/(0.5293*YAN_XRF!$R149)</f>
        <v>1</v>
      </c>
      <c r="G150" s="10">
        <f>0.6994*YAN_XRF!S149/(0.5293*YAN_XRF!$R149)</f>
        <v>0.69592039800995031</v>
      </c>
      <c r="H150" s="9">
        <f>0.7745*YAN_XRF!T149/(0.5293*YAN_XRF!$R149)</f>
        <v>1.8632092701051702E-2</v>
      </c>
      <c r="I150" s="10">
        <f>0.603*YAN_XRF!U149/(0.5293*YAN_XRF!$R149)</f>
        <v>0.24227848101265823</v>
      </c>
      <c r="J150" s="10">
        <f>0.7147*YAN_XRF!V149/(0.5293*YAN_XRF!$R149)</f>
        <v>0.78585943699225391</v>
      </c>
      <c r="K150" s="9">
        <f>0.7419*YAN_XRF!W149/(0.5293*YAN_XRF!$R149)</f>
        <v>3.4574343472510864E-2</v>
      </c>
      <c r="L150" s="10">
        <f>0.8302*YAN_XRF!X149/(0.5293*YAN_XRF!$R149)</f>
        <v>0.15580301026513005</v>
      </c>
      <c r="M150" s="9">
        <f>0.4364*YAN_XRF!Y149/(0.5293*YAN_XRF!$R149)</f>
        <v>1.1103066943762202E-2</v>
      </c>
      <c r="N150" s="10">
        <f>YAN_XRF!AA149/(0.5293*YAN_XRF!$R149)</f>
        <v>1.2595251590150514E-3</v>
      </c>
      <c r="O150" s="5">
        <f>YAN_XRF!AB149/(0.5293*YAN_XRF!$R149)</f>
        <v>0.37785754770451541</v>
      </c>
      <c r="P150" s="12">
        <f>YAN_XRF!AC149/(0.5293*YAN_XRF!$R149)</f>
        <v>38.037659802254552</v>
      </c>
      <c r="Q150" s="5">
        <f>YAN_XRF!AD149/(0.5293*YAN_XRF!$R149)</f>
        <v>3.0228603816361233</v>
      </c>
      <c r="R150" s="5">
        <f>YAN_XRF!AE149/(0.5293*YAN_XRF!$R149)</f>
        <v>2.0152402544240822</v>
      </c>
      <c r="S150" s="5">
        <f>YAN_XRF!AF149/(0.5293*YAN_XRF!$R149)</f>
        <v>3.2747654134391335</v>
      </c>
      <c r="T150" s="5">
        <f>YAN_XRF!AG149/(0.5293*YAN_XRF!$R149)</f>
        <v>14.988349392279112</v>
      </c>
      <c r="U150" s="10">
        <f>YAN_XRF!AH149/(0.5293*YAN_XRF!$R149)</f>
        <v>0.12595251590150514</v>
      </c>
      <c r="V150" s="10" t="e">
        <f>YAN_XRF!#REF!/(0.5293*YAN_XRF!$R149)</f>
        <v>#REF!</v>
      </c>
      <c r="W150" s="5">
        <f>YAN_XRF!AI149/(0.5293*YAN_XRF!$R149)</f>
        <v>0.75571509540903081</v>
      </c>
      <c r="X150" s="10">
        <f>YAN_XRF!AJ149/(0.5293*YAN_XRF!$R149)</f>
        <v>0.62976257950752568</v>
      </c>
      <c r="Y150" s="5">
        <f>YAN_XRF!AK149/(0.5293*YAN_XRF!$R149)</f>
        <v>4.4083380565526795</v>
      </c>
      <c r="Z150" s="12">
        <f>YAN_XRF!AL149/(0.5293*YAN_XRF!$R149)</f>
        <v>24.308835568990492</v>
      </c>
      <c r="AA150" s="10">
        <f>YAN_XRF!AM149/(0.5293*YAN_XRF!$R149)</f>
        <v>0.25190503180301027</v>
      </c>
      <c r="AB150" s="10" t="e">
        <f>YAN_XRF!#REF!/(0.5293*YAN_XRF!$R149)</f>
        <v>#REF!</v>
      </c>
      <c r="AC150" s="10">
        <f>YAN_XRF!AN149/(0.5293*YAN_XRF!$R149)</f>
        <v>0</v>
      </c>
      <c r="AD150" s="10" t="e">
        <f>YAN_XRF!#REF!/(0.5293*YAN_XRF!$R149)</f>
        <v>#REF!</v>
      </c>
      <c r="AE150" s="12">
        <f>YAN_XRF!AO149/(0.5293*YAN_XRF!$R149)</f>
        <v>26.072170791611562</v>
      </c>
      <c r="AF150" s="5">
        <f>YAN_XRF!AP149/(0.5293*YAN_XRF!$R149)</f>
        <v>2.6450028339316081</v>
      </c>
      <c r="AG150" s="5">
        <f>YAN_XRF!AQ149/(0.5293*YAN_XRF!$R149)</f>
        <v>9.5723912085143912</v>
      </c>
      <c r="AH150" s="12">
        <f>YAN_XRF!AR149/(0.5293*YAN_XRF!$R149)</f>
        <v>14.862396876377606</v>
      </c>
      <c r="AI150" s="10">
        <f>YAN_XRF!AY149/(0.5293*YAN_XRF!$R149)</f>
        <v>0.26147742301152466</v>
      </c>
      <c r="AJ150" s="10">
        <f>YAN_XRF!AZ149/(0.5293*YAN_XRF!$R149)</f>
        <v>3.1488128975376285E-4</v>
      </c>
      <c r="AM150" s="9">
        <f>YAN_XRF!BV149/(0.5293*YAN_XRF!$R149)</f>
        <v>7.9431104290130818E-3</v>
      </c>
      <c r="AN150" s="9">
        <f>YAN_XRF!BW149/(0.5293*YAN_XRF!$R149)</f>
        <v>7.5242231507447552E-3</v>
      </c>
      <c r="AO150" s="9">
        <f>YAN_XRF!BX149/(0.5293*YAN_XRF!$R149)</f>
        <v>1.5021069115700626E-2</v>
      </c>
      <c r="AP150" s="9">
        <f>YAN_XRF!BY149/(0.5293*YAN_XRF!$R149)</f>
        <v>0.24436173562566912</v>
      </c>
      <c r="AQ150" s="9">
        <f>YAN_XRF!BZ149/(0.5293*YAN_XRF!$R149)</f>
        <v>1.3404622457333586</v>
      </c>
      <c r="AR150" s="9">
        <f>YAN_XRF!CA149/(0.5293*YAN_XRF!$R149)</f>
        <v>0.44598678174240125</v>
      </c>
      <c r="AS150" s="9">
        <f>YAN_XRF!CB149/(0.5293*YAN_XRF!$R149)</f>
        <v>5.6048869576169781E-5</v>
      </c>
      <c r="AT150" s="9">
        <f>YAN_XRF!CC149/(0.5293*YAN_XRF!$R149)</f>
        <v>2.7788903583349078E-2</v>
      </c>
      <c r="AU150" s="9">
        <f>YAN_XRF!CD149/(0.5293*YAN_XRF!$R149)</f>
        <v>3.0574784306316523</v>
      </c>
      <c r="AV150" s="9">
        <f>YAN_XRF!CE149/(0.5293*YAN_XRF!$R149)</f>
        <v>0.11839788399773285</v>
      </c>
      <c r="AW150" s="9">
        <f>YAN_XRF!CF149/(0.5293*YAN_XRF!$R149)</f>
        <v>7.6196234019774545E-2</v>
      </c>
      <c r="AX150" s="9">
        <f>YAN_XRF!CG149/(0.5293*YAN_XRF!$R149)</f>
        <v>3.274997323767416E-2</v>
      </c>
      <c r="AY150" s="9">
        <f>YAN_XRF!CH149/(0.5293*YAN_XRF!$R149)</f>
        <v>2.8125196800806097E-2</v>
      </c>
      <c r="AZ150" s="9">
        <f>YAN_XRF!CI149/(0.5293*YAN_XRF!$R149)</f>
        <v>1.5946533156999809</v>
      </c>
      <c r="BA150" s="9">
        <f>YAN_XRF!CJ149/(0.5293*YAN_XRF!$R149)</f>
        <v>0.52419044020404304</v>
      </c>
      <c r="BB150" s="9">
        <f>YAN_XRF!CK149/(0.5293*YAN_XRF!$R149)</f>
        <v>2.333383714339694</v>
      </c>
      <c r="BC150" s="9">
        <f>YAN_XRF!CL149/(0.5293*YAN_XRF!$R149)</f>
        <v>0.54974431639272003</v>
      </c>
      <c r="BD150" s="9">
        <f>YAN_XRF!CM149/(0.5293*YAN_XRF!$R149)</f>
        <v>0.16198301769980478</v>
      </c>
      <c r="BE150" s="9">
        <f>YAN_XRF!CN149/(0.5293*YAN_XRF!$R149)</f>
        <v>0.54604921988390576</v>
      </c>
      <c r="BF150" s="9">
        <f>YAN_XRF!CO149/(0.5293*YAN_XRF!$R149)</f>
        <v>7.9792178348762524E-2</v>
      </c>
      <c r="BG150" s="9">
        <f>YAN_XRF!CP149/(0.5293*YAN_XRF!$R149)</f>
        <v>0.47556080357705144</v>
      </c>
      <c r="BH150" s="9">
        <f>YAN_XRF!CQ149/(0.5293*YAN_XRF!$R149)</f>
        <v>9.6737829838151018E-2</v>
      </c>
      <c r="BI150" s="9">
        <f>YAN_XRF!CR149/(0.5293*YAN_XRF!$R149)</f>
        <v>0.27802065621260785</v>
      </c>
      <c r="BJ150" s="9">
        <f>YAN_XRF!CS149/(0.5293*YAN_XRF!$R149)</f>
        <v>4.1291013287990432E-2</v>
      </c>
      <c r="BK150" s="9">
        <f>YAN_XRF!CT149/(0.5293*YAN_XRF!$R149)</f>
        <v>0.26765539391649346</v>
      </c>
      <c r="BL150" s="9">
        <f>YAN_XRF!CU149/(0.5293*YAN_XRF!$R149)</f>
        <v>4.0051640531519619E-2</v>
      </c>
      <c r="BM150" s="27">
        <v>14.842533902842995</v>
      </c>
      <c r="BN150" s="28">
        <v>2.9392840430509901</v>
      </c>
      <c r="BO150" s="28">
        <v>10.106165184838574</v>
      </c>
      <c r="BP150" s="28">
        <v>13.744384651380461</v>
      </c>
    </row>
    <row r="151" spans="1:68" x14ac:dyDescent="0.2">
      <c r="A151" t="str">
        <f>YAN_XRF!A150</f>
        <v>YAN 8B-1</v>
      </c>
      <c r="B151">
        <f>YAN_XRF!B150</f>
        <v>71</v>
      </c>
      <c r="C151">
        <f>YAN_XRF!C150</f>
        <v>289</v>
      </c>
      <c r="D151" s="5">
        <f>0.4674*YAN_XRF!P150/(0.5293*YAN_XRF!$R150)</f>
        <v>2.7700501689954362</v>
      </c>
      <c r="E151" s="9">
        <f>0.5994*YAN_XRF!Q150/(0.5293*YAN_XRF!$R150)</f>
        <v>6.1167213016075646E-2</v>
      </c>
      <c r="F151" s="5">
        <f>0.5293*YAN_XRF!R150/(0.5293*YAN_XRF!$R150)</f>
        <v>1</v>
      </c>
      <c r="G151" s="10">
        <f>0.6994*YAN_XRF!S150/(0.5293*YAN_XRF!$R150)</f>
        <v>0.67178439876268703</v>
      </c>
      <c r="H151" s="9">
        <f>0.7745*YAN_XRF!T150/(0.5293*YAN_XRF!$R150)</f>
        <v>1.411352021097007E-2</v>
      </c>
      <c r="I151" s="10">
        <f>0.603*YAN_XRF!U150/(0.5293*YAN_XRF!$R150)</f>
        <v>0.25946610162816164</v>
      </c>
      <c r="J151" s="10">
        <f>0.7147*YAN_XRF!V150/(0.5293*YAN_XRF!$R150)</f>
        <v>0.64698876103049541</v>
      </c>
      <c r="K151" s="9">
        <f>0.7419*YAN_XRF!W150/(0.5293*YAN_XRF!$R150)</f>
        <v>5.3205611055260664E-2</v>
      </c>
      <c r="L151" s="10">
        <f>0.8302*YAN_XRF!X150/(0.5293*YAN_XRF!$R150)</f>
        <v>0.14445303591610059</v>
      </c>
      <c r="M151" s="9">
        <f>0.4364*YAN_XRF!Y150/(0.5293*YAN_XRF!$R150)</f>
        <v>1.0363783706063039E-2</v>
      </c>
      <c r="N151" s="10">
        <f>YAN_XRF!AA150/(0.5293*YAN_XRF!$R150)</f>
        <v>5.8783065915450437E-3</v>
      </c>
      <c r="O151" s="5">
        <f>YAN_XRF!AB150/(0.5293*YAN_XRF!$R150)</f>
        <v>0.47026452732360347</v>
      </c>
      <c r="P151" s="12">
        <f>YAN_XRF!AC150/(0.5293*YAN_XRF!$R150)</f>
        <v>37.738728317719179</v>
      </c>
      <c r="Q151" s="5">
        <f>YAN_XRF!AD150/(0.5293*YAN_XRF!$R150)</f>
        <v>5.1729098005596388</v>
      </c>
      <c r="R151" s="5">
        <f>YAN_XRF!AE150/(0.5293*YAN_XRF!$R150)</f>
        <v>2.2337565047871166</v>
      </c>
      <c r="S151" s="5">
        <f>YAN_XRF!AF150/(0.5293*YAN_XRF!$R150)</f>
        <v>4.9377775368978369</v>
      </c>
      <c r="T151" s="5">
        <f>YAN_XRF!AG150/(0.5293*YAN_XRF!$R150)</f>
        <v>13.990369687877203</v>
      </c>
      <c r="U151" s="10">
        <f>YAN_XRF!AH150/(0.5293*YAN_XRF!$R150)</f>
        <v>0</v>
      </c>
      <c r="V151" s="10"/>
      <c r="W151" s="5">
        <f>YAN_XRF!AI150/(0.5293*YAN_XRF!$R150)</f>
        <v>1.1756613183090088</v>
      </c>
      <c r="X151" s="10">
        <f>YAN_XRF!AJ150/(0.5293*YAN_XRF!$R150)</f>
        <v>0.47026452732360347</v>
      </c>
      <c r="Y151" s="5">
        <f>YAN_XRF!AK150/(0.5293*YAN_XRF!$R150)</f>
        <v>4.2323807459124314</v>
      </c>
      <c r="Z151" s="12">
        <f>YAN_XRF!AL150/(0.5293*YAN_XRF!$R150)</f>
        <v>23.395660234349275</v>
      </c>
      <c r="AA151" s="10">
        <f>YAN_XRF!AM150/(0.5293*YAN_XRF!$R150)</f>
        <v>0.23513226366180173</v>
      </c>
      <c r="AB151" s="10"/>
      <c r="AC151" s="10">
        <f>YAN_XRF!AN150/(0.5293*YAN_XRF!$R150)</f>
        <v>-0.11756613183090087</v>
      </c>
      <c r="AD151" s="10"/>
      <c r="AE151" s="12">
        <f>YAN_XRF!AO150/(0.5293*YAN_XRF!$R150)</f>
        <v>27.0402103211072</v>
      </c>
      <c r="AF151" s="5">
        <f>YAN_XRF!AP150/(0.5293*YAN_XRF!$R150)</f>
        <v>2.2337565047871166</v>
      </c>
      <c r="AG151" s="5">
        <f>YAN_XRF!AQ150/(0.5293*YAN_XRF!$R150)</f>
        <v>12.344443842244592</v>
      </c>
      <c r="AH151" s="12">
        <f>YAN_XRF!AR150/(0.5293*YAN_XRF!$R150)</f>
        <v>14.813332610693511</v>
      </c>
      <c r="AI151" s="10">
        <f>YAN_XRF!AY150/(0.5293*YAN_XRF!$R150)</f>
        <v>0.21800287825403949</v>
      </c>
      <c r="AJ151" s="10">
        <f>YAN_XRF!AZ150/(0.5293*YAN_XRF!$R150)</f>
        <v>5.1023701214610983E-3</v>
      </c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27">
        <v>18.259407733091891</v>
      </c>
      <c r="BN151" s="28">
        <v>3.3064388546116272</v>
      </c>
      <c r="BO151" s="28">
        <v>7.9150085794603999</v>
      </c>
      <c r="BP151" s="28">
        <v>10.764411668066145</v>
      </c>
    </row>
    <row r="152" spans="1:68" x14ac:dyDescent="0.2">
      <c r="A152" t="str">
        <f>YAN_XRF!A151</f>
        <v>YAN 8B-1</v>
      </c>
      <c r="B152">
        <f>YAN_XRF!B151</f>
        <v>73</v>
      </c>
      <c r="C152">
        <f>YAN_XRF!C151</f>
        <v>291</v>
      </c>
      <c r="D152" s="5">
        <f>0.4674*YAN_XRF!P151/(0.5293*YAN_XRF!$R151)</f>
        <v>2.6738715735510996</v>
      </c>
      <c r="E152" s="9">
        <f>0.5994*YAN_XRF!Q151/(0.5293*YAN_XRF!$R151)</f>
        <v>6.3101082533675856E-2</v>
      </c>
      <c r="F152" s="5">
        <f>0.5293*YAN_XRF!R151/(0.5293*YAN_XRF!$R151)</f>
        <v>1</v>
      </c>
      <c r="G152" s="10">
        <f>0.6994*YAN_XRF!S151/(0.5293*YAN_XRF!$R151)</f>
        <v>0.68122757645740684</v>
      </c>
      <c r="H152" s="9">
        <f>0.7745*YAN_XRF!T151/(0.5293*YAN_XRF!$R151)</f>
        <v>1.492372823206845E-2</v>
      </c>
      <c r="I152" s="10">
        <f>0.603*YAN_XRF!U151/(0.5293*YAN_XRF!$R151)</f>
        <v>0.27347440015114299</v>
      </c>
      <c r="J152" s="10">
        <f>0.7147*YAN_XRF!V151/(0.5293*YAN_XRF!$R151)</f>
        <v>0.71712310354518727</v>
      </c>
      <c r="K152" s="9">
        <f>0.7419*YAN_XRF!W151/(0.5293*YAN_XRF!$R151)</f>
        <v>4.358403523662624E-2</v>
      </c>
      <c r="L152" s="10">
        <f>0.8302*YAN_XRF!X151/(0.5293*YAN_XRF!$R151)</f>
        <v>0.14241234785829027</v>
      </c>
      <c r="M152" s="9">
        <f>0.4364*YAN_XRF!Y151/(0.5293*YAN_XRF!$R151)</f>
        <v>1.3433775765044042E-2</v>
      </c>
      <c r="N152" s="10">
        <f>YAN_XRF!AA151/(0.5293*YAN_XRF!$R151)</f>
        <v>4.6997207425934755E-3</v>
      </c>
      <c r="O152" s="5">
        <f>YAN_XRF!AB151/(0.5293*YAN_XRF!$R151)</f>
        <v>1.5274092413428795</v>
      </c>
      <c r="P152" s="12">
        <f>YAN_XRF!AC151/(0.5293*YAN_XRF!$R151)</f>
        <v>39.360161219220352</v>
      </c>
      <c r="Q152" s="5">
        <f>YAN_XRF!AD151/(0.5293*YAN_XRF!$R151)</f>
        <v>4.2297486683341274</v>
      </c>
      <c r="R152" s="5">
        <f>YAN_XRF!AE151/(0.5293*YAN_XRF!$R151)</f>
        <v>2.1148743341670637</v>
      </c>
      <c r="S152" s="5">
        <f>YAN_XRF!AF151/(0.5293*YAN_XRF!$R151)</f>
        <v>1.6449022599077163</v>
      </c>
      <c r="T152" s="5">
        <f>YAN_XRF!AG151/(0.5293*YAN_XRF!$R151)</f>
        <v>14.099162227780425</v>
      </c>
      <c r="U152" s="10">
        <f>YAN_XRF!AH151/(0.5293*YAN_XRF!$R151)</f>
        <v>0</v>
      </c>
      <c r="V152" s="10"/>
      <c r="W152" s="5">
        <f>YAN_XRF!AI151/(0.5293*YAN_XRF!$R151)</f>
        <v>0.58746509282418435</v>
      </c>
      <c r="X152" s="10">
        <f>YAN_XRF!AJ151/(0.5293*YAN_XRF!$R151)</f>
        <v>0.46997207425934751</v>
      </c>
      <c r="Y152" s="5">
        <f>YAN_XRF!AK151/(0.5293*YAN_XRF!$R151)</f>
        <v>4.2297486683341274</v>
      </c>
      <c r="Z152" s="12">
        <f>YAN_XRF!AL151/(0.5293*YAN_XRF!$R151)</f>
        <v>25.848464084264112</v>
      </c>
      <c r="AA152" s="10">
        <f>YAN_XRF!AM151/(0.5293*YAN_XRF!$R151)</f>
        <v>0.70495811138902131</v>
      </c>
      <c r="AB152" s="10"/>
      <c r="AC152" s="10">
        <f>YAN_XRF!AN151/(0.5293*YAN_XRF!$R151)</f>
        <v>0.35247905569451066</v>
      </c>
      <c r="AD152" s="10"/>
      <c r="AE152" s="12">
        <f>YAN_XRF!AO151/(0.5293*YAN_XRF!$R151)</f>
        <v>25.495985028569603</v>
      </c>
      <c r="AF152" s="5">
        <f>YAN_XRF!AP151/(0.5293*YAN_XRF!$R151)</f>
        <v>2.8198324455560853</v>
      </c>
      <c r="AG152" s="5">
        <f>YAN_XRF!AQ151/(0.5293*YAN_XRF!$R151)</f>
        <v>15.626571469123306</v>
      </c>
      <c r="AH152" s="12">
        <f>YAN_XRF!AR151/(0.5293*YAN_XRF!$R151)</f>
        <v>17.153980710466186</v>
      </c>
      <c r="AI152" s="10">
        <f>YAN_XRF!AY151/(0.5293*YAN_XRF!$R151)</f>
        <v>0.23886330674231337</v>
      </c>
      <c r="AJ152" s="10">
        <f>YAN_XRF!AZ151/(0.5293*YAN_XRF!$R151)</f>
        <v>9.1292075424878258E-3</v>
      </c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27">
        <v>13.514534205644853</v>
      </c>
      <c r="BN152" s="28">
        <v>2.9244047160360589</v>
      </c>
      <c r="BO152" s="28">
        <v>10.487786083070029</v>
      </c>
      <c r="BP152" s="28">
        <v>14.26338907297524</v>
      </c>
    </row>
    <row r="153" spans="1:68" x14ac:dyDescent="0.2">
      <c r="A153" t="str">
        <f>YAN_XRF!A152</f>
        <v>YAN 8B-1</v>
      </c>
      <c r="B153">
        <f>YAN_XRF!B152</f>
        <v>75</v>
      </c>
      <c r="C153" s="18">
        <f>YAN_XRF!C152</f>
        <v>293</v>
      </c>
      <c r="D153" s="5">
        <f>0.4674*YAN_XRF!P152/(0.5293*YAN_XRF!$R152)</f>
        <v>3.6700517190835162</v>
      </c>
      <c r="E153" s="9">
        <f>0.5994*YAN_XRF!Q152/(0.5293*YAN_XRF!$R152)</f>
        <v>6.3200270290687727E-2</v>
      </c>
      <c r="F153" s="5">
        <f>0.5293*YAN_XRF!R152/(0.5293*YAN_XRF!$R152)</f>
        <v>1</v>
      </c>
      <c r="G153" s="10">
        <f>0.6994*YAN_XRF!S152/(0.5293*YAN_XRF!$R152)</f>
        <v>0.75062734991103652</v>
      </c>
      <c r="H153" s="9">
        <f>0.7745*YAN_XRF!T152/(0.5293*YAN_XRF!$R152)</f>
        <v>1.0742344647828281E-2</v>
      </c>
      <c r="I153" s="10">
        <f>0.603*YAN_XRF!U152/(0.5293*YAN_XRF!$R152)</f>
        <v>0.28988514665680232</v>
      </c>
      <c r="J153" s="10">
        <f>0.7147*YAN_XRF!V152/(0.5293*YAN_XRF!$R152)</f>
        <v>0.45811147444028</v>
      </c>
      <c r="K153" s="9">
        <f>0.7419*YAN_XRF!W152/(0.5293*YAN_XRF!$R152)</f>
        <v>3.296854234919936E-2</v>
      </c>
      <c r="L153" s="10">
        <f>0.8302*YAN_XRF!X152/(0.5293*YAN_XRF!$R152)</f>
        <v>0.14533376227212236</v>
      </c>
      <c r="M153" s="9">
        <f>0.4364*YAN_XRF!Y152/(0.5293*YAN_XRF!$R152)</f>
        <v>1.0636622637599196E-2</v>
      </c>
      <c r="N153" s="10">
        <f>YAN_XRF!AA152/(0.5293*YAN_XRF!$R152)</f>
        <v>-1.3466056582484513E-3</v>
      </c>
      <c r="O153" s="5">
        <f>YAN_XRF!AB152/(0.5293*YAN_XRF!$R152)</f>
        <v>3.9051564089205084</v>
      </c>
      <c r="P153" s="12">
        <f>YAN_XRF!AC152/(0.5293*YAN_XRF!$R152)</f>
        <v>41.879435971526831</v>
      </c>
      <c r="Q153" s="5">
        <f>YAN_XRF!AD152/(0.5293*YAN_XRF!$R152)</f>
        <v>2.8278718823217477</v>
      </c>
      <c r="R153" s="5">
        <f>YAN_XRF!AE152/(0.5293*YAN_XRF!$R152)</f>
        <v>2.4238901848472123</v>
      </c>
      <c r="S153" s="5">
        <f>YAN_XRF!AF152/(0.5293*YAN_XRF!$R152)</f>
        <v>1.4812662240732963</v>
      </c>
      <c r="T153" s="5">
        <f>YAN_XRF!AG152/(0.5293*YAN_XRF!$R152)</f>
        <v>14.947322806557809</v>
      </c>
      <c r="U153" s="10">
        <f>YAN_XRF!AH152/(0.5293*YAN_XRF!$R152)</f>
        <v>-0.26932113164969024</v>
      </c>
      <c r="V153" s="10" t="e">
        <f>YAN_XRF!#REF!/(0.5293*YAN_XRF!$R152)</f>
        <v>#REF!</v>
      </c>
      <c r="W153" s="5">
        <f>YAN_XRF!AI152/(0.5293*YAN_XRF!$R152)</f>
        <v>0.53864226329938047</v>
      </c>
      <c r="X153" s="10">
        <f>YAN_XRF!AJ152/(0.5293*YAN_XRF!$R152)</f>
        <v>0.26932113164969024</v>
      </c>
      <c r="Y153" s="5">
        <f>YAN_XRF!AK152/(0.5293*YAN_XRF!$R152)</f>
        <v>4.3091381063950438</v>
      </c>
      <c r="Z153" s="12">
        <f>YAN_XRF!AL152/(0.5293*YAN_XRF!$R152)</f>
        <v>20.064424307901923</v>
      </c>
      <c r="AA153" s="10">
        <f>YAN_XRF!AM152/(0.5293*YAN_XRF!$R152)</f>
        <v>0.26932113164969024</v>
      </c>
      <c r="AB153" s="10" t="e">
        <f>YAN_XRF!#REF!/(0.5293*YAN_XRF!$R152)</f>
        <v>#REF!</v>
      </c>
      <c r="AC153" s="10">
        <f>YAN_XRF!AN152/(0.5293*YAN_XRF!$R152)</f>
        <v>0</v>
      </c>
      <c r="AD153" s="10" t="e">
        <f>YAN_XRF!#REF!/(0.5293*YAN_XRF!$R152)</f>
        <v>#REF!</v>
      </c>
      <c r="AE153" s="12">
        <f>YAN_XRF!AO152/(0.5293*YAN_XRF!$R152)</f>
        <v>25.316186375070885</v>
      </c>
      <c r="AF153" s="5">
        <f>YAN_XRF!AP152/(0.5293*YAN_XRF!$R152)</f>
        <v>2.2892296190223669</v>
      </c>
      <c r="AG153" s="5">
        <f>YAN_XRF!AQ152/(0.5293*YAN_XRF!$R152)</f>
        <v>10.234203002688229</v>
      </c>
      <c r="AH153" s="12">
        <f>YAN_XRF!AR152/(0.5293*YAN_XRF!$R152)</f>
        <v>15.620625635682034</v>
      </c>
      <c r="AI153" s="10">
        <f>YAN_XRF!AY152/(0.5293*YAN_XRF!$R152)</f>
        <v>0.13416232173129319</v>
      </c>
      <c r="AJ153" s="10">
        <f>YAN_XRF!AZ152/(0.5293*YAN_XRF!$R152)</f>
        <v>1.641512297404862E-2</v>
      </c>
      <c r="AM153" s="9">
        <f>YAN_XRF!BV152/(0.5293*YAN_XRF!$R152)</f>
        <v>4.3925451405251951E-3</v>
      </c>
      <c r="AN153" s="9">
        <f>YAN_XRF!BW152/(0.5293*YAN_XRF!$R152)</f>
        <v>5.7666545217158168E-3</v>
      </c>
      <c r="AO153" s="9">
        <f>YAN_XRF!BX152/(0.5293*YAN_XRF!$R152)</f>
        <v>1.5024762554129122E-2</v>
      </c>
      <c r="AP153" s="9">
        <f>YAN_XRF!BY152/(0.5293*YAN_XRF!$R152)</f>
        <v>0.13153778730336696</v>
      </c>
      <c r="AQ153" s="9">
        <f>YAN_XRF!BZ152/(0.5293*YAN_XRF!$R152)</f>
        <v>1.7950118763886032</v>
      </c>
      <c r="AR153" s="9">
        <f>YAN_XRF!CA152/(0.5293*YAN_XRF!$R152)</f>
        <v>0.45470679281416371</v>
      </c>
      <c r="AS153" s="9">
        <f>YAN_XRF!CB152/(0.5293*YAN_XRF!$R152)</f>
        <v>0</v>
      </c>
      <c r="AT153" s="9">
        <f>YAN_XRF!CC152/(0.5293*YAN_XRF!$R152)</f>
        <v>4.0105956319613618E-2</v>
      </c>
      <c r="AU153" s="9">
        <f>YAN_XRF!CD152/(0.5293*YAN_XRF!$R152)</f>
        <v>2.7235436089489489</v>
      </c>
      <c r="AV153" s="9">
        <f>YAN_XRF!CE152/(0.5293*YAN_XRF!$R152)</f>
        <v>0.11529906967054888</v>
      </c>
      <c r="AW153" s="9">
        <f>YAN_XRF!CF152/(0.5293*YAN_XRF!$R152)</f>
        <v>8.1275731109243521E-2</v>
      </c>
      <c r="AX153" s="9">
        <f>YAN_XRF!CG152/(0.5293*YAN_XRF!$R152)</f>
        <v>3.2802853162087045E-2</v>
      </c>
      <c r="AY153" s="9">
        <f>YAN_XRF!CH152/(0.5293*YAN_XRF!$R152)</f>
        <v>3.5308000359274387E-2</v>
      </c>
      <c r="AZ153" s="9">
        <f>YAN_XRF!CI152/(0.5293*YAN_XRF!$R152)</f>
        <v>1.4315562761990546</v>
      </c>
      <c r="BA153" s="9">
        <f>YAN_XRF!CJ152/(0.5293*YAN_XRF!$R152)</f>
        <v>0.47649775877687273</v>
      </c>
      <c r="BB153" s="9">
        <f>YAN_XRF!CK152/(0.5293*YAN_XRF!$R152)</f>
        <v>2.214425674706666</v>
      </c>
      <c r="BC153" s="9">
        <f>YAN_XRF!CL152/(0.5293*YAN_XRF!$R152)</f>
        <v>0.55454500282046559</v>
      </c>
      <c r="BD153" s="9">
        <f>YAN_XRF!CM152/(0.5293*YAN_XRF!$R152)</f>
        <v>0.1528185841989847</v>
      </c>
      <c r="BE153" s="9">
        <f>YAN_XRF!CN152/(0.5293*YAN_XRF!$R152)</f>
        <v>0.53250388916827207</v>
      </c>
      <c r="BF153" s="9">
        <f>YAN_XRF!CO152/(0.5293*YAN_XRF!$R152)</f>
        <v>7.9976256649033767E-2</v>
      </c>
      <c r="BG153" s="9">
        <f>YAN_XRF!CP152/(0.5293*YAN_XRF!$R152)</f>
        <v>0.48109035737432904</v>
      </c>
      <c r="BH153" s="9">
        <f>YAN_XRF!CQ152/(0.5293*YAN_XRF!$R152)</f>
        <v>9.8255081854098245E-2</v>
      </c>
      <c r="BI153" s="9">
        <f>YAN_XRF!CR152/(0.5293*YAN_XRF!$R152)</f>
        <v>0.28594430519793829</v>
      </c>
      <c r="BJ153" s="9">
        <f>YAN_XRF!CS152/(0.5293*YAN_XRF!$R152)</f>
        <v>4.3081954824342697E-2</v>
      </c>
      <c r="BK153" s="9">
        <f>YAN_XRF!CT152/(0.5293*YAN_XRF!$R152)</f>
        <v>0.28539960320917679</v>
      </c>
      <c r="BL153" s="9">
        <f>YAN_XRF!CU152/(0.5293*YAN_XRF!$R152)</f>
        <v>4.3305491363611941E-2</v>
      </c>
      <c r="BM153" s="27">
        <v>15.788693640575593</v>
      </c>
      <c r="BN153" s="28">
        <v>3.3951868997972081</v>
      </c>
      <c r="BO153" s="28">
        <v>6.0496613995484942</v>
      </c>
      <c r="BP153" s="28">
        <v>8.2275395033859535</v>
      </c>
    </row>
    <row r="154" spans="1:68" x14ac:dyDescent="0.2">
      <c r="A154" t="str">
        <f>YAN_XRF!A153</f>
        <v>YAN 8B-1</v>
      </c>
      <c r="B154">
        <f>YAN_XRF!B153</f>
        <v>77</v>
      </c>
      <c r="C154">
        <f>YAN_XRF!C153</f>
        <v>295</v>
      </c>
      <c r="D154" s="5">
        <f>0.4674*YAN_XRF!P153/(0.5293*YAN_XRF!$R153)</f>
        <v>2.8630556472135886</v>
      </c>
      <c r="E154" s="9">
        <f>0.5994*YAN_XRF!Q153/(0.5293*YAN_XRF!$R153)</f>
        <v>6.4079113517684971E-2</v>
      </c>
      <c r="F154" s="5">
        <f>0.5293*YAN_XRF!R153/(0.5293*YAN_XRF!$R153)</f>
        <v>1</v>
      </c>
      <c r="G154" s="10">
        <f>0.6994*YAN_XRF!S153/(0.5293*YAN_XRF!$R153)</f>
        <v>0.74857106203853285</v>
      </c>
      <c r="H154" s="9">
        <f>0.7745*YAN_XRF!T153/(0.5293*YAN_XRF!$R153)</f>
        <v>1.8980652368180292E-2</v>
      </c>
      <c r="I154" s="10">
        <f>0.603*YAN_XRF!U153/(0.5293*YAN_XRF!$R153)</f>
        <v>0.34154596251958219</v>
      </c>
      <c r="J154" s="10">
        <f>0.7147*YAN_XRF!V153/(0.5293*YAN_XRF!$R153)</f>
        <v>0.75869131751624819</v>
      </c>
      <c r="K154" s="9">
        <f>0.7419*YAN_XRF!W153/(0.5293*YAN_XRF!$R153)</f>
        <v>5.1947785638487363E-2</v>
      </c>
      <c r="L154" s="10">
        <f>0.8302*YAN_XRF!X153/(0.5293*YAN_XRF!$R153)</f>
        <v>0.10691868172978734</v>
      </c>
      <c r="M154" s="9">
        <f>0.4364*YAN_XRF!Y153/(0.5293*YAN_XRF!$R153)</f>
        <v>1.1185933796406802E-2</v>
      </c>
      <c r="N154" s="10">
        <f>YAN_XRF!AA153/(0.5293*YAN_XRF!$R153)</f>
        <v>0</v>
      </c>
      <c r="O154" s="5">
        <f>YAN_XRF!AB153/(0.5293*YAN_XRF!$R153)</f>
        <v>2.0005694120689101</v>
      </c>
      <c r="P154" s="12">
        <f>YAN_XRF!AC153/(0.5293*YAN_XRF!$R153)</f>
        <v>29.883505592779347</v>
      </c>
      <c r="Q154" s="5">
        <f>YAN_XRF!AD153/(0.5293*YAN_XRF!$R153)</f>
        <v>4.7513523536636617</v>
      </c>
      <c r="R154" s="5">
        <f>YAN_XRF!AE153/(0.5293*YAN_XRF!$R153)</f>
        <v>2.3756761768318309</v>
      </c>
      <c r="S154" s="5">
        <f>YAN_XRF!AF153/(0.5293*YAN_XRF!$R153)</f>
        <v>1.1253202942887619</v>
      </c>
      <c r="T154" s="5">
        <f>YAN_XRF!AG153/(0.5293*YAN_XRF!$R153)</f>
        <v>17.25491117909435</v>
      </c>
      <c r="U154" s="10">
        <f>YAN_XRF!AH153/(0.5293*YAN_XRF!$R153)</f>
        <v>0</v>
      </c>
      <c r="V154" s="10"/>
      <c r="W154" s="5">
        <f>YAN_XRF!AI153/(0.5293*YAN_XRF!$R153)</f>
        <v>0.25007117650861377</v>
      </c>
      <c r="X154" s="10">
        <f>YAN_XRF!AJ153/(0.5293*YAN_XRF!$R153)</f>
        <v>0.37510676476292065</v>
      </c>
      <c r="Y154" s="5">
        <f>YAN_XRF!AK153/(0.5293*YAN_XRF!$R153)</f>
        <v>3.2509252946119789</v>
      </c>
      <c r="Z154" s="12">
        <f>YAN_XRF!AL153/(0.5293*YAN_XRF!$R153)</f>
        <v>21.506121179740784</v>
      </c>
      <c r="AA154" s="10">
        <f>YAN_XRF!AM153/(0.5293*YAN_XRF!$R153)</f>
        <v>0.87524911778014824</v>
      </c>
      <c r="AB154" s="10"/>
      <c r="AC154" s="10">
        <f>YAN_XRF!AN153/(0.5293*YAN_XRF!$R153)</f>
        <v>0.12503558825430688</v>
      </c>
      <c r="AD154" s="10"/>
      <c r="AE154" s="12">
        <f>YAN_XRF!AO153/(0.5293*YAN_XRF!$R153)</f>
        <v>26.257473533404447</v>
      </c>
      <c r="AF154" s="5">
        <f>YAN_XRF!AP153/(0.5293*YAN_XRF!$R153)</f>
        <v>2.6257473533404445</v>
      </c>
      <c r="AG154" s="5">
        <f>YAN_XRF!AQ153/(0.5293*YAN_XRF!$R153)</f>
        <v>11.753345295904847</v>
      </c>
      <c r="AH154" s="12">
        <f>YAN_XRF!AR153/(0.5293*YAN_XRF!$R153)</f>
        <v>15.254341767025441</v>
      </c>
      <c r="AI154" s="10">
        <f>YAN_XRF!AY153/(0.5293*YAN_XRF!$R153)</f>
        <v>0.2401808614776981</v>
      </c>
      <c r="AJ154" s="10">
        <f>YAN_XRF!AZ153/(0.5293*YAN_XRF!$R153)</f>
        <v>5.0639413242994291E-3</v>
      </c>
      <c r="AK154" s="10">
        <f>YAN_XRF!BA153/(0.5293*YAN_XRF!$R153)</f>
        <v>0.21980006059224608</v>
      </c>
      <c r="AL154" s="10">
        <f>YAN_XRF!BB153/(0.5293*YAN_XRF!$R153)</f>
        <v>2.0380800885452025E-2</v>
      </c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27">
        <v>19.07487017609693</v>
      </c>
      <c r="BN154" s="28">
        <v>3.1941735655542218</v>
      </c>
      <c r="BO154" s="28">
        <v>6.899114851134053</v>
      </c>
      <c r="BP154" s="28">
        <v>9.3827961975423122</v>
      </c>
    </row>
    <row r="155" spans="1:68" x14ac:dyDescent="0.2">
      <c r="A155" t="str">
        <f>YAN_XRF!A154</f>
        <v>YAN 8B-1</v>
      </c>
      <c r="B155">
        <f>YAN_XRF!B154</f>
        <v>79</v>
      </c>
      <c r="C155" s="18">
        <f>YAN_XRF!C154</f>
        <v>297</v>
      </c>
      <c r="D155" s="5">
        <f>0.4674*YAN_XRF!P154/(0.5293*YAN_XRF!$R154)</f>
        <v>2.9777891507053735</v>
      </c>
      <c r="E155" s="9">
        <f>0.5994*YAN_XRF!Q154/(0.5293*YAN_XRF!$R154)</f>
        <v>6.3215902541450736E-2</v>
      </c>
      <c r="F155" s="5">
        <f>0.5293*YAN_XRF!R154/(0.5293*YAN_XRF!$R154)</f>
        <v>1</v>
      </c>
      <c r="G155" s="10">
        <f>0.6994*YAN_XRF!S154/(0.5293*YAN_XRF!$R154)</f>
        <v>0.72591600561525016</v>
      </c>
      <c r="H155" s="9">
        <f>0.7745*YAN_XRF!T154/(0.5293*YAN_XRF!$R154)</f>
        <v>1.0835483693533614E-2</v>
      </c>
      <c r="I155" s="10">
        <f>0.603*YAN_XRF!U154/(0.5293*YAN_XRF!$R154)</f>
        <v>0.30860439032206383</v>
      </c>
      <c r="J155" s="10">
        <f>0.7147*YAN_XRF!V154/(0.5293*YAN_XRF!$R154)</f>
        <v>0.5042162206114118</v>
      </c>
      <c r="K155" s="9">
        <f>0.7419*YAN_XRF!W154/(0.5293*YAN_XRF!$R154)</f>
        <v>5.2340564442648153E-2</v>
      </c>
      <c r="L155" s="10">
        <f>0.8302*YAN_XRF!X154/(0.5293*YAN_XRF!$R154)</f>
        <v>0.12011828376145231</v>
      </c>
      <c r="M155" s="9">
        <f>0.4364*YAN_XRF!Y154/(0.5293*YAN_XRF!$R154)</f>
        <v>1.2054181902536669E-2</v>
      </c>
      <c r="N155" s="10">
        <f>YAN_XRF!AA154/(0.5293*YAN_XRF!$R154)</f>
        <v>0</v>
      </c>
      <c r="O155" s="5">
        <f>YAN_XRF!AB154/(0.5293*YAN_XRF!$R154)</f>
        <v>1.5544772532147786</v>
      </c>
      <c r="P155" s="12">
        <f>YAN_XRF!AC154/(0.5293*YAN_XRF!$R154)</f>
        <v>33.122323010807207</v>
      </c>
      <c r="Q155" s="5">
        <f>YAN_XRF!AD154/(0.5293*YAN_XRF!$R154)</f>
        <v>4.5438565863201221</v>
      </c>
      <c r="R155" s="5">
        <f>YAN_XRF!AE154/(0.5293*YAN_XRF!$R154)</f>
        <v>2.5110786398084883</v>
      </c>
      <c r="S155" s="5">
        <f>YAN_XRF!AF154/(0.5293*YAN_XRF!$R154)</f>
        <v>1.5544772532147786</v>
      </c>
      <c r="T155" s="5">
        <f>YAN_XRF!AG154/(0.5293*YAN_XRF!$R154)</f>
        <v>15.186047012175145</v>
      </c>
      <c r="U155" s="10">
        <f>YAN_XRF!AH154/(0.5293*YAN_XRF!$R154)</f>
        <v>-0.11957517332421373</v>
      </c>
      <c r="V155" s="10"/>
      <c r="W155" s="5">
        <f>YAN_XRF!AI154/(0.5293*YAN_XRF!$R154)</f>
        <v>0.47830069329685493</v>
      </c>
      <c r="X155" s="10">
        <f>YAN_XRF!AJ154/(0.5293*YAN_XRF!$R154)</f>
        <v>0.23915034664842746</v>
      </c>
      <c r="Y155" s="5">
        <f>YAN_XRF!AK154/(0.5293*YAN_XRF!$R154)</f>
        <v>3.5872551997264122</v>
      </c>
      <c r="Z155" s="12">
        <f>YAN_XRF!AL154/(0.5293*YAN_XRF!$R154)</f>
        <v>20.208204291792121</v>
      </c>
      <c r="AA155" s="10">
        <f>YAN_XRF!AM154/(0.5293*YAN_XRF!$R154)</f>
        <v>0.47830069329685493</v>
      </c>
      <c r="AB155" s="10"/>
      <c r="AC155" s="10">
        <f>YAN_XRF!AN154/(0.5293*YAN_XRF!$R154)</f>
        <v>0</v>
      </c>
      <c r="AD155" s="10"/>
      <c r="AE155" s="12">
        <f>YAN_XRF!AO154/(0.5293*YAN_XRF!$R154)</f>
        <v>26.90441399794809</v>
      </c>
      <c r="AF155" s="5">
        <f>YAN_XRF!AP154/(0.5293*YAN_XRF!$R154)</f>
        <v>2.750228986456916</v>
      </c>
      <c r="AG155" s="5">
        <f>YAN_XRF!AQ154/(0.5293*YAN_XRF!$R154)</f>
        <v>13.272844238987725</v>
      </c>
      <c r="AH155" s="12">
        <f>YAN_XRF!AR154/(0.5293*YAN_XRF!$R154)</f>
        <v>15.425197358823571</v>
      </c>
      <c r="AI155" s="10">
        <f>YAN_XRF!AY154/(0.5293*YAN_XRF!$R154)</f>
        <v>0.17089683771496628</v>
      </c>
      <c r="AJ155" s="10">
        <f>YAN_XRF!AZ154/(0.5293*YAN_XRF!$R154)</f>
        <v>1.036716752720933E-2</v>
      </c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27">
        <v>17.93152316792639</v>
      </c>
      <c r="BN155" s="28">
        <v>3.336670212100362</v>
      </c>
      <c r="BO155" s="28">
        <v>5.9119064005505679</v>
      </c>
      <c r="BP155" s="28">
        <v>8.0401927047487725</v>
      </c>
    </row>
    <row r="156" spans="1:68" x14ac:dyDescent="0.2">
      <c r="A156" t="str">
        <f>YAN_XRF!A155</f>
        <v>YAN 8B-1</v>
      </c>
      <c r="B156">
        <f>YAN_XRF!B155</f>
        <v>81</v>
      </c>
      <c r="C156">
        <f>YAN_XRF!C155</f>
        <v>299</v>
      </c>
      <c r="D156" s="5">
        <f>0.4674*YAN_XRF!P155/(0.5293*YAN_XRF!$R155)</f>
        <v>2.9874280421957535</v>
      </c>
      <c r="E156" s="9">
        <f>0.5994*YAN_XRF!Q155/(0.5293*YAN_XRF!$R155)</f>
        <v>6.3655492510829317E-2</v>
      </c>
      <c r="F156" s="5">
        <f>0.5293*YAN_XRF!R155/(0.5293*YAN_XRF!$R155)</f>
        <v>1</v>
      </c>
      <c r="G156" s="10">
        <f>0.6994*YAN_XRF!S155/(0.5293*YAN_XRF!$R155)</f>
        <v>0.72899891480675849</v>
      </c>
      <c r="H156" s="9">
        <f>0.7745*YAN_XRF!T155/(0.5293*YAN_XRF!$R155)</f>
        <v>1.9598049772570923E-2</v>
      </c>
      <c r="I156" s="10">
        <f>0.603*YAN_XRF!U155/(0.5293*YAN_XRF!$R155)</f>
        <v>0.33521025307671359</v>
      </c>
      <c r="J156" s="10">
        <f>0.7147*YAN_XRF!V155/(0.5293*YAN_XRF!$R155)</f>
        <v>0.91361353091882969</v>
      </c>
      <c r="K156" s="9">
        <f>0.7419*YAN_XRF!W155/(0.5293*YAN_XRF!$R155)</f>
        <v>6.4198285795873278E-2</v>
      </c>
      <c r="L156" s="10">
        <f>0.8302*YAN_XRF!X155/(0.5293*YAN_XRF!$R155)</f>
        <v>0.10993556886375142</v>
      </c>
      <c r="M156" s="9">
        <f>0.4364*YAN_XRF!Y155/(0.5293*YAN_XRF!$R155)</f>
        <v>1.1214371487986504E-2</v>
      </c>
      <c r="N156" s="10">
        <f>YAN_XRF!AA155/(0.5293*YAN_XRF!$R155)</f>
        <v>5.244379565642129E-3</v>
      </c>
      <c r="O156" s="5">
        <f>YAN_XRF!AB155/(0.5293*YAN_XRF!$R155)</f>
        <v>1.4422043805515854</v>
      </c>
      <c r="P156" s="12">
        <f>YAN_XRF!AC155/(0.5293*YAN_XRF!$R155)</f>
        <v>35.661781046366478</v>
      </c>
      <c r="Q156" s="5">
        <f>YAN_XRF!AD155/(0.5293*YAN_XRF!$R155)</f>
        <v>5.5065985439242358</v>
      </c>
      <c r="R156" s="5">
        <f>YAN_XRF!AE155/(0.5293*YAN_XRF!$R155)</f>
        <v>2.4910802936800112</v>
      </c>
      <c r="S156" s="5">
        <f>YAN_XRF!AF155/(0.5293*YAN_XRF!$R155)</f>
        <v>1.9666423371157984</v>
      </c>
      <c r="T156" s="5">
        <f>YAN_XRF!AG155/(0.5293*YAN_XRF!$R155)</f>
        <v>11.79985402269479</v>
      </c>
      <c r="U156" s="10">
        <f>YAN_XRF!AH155/(0.5293*YAN_XRF!$R155)</f>
        <v>-0.26221897828210644</v>
      </c>
      <c r="V156" s="10"/>
      <c r="W156" s="5">
        <f>YAN_XRF!AI155/(0.5293*YAN_XRF!$R155)</f>
        <v>0.52443795656421288</v>
      </c>
      <c r="X156" s="10">
        <f>YAN_XRF!AJ155/(0.5293*YAN_XRF!$R155)</f>
        <v>0.39332846742315969</v>
      </c>
      <c r="Y156" s="5">
        <f>YAN_XRF!AK155/(0.5293*YAN_XRF!$R155)</f>
        <v>3.5399562068084371</v>
      </c>
      <c r="Z156" s="12">
        <f>YAN_XRF!AL155/(0.5293*YAN_XRF!$R155)</f>
        <v>23.861927023671686</v>
      </c>
      <c r="AA156" s="10">
        <f>YAN_XRF!AM155/(0.5293*YAN_XRF!$R155)</f>
        <v>0.91776642398737251</v>
      </c>
      <c r="AB156" s="10"/>
      <c r="AC156" s="10">
        <f>YAN_XRF!AN155/(0.5293*YAN_XRF!$R155)</f>
        <v>0</v>
      </c>
      <c r="AD156" s="10"/>
      <c r="AE156" s="12">
        <f>YAN_XRF!AO155/(0.5293*YAN_XRF!$R155)</f>
        <v>26.353007317351697</v>
      </c>
      <c r="AF156" s="5">
        <f>YAN_XRF!AP155/(0.5293*YAN_XRF!$R155)</f>
        <v>2.8844087611031708</v>
      </c>
      <c r="AG156" s="5">
        <f>YAN_XRF!AQ155/(0.5293*YAN_XRF!$R155)</f>
        <v>13.242058403246375</v>
      </c>
      <c r="AH156" s="12">
        <f>YAN_XRF!AR155/(0.5293*YAN_XRF!$R155)</f>
        <v>14.68426278379796</v>
      </c>
      <c r="AI156" s="10">
        <f>YAN_XRF!AY155/(0.5293*YAN_XRF!$R155)</f>
        <v>0.29044685129417519</v>
      </c>
      <c r="AJ156" s="10">
        <f>YAN_XRF!AZ155/(0.5293*YAN_XRF!$R155)</f>
        <v>5.8737051135191844E-3</v>
      </c>
      <c r="AK156" s="10">
        <f>YAN_XRF!BA155/(0.5293*YAN_XRF!$R155)</f>
        <v>0.26212720163970771</v>
      </c>
      <c r="AL156" s="10">
        <f>YAN_XRF!BB155/(0.5293*YAN_XRF!$R155)</f>
        <v>2.8319649654467493E-2</v>
      </c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27">
        <v>13.965504068457049</v>
      </c>
      <c r="BN156" s="28">
        <v>3.5105733473941294</v>
      </c>
      <c r="BO156" s="28">
        <v>7.4635066881278478</v>
      </c>
      <c r="BP156" s="28">
        <v>10.150369095853874</v>
      </c>
    </row>
    <row r="157" spans="1:68" x14ac:dyDescent="0.2">
      <c r="A157" t="str">
        <f>YAN_XRF!A156</f>
        <v>YAN 8B-1</v>
      </c>
      <c r="B157">
        <f>YAN_XRF!B156</f>
        <v>83</v>
      </c>
      <c r="C157">
        <f>YAN_XRF!C156</f>
        <v>301</v>
      </c>
      <c r="D157" s="5">
        <f>0.4674*YAN_XRF!P156/(0.5293*YAN_XRF!$R156)</f>
        <v>2.8892828514060294</v>
      </c>
      <c r="E157" s="9">
        <f>0.5994*YAN_XRF!Q156/(0.5293*YAN_XRF!$R156)</f>
        <v>6.4231086709963345E-2</v>
      </c>
      <c r="F157" s="5">
        <f>0.5293*YAN_XRF!R156/(0.5293*YAN_XRF!$R156)</f>
        <v>1</v>
      </c>
      <c r="G157" s="10">
        <f>0.6994*YAN_XRF!S156/(0.5293*YAN_XRF!$R156)</f>
        <v>0.70695263847674539</v>
      </c>
      <c r="H157" s="9">
        <f>0.7745*YAN_XRF!T156/(0.5293*YAN_XRF!$R156)</f>
        <v>1.1724490592598639E-2</v>
      </c>
      <c r="I157" s="10">
        <f>0.603*YAN_XRF!U156/(0.5293*YAN_XRF!$R156)</f>
        <v>0.31984985824382062</v>
      </c>
      <c r="J157" s="10">
        <f>0.7147*YAN_XRF!V156/(0.5293*YAN_XRF!$R156)</f>
        <v>0.57248207709605148</v>
      </c>
      <c r="K157" s="9">
        <f>0.7419*YAN_XRF!W156/(0.5293*YAN_XRF!$R156)</f>
        <v>5.4828441349535517E-2</v>
      </c>
      <c r="L157" s="10">
        <f>0.8302*YAN_XRF!X156/(0.5293*YAN_XRF!$R156)</f>
        <v>0.12666643224400301</v>
      </c>
      <c r="M157" s="9">
        <f>0.4364*YAN_XRF!Y156/(0.5293*YAN_XRF!$R156)</f>
        <v>1.0871760273821564E-2</v>
      </c>
      <c r="N157" s="10">
        <f>YAN_XRF!AA156/(0.5293*YAN_XRF!$R156)</f>
        <v>3.5759389372667072E-3</v>
      </c>
      <c r="O157" s="5">
        <f>YAN_XRF!AB156/(0.5293*YAN_XRF!$R156)</f>
        <v>2.2647613269355813</v>
      </c>
      <c r="P157" s="12">
        <f>YAN_XRF!AC156/(0.5293*YAN_XRF!$R156)</f>
        <v>35.282597514364845</v>
      </c>
      <c r="Q157" s="5">
        <f>YAN_XRF!AD156/(0.5293*YAN_XRF!$R156)</f>
        <v>2.0263653977844673</v>
      </c>
      <c r="R157" s="5">
        <f>YAN_XRF!AE156/(0.5293*YAN_XRF!$R156)</f>
        <v>2.2647613269355813</v>
      </c>
      <c r="S157" s="5">
        <f>YAN_XRF!AF156/(0.5293*YAN_XRF!$R156)</f>
        <v>2.0263653977844673</v>
      </c>
      <c r="T157" s="5">
        <f>YAN_XRF!AG156/(0.5293*YAN_XRF!$R156)</f>
        <v>15.614933359397956</v>
      </c>
      <c r="U157" s="10">
        <f>YAN_XRF!AH156/(0.5293*YAN_XRF!$R156)</f>
        <v>-0.11919796457555691</v>
      </c>
      <c r="V157" s="10"/>
      <c r="W157" s="5">
        <f>YAN_XRF!AI156/(0.5293*YAN_XRF!$R156)</f>
        <v>0.59598982287778457</v>
      </c>
      <c r="X157" s="10">
        <f>YAN_XRF!AJ156/(0.5293*YAN_XRF!$R156)</f>
        <v>0.35759389372667072</v>
      </c>
      <c r="Y157" s="5">
        <f>YAN_XRF!AK156/(0.5293*YAN_XRF!$R156)</f>
        <v>3.9335328309933781</v>
      </c>
      <c r="Z157" s="12">
        <f>YAN_XRF!AL156/(0.5293*YAN_XRF!$R156)</f>
        <v>17.760496721757978</v>
      </c>
      <c r="AA157" s="10">
        <f>YAN_XRF!AM156/(0.5293*YAN_XRF!$R156)</f>
        <v>0.83438575202889831</v>
      </c>
      <c r="AB157" s="10"/>
      <c r="AC157" s="10">
        <f>YAN_XRF!AN156/(0.5293*YAN_XRF!$R156)</f>
        <v>0</v>
      </c>
      <c r="AD157" s="10"/>
      <c r="AE157" s="12">
        <f>YAN_XRF!AO156/(0.5293*YAN_XRF!$R156)</f>
        <v>26.93873999407586</v>
      </c>
      <c r="AF157" s="5">
        <f>YAN_XRF!AP156/(0.5293*YAN_XRF!$R156)</f>
        <v>2.3839592915111383</v>
      </c>
      <c r="AG157" s="5">
        <f>YAN_XRF!AQ156/(0.5293*YAN_XRF!$R156)</f>
        <v>10.847014776375678</v>
      </c>
      <c r="AH157" s="12">
        <f>YAN_XRF!AR156/(0.5293*YAN_XRF!$R156)</f>
        <v>13.946161855340158</v>
      </c>
      <c r="AI157" s="10">
        <f>YAN_XRF!AY156/(0.5293*YAN_XRF!$R156)</f>
        <v>0.19181336459498619</v>
      </c>
      <c r="AJ157" s="10">
        <f>YAN_XRF!AZ156/(0.5293*YAN_XRF!$R156)</f>
        <v>2.5031572560866948E-4</v>
      </c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27">
        <v>14.632156247095162</v>
      </c>
      <c r="BN157" s="28">
        <v>3.5436881457642615</v>
      </c>
      <c r="BO157" s="28">
        <v>6.9627604229680617</v>
      </c>
      <c r="BP157" s="28">
        <v>9.469354175236564</v>
      </c>
    </row>
    <row r="158" spans="1:68" x14ac:dyDescent="0.2">
      <c r="A158" t="str">
        <f>YAN_XRF!A157</f>
        <v>YAN 8B-1</v>
      </c>
      <c r="B158">
        <f>YAN_XRF!B157</f>
        <v>85</v>
      </c>
      <c r="C158">
        <f>YAN_XRF!C157</f>
        <v>303</v>
      </c>
      <c r="D158" s="5">
        <f>0.4674*YAN_XRF!P157/(0.5293*YAN_XRF!$R157)</f>
        <v>2.7716384570075903</v>
      </c>
      <c r="E158" s="9">
        <f>0.5994*YAN_XRF!Q157/(0.5293*YAN_XRF!$R157)</f>
        <v>6.5562261974604005E-2</v>
      </c>
      <c r="F158" s="5">
        <f>0.5293*YAN_XRF!R157/(0.5293*YAN_XRF!$R157)</f>
        <v>1</v>
      </c>
      <c r="G158" s="10">
        <f>0.6994*YAN_XRF!S157/(0.5293*YAN_XRF!$R157)</f>
        <v>0.7118204486444214</v>
      </c>
      <c r="H158" s="9">
        <f>0.7745*YAN_XRF!T157/(0.5293*YAN_XRF!$R157)</f>
        <v>1.2322133503037777E-2</v>
      </c>
      <c r="I158" s="10">
        <f>0.603*YAN_XRF!U157/(0.5293*YAN_XRF!$R157)</f>
        <v>0.29909472116628127</v>
      </c>
      <c r="J158" s="10">
        <f>0.7147*YAN_XRF!V157/(0.5293*YAN_XRF!$R157)</f>
        <v>0.61117662851631249</v>
      </c>
      <c r="K158" s="9">
        <f>0.7419*YAN_XRF!W157/(0.5293*YAN_XRF!$R157)</f>
        <v>4.7734638716126626E-2</v>
      </c>
      <c r="L158" s="10">
        <f>0.8302*YAN_XRF!X157/(0.5293*YAN_XRF!$R157)</f>
        <v>0.14470867826482667</v>
      </c>
      <c r="M158" s="9">
        <f>0.4364*YAN_XRF!Y157/(0.5293*YAN_XRF!$R157)</f>
        <v>1.1741894048977592E-2</v>
      </c>
      <c r="N158" s="10">
        <f>YAN_XRF!AA157/(0.5293*YAN_XRF!$R157)</f>
        <v>-1.1698376089923077E-3</v>
      </c>
      <c r="O158" s="5">
        <f>YAN_XRF!AB157/(0.5293*YAN_XRF!$R157)</f>
        <v>2.3396752179846154</v>
      </c>
      <c r="P158" s="12">
        <f>YAN_XRF!AC157/(0.5293*YAN_XRF!$R157)</f>
        <v>41.061300075630001</v>
      </c>
      <c r="Q158" s="5">
        <f>YAN_XRF!AD157/(0.5293*YAN_XRF!$R157)</f>
        <v>2.690626500682308</v>
      </c>
      <c r="R158" s="5">
        <f>YAN_XRF!AE157/(0.5293*YAN_XRF!$R157)</f>
        <v>2.2226914570853848</v>
      </c>
      <c r="S158" s="5">
        <f>YAN_XRF!AF157/(0.5293*YAN_XRF!$R157)</f>
        <v>2.4566589788838464</v>
      </c>
      <c r="T158" s="5">
        <f>YAN_XRF!AG157/(0.5293*YAN_XRF!$R157)</f>
        <v>15.090905156000771</v>
      </c>
      <c r="U158" s="10">
        <f>YAN_XRF!AH157/(0.5293*YAN_XRF!$R157)</f>
        <v>-0.23396752179846156</v>
      </c>
      <c r="V158" s="10"/>
      <c r="W158" s="5">
        <f>YAN_XRF!AI157/(0.5293*YAN_XRF!$R157)</f>
        <v>0.46793504359692312</v>
      </c>
      <c r="X158" s="10">
        <f>YAN_XRF!AJ157/(0.5293*YAN_XRF!$R157)</f>
        <v>0.46793504359692312</v>
      </c>
      <c r="Y158" s="5">
        <f>YAN_XRF!AK157/(0.5293*YAN_XRF!$R157)</f>
        <v>4.5623666750700007</v>
      </c>
      <c r="Z158" s="12">
        <f>YAN_XRF!AL157/(0.5293*YAN_XRF!$R157)</f>
        <v>17.313596613086155</v>
      </c>
      <c r="AA158" s="10">
        <f>YAN_XRF!AM157/(0.5293*YAN_XRF!$R157)</f>
        <v>0.11698376089923078</v>
      </c>
      <c r="AB158" s="10"/>
      <c r="AC158" s="10">
        <f>YAN_XRF!AN157/(0.5293*YAN_XRF!$R157)</f>
        <v>-0.11698376089923078</v>
      </c>
      <c r="AD158" s="10"/>
      <c r="AE158" s="12">
        <f>YAN_XRF!AO157/(0.5293*YAN_XRF!$R157)</f>
        <v>27.140232528621539</v>
      </c>
      <c r="AF158" s="5">
        <f>YAN_XRF!AP157/(0.5293*YAN_XRF!$R157)</f>
        <v>2.573642739783077</v>
      </c>
      <c r="AG158" s="5">
        <f>YAN_XRF!AQ157/(0.5293*YAN_XRF!$R157)</f>
        <v>9.3587008719384617</v>
      </c>
      <c r="AH158" s="12">
        <f>YAN_XRF!AR157/(0.5293*YAN_XRF!$R157)</f>
        <v>13.921067547008462</v>
      </c>
      <c r="AI158" s="10">
        <f>YAN_XRF!AY157/(0.5293*YAN_XRF!$R157)</f>
        <v>0.20690917790246946</v>
      </c>
      <c r="AJ158" s="10">
        <f>YAN_XRF!AZ157/(0.5293*YAN_XRF!$R157)</f>
        <v>3.8604641096746158E-4</v>
      </c>
      <c r="AK158" s="10">
        <f>YAN_XRF!BA157/(0.5293*YAN_XRF!$R157)</f>
        <v>0.16890115398630939</v>
      </c>
      <c r="AL158" s="10">
        <f>YAN_XRF!BB157/(0.5293*YAN_XRF!$R157)</f>
        <v>3.8008023916160073E-2</v>
      </c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27">
        <v>16.219844254105293</v>
      </c>
      <c r="BN158" s="28">
        <v>3.4503163548636557</v>
      </c>
      <c r="BO158" s="28">
        <v>6.7221994628795132</v>
      </c>
      <c r="BP158" s="28">
        <v>9.1421912695161378</v>
      </c>
    </row>
    <row r="159" spans="1:68" x14ac:dyDescent="0.2">
      <c r="A159" t="str">
        <f>YAN_XRF!A158</f>
        <v>YAN 8B-1</v>
      </c>
      <c r="B159">
        <f>YAN_XRF!B158</f>
        <v>87</v>
      </c>
      <c r="C159">
        <f>YAN_XRF!C158</f>
        <v>305</v>
      </c>
      <c r="D159" s="5">
        <f>0.4674*YAN_XRF!P158/(0.5293*YAN_XRF!$R158)</f>
        <v>2.6925788632857826</v>
      </c>
      <c r="E159" s="9">
        <f>0.5994*YAN_XRF!Q158/(0.5293*YAN_XRF!$R158)</f>
        <v>6.6095102835886058E-2</v>
      </c>
      <c r="F159" s="5">
        <f>0.5293*YAN_XRF!R158/(0.5293*YAN_XRF!$R158)</f>
        <v>1</v>
      </c>
      <c r="G159" s="10">
        <f>0.6994*YAN_XRF!S158/(0.5293*YAN_XRF!$R158)</f>
        <v>0.69781047717424316</v>
      </c>
      <c r="H159" s="9">
        <f>0.7745*YAN_XRF!T158/(0.5293*YAN_XRF!$R158)</f>
        <v>1.6538687328670195E-2</v>
      </c>
      <c r="I159" s="10">
        <f>0.603*YAN_XRF!U158/(0.5293*YAN_XRF!$R158)</f>
        <v>0.29608613414811585</v>
      </c>
      <c r="J159" s="10">
        <f>0.7147*YAN_XRF!V158/(0.5293*YAN_XRF!$R158)</f>
        <v>0.77601950961039412</v>
      </c>
      <c r="K159" s="9">
        <f>0.7419*YAN_XRF!W158/(0.5293*YAN_XRF!$R158)</f>
        <v>4.4752955721899738E-2</v>
      </c>
      <c r="L159" s="10">
        <f>0.8302*YAN_XRF!X158/(0.5293*YAN_XRF!$R158)</f>
        <v>0.14623183611502599</v>
      </c>
      <c r="M159" s="9">
        <f>0.4364*YAN_XRF!Y158/(0.5293*YAN_XRF!$R158)</f>
        <v>1.3794068601654417E-2</v>
      </c>
      <c r="N159" s="10">
        <f>YAN_XRF!AA158/(0.5293*YAN_XRF!$R158)</f>
        <v>6.0322086159724682E-3</v>
      </c>
      <c r="O159" s="5">
        <f>YAN_XRF!AB158/(0.5293*YAN_XRF!$R158)</f>
        <v>3.7399693419029303</v>
      </c>
      <c r="P159" s="12">
        <f>YAN_XRF!AC158/(0.5293*YAN_XRF!$R158)</f>
        <v>40.053865210057189</v>
      </c>
      <c r="Q159" s="5">
        <f>YAN_XRF!AD158/(0.5293*YAN_XRF!$R158)</f>
        <v>6.394141132930816</v>
      </c>
      <c r="R159" s="5">
        <f>YAN_XRF!AE158/(0.5293*YAN_XRF!$R158)</f>
        <v>2.1715951017500883</v>
      </c>
      <c r="S159" s="5">
        <f>YAN_XRF!AF158/(0.5293*YAN_XRF!$R158)</f>
        <v>2.1715951017500883</v>
      </c>
      <c r="T159" s="5">
        <f>YAN_XRF!AG158/(0.5293*YAN_XRF!$R158)</f>
        <v>18.8204908818341</v>
      </c>
      <c r="U159" s="10">
        <f>YAN_XRF!AH158/(0.5293*YAN_XRF!$R158)</f>
        <v>0</v>
      </c>
      <c r="V159" s="10"/>
      <c r="W159" s="5">
        <f>YAN_XRF!AI158/(0.5293*YAN_XRF!$R158)</f>
        <v>0.48257668927779745</v>
      </c>
      <c r="X159" s="10">
        <f>YAN_XRF!AJ158/(0.5293*YAN_XRF!$R158)</f>
        <v>0.48257668927779745</v>
      </c>
      <c r="Y159" s="5">
        <f>YAN_XRF!AK158/(0.5293*YAN_XRF!$R158)</f>
        <v>4.7051227204585251</v>
      </c>
      <c r="Z159" s="12">
        <f>YAN_XRF!AL158/(0.5293*YAN_XRF!$R158)</f>
        <v>21.233374328223086</v>
      </c>
      <c r="AA159" s="10">
        <f>YAN_XRF!AM158/(0.5293*YAN_XRF!$R158)</f>
        <v>0.36193251695834805</v>
      </c>
      <c r="AB159" s="10"/>
      <c r="AC159" s="10">
        <f>YAN_XRF!AN158/(0.5293*YAN_XRF!$R158)</f>
        <v>0.24128834463889873</v>
      </c>
      <c r="AD159" s="10"/>
      <c r="AE159" s="12">
        <f>YAN_XRF!AO158/(0.5293*YAN_XRF!$R158)</f>
        <v>28.472024667390048</v>
      </c>
      <c r="AF159" s="5">
        <f>YAN_XRF!AP158/(0.5293*YAN_XRF!$R158)</f>
        <v>2.774815963347335</v>
      </c>
      <c r="AG159" s="5">
        <f>YAN_XRF!AQ158/(0.5293*YAN_XRF!$R158)</f>
        <v>9.4102454409170502</v>
      </c>
      <c r="AH159" s="12">
        <f>YAN_XRF!AR158/(0.5293*YAN_XRF!$R158)</f>
        <v>14.718589022972822</v>
      </c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27">
        <v>24.010879166860384</v>
      </c>
      <c r="BN159" s="28">
        <v>3.7107283795772537</v>
      </c>
      <c r="BO159" s="28">
        <v>5.5421293605392687</v>
      </c>
      <c r="BP159" s="28">
        <v>7.5372959303334062</v>
      </c>
    </row>
    <row r="160" spans="1:68" x14ac:dyDescent="0.2">
      <c r="A160" t="str">
        <f>YAN_XRF!A159</f>
        <v>YAN 8B-1</v>
      </c>
      <c r="B160">
        <f>YAN_XRF!B159</f>
        <v>89</v>
      </c>
      <c r="C160" s="6">
        <f>YAN_XRF!C159</f>
        <v>307</v>
      </c>
      <c r="D160" s="5">
        <f>0.4674*YAN_XRF!P159/(0.5293*YAN_XRF!$R159)</f>
        <v>2.6844172850283714</v>
      </c>
      <c r="E160" s="9">
        <f>0.5994*YAN_XRF!Q159/(0.5293*YAN_XRF!$R159)</f>
        <v>6.3712542984724882E-2</v>
      </c>
      <c r="F160" s="5">
        <f>0.5293*YAN_XRF!R159/(0.5293*YAN_XRF!$R159)</f>
        <v>1</v>
      </c>
      <c r="G160" s="10">
        <f>0.6994*YAN_XRF!S159/(0.5293*YAN_XRF!$R159)</f>
        <v>0.70265114044745591</v>
      </c>
      <c r="H160" s="9">
        <f>0.7745*YAN_XRF!T159/(0.5293*YAN_XRF!$R159)</f>
        <v>1.2835555732331014E-2</v>
      </c>
      <c r="I160" s="10">
        <f>0.603*YAN_XRF!U159/(0.5293*YAN_XRF!$R159)</f>
        <v>0.30393530749615194</v>
      </c>
      <c r="J160" s="10">
        <f>0.7147*YAN_XRF!V159/(0.5293*YAN_XRF!$R159)</f>
        <v>0.56036777220287404</v>
      </c>
      <c r="K160" s="9">
        <f>0.7419*YAN_XRF!W159/(0.5293*YAN_XRF!$R159)</f>
        <v>4.91811429196456E-2</v>
      </c>
      <c r="L160" s="10">
        <f>0.8302*YAN_XRF!X159/(0.5293*YAN_XRF!$R159)</f>
        <v>0.14422866027783388</v>
      </c>
      <c r="M160" s="9">
        <f>0.4364*YAN_XRF!Y159/(0.5293*YAN_XRF!$R159)</f>
        <v>1.1870990335373146E-2</v>
      </c>
      <c r="N160" s="10">
        <f>YAN_XRF!AA159/(0.5293*YAN_XRF!$R159)</f>
        <v>2.2858895807895668E-3</v>
      </c>
      <c r="O160" s="5">
        <f>YAN_XRF!AB159/(0.5293*YAN_XRF!$R159)</f>
        <v>2.4001840598290447</v>
      </c>
      <c r="P160" s="12">
        <f>YAN_XRF!AC159/(0.5293*YAN_XRF!$R159)</f>
        <v>40.80312901709376</v>
      </c>
      <c r="Q160" s="5">
        <f>YAN_XRF!AD159/(0.5293*YAN_XRF!$R159)</f>
        <v>5.7147239519739159</v>
      </c>
      <c r="R160" s="5">
        <f>YAN_XRF!AE159/(0.5293*YAN_XRF!$R159)</f>
        <v>2.1715951017500883</v>
      </c>
      <c r="S160" s="5">
        <f>YAN_XRF!AF159/(0.5293*YAN_XRF!$R159)</f>
        <v>1.7144171855921748</v>
      </c>
      <c r="T160" s="5">
        <f>YAN_XRF!AG159/(0.5293*YAN_XRF!$R159)</f>
        <v>13.829631963776878</v>
      </c>
      <c r="U160" s="10">
        <f>YAN_XRF!AH159/(0.5293*YAN_XRF!$R159)</f>
        <v>-0.11429447903947833</v>
      </c>
      <c r="V160" s="10"/>
      <c r="W160" s="5">
        <f>YAN_XRF!AI159/(0.5293*YAN_XRF!$R159)</f>
        <v>0.80006135327634831</v>
      </c>
      <c r="X160" s="10">
        <f>YAN_XRF!AJ159/(0.5293*YAN_XRF!$R159)</f>
        <v>0.45717791615791331</v>
      </c>
      <c r="Y160" s="5">
        <f>YAN_XRF!AK159/(0.5293*YAN_XRF!$R159)</f>
        <v>4.457484682539655</v>
      </c>
      <c r="Z160" s="12">
        <f>YAN_XRF!AL159/(0.5293*YAN_XRF!$R159)</f>
        <v>18.515705604395489</v>
      </c>
      <c r="AA160" s="10">
        <f>YAN_XRF!AM159/(0.5293*YAN_XRF!$R159)</f>
        <v>0.68576687423686999</v>
      </c>
      <c r="AB160" s="10"/>
      <c r="AC160" s="10">
        <f>YAN_XRF!AN159/(0.5293*YAN_XRF!$R159)</f>
        <v>0.11429447903947833</v>
      </c>
      <c r="AD160" s="10"/>
      <c r="AE160" s="12">
        <f>YAN_XRF!AO159/(0.5293*YAN_XRF!$R159)</f>
        <v>26.744908095237928</v>
      </c>
      <c r="AF160" s="5">
        <f>YAN_XRF!AP159/(0.5293*YAN_XRF!$R159)</f>
        <v>2.1715951017500883</v>
      </c>
      <c r="AG160" s="5">
        <f>YAN_XRF!AQ159/(0.5293*YAN_XRF!$R159)</f>
        <v>10.400797592592527</v>
      </c>
      <c r="AH160" s="12">
        <f>YAN_XRF!AR159/(0.5293*YAN_XRF!$R159)</f>
        <v>13.829631963776878</v>
      </c>
      <c r="AI160" s="10">
        <f>YAN_XRF!AY159/(0.5293*YAN_XRF!$R159)</f>
        <v>0.18655144868823653</v>
      </c>
      <c r="AJ160" s="10">
        <f>YAN_XRF!AZ159/(0.5293*YAN_XRF!$R159)</f>
        <v>2.2858895807895667E-5</v>
      </c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27">
        <v>16.086748433827864</v>
      </c>
      <c r="BN160" s="28">
        <v>3.8792553055647674</v>
      </c>
      <c r="BO160" s="28">
        <v>6.5377837934469092</v>
      </c>
      <c r="BP160" s="28">
        <v>8.8913859590877973</v>
      </c>
    </row>
    <row r="161" spans="1:68" x14ac:dyDescent="0.2">
      <c r="A161" t="str">
        <f>YAN_XRF!A160</f>
        <v>YAN 8B-1</v>
      </c>
      <c r="B161">
        <f>YAN_XRF!B160</f>
        <v>91</v>
      </c>
      <c r="C161">
        <f>YAN_XRF!C160</f>
        <v>309</v>
      </c>
      <c r="D161" s="5">
        <f>0.4674*YAN_XRF!P160/(0.5293*YAN_XRF!$R160)</f>
        <v>2.742052600242832</v>
      </c>
      <c r="E161" s="9">
        <f>0.5994*YAN_XRF!Q160/(0.5293*YAN_XRF!$R160)</f>
        <v>6.6609790097587357E-2</v>
      </c>
      <c r="F161" s="5">
        <f>0.5293*YAN_XRF!R160/(0.5293*YAN_XRF!$R160)</f>
        <v>1</v>
      </c>
      <c r="G161" s="10">
        <f>0.6994*YAN_XRF!S160/(0.5293*YAN_XRF!$R160)</f>
        <v>0.72976120202811823</v>
      </c>
      <c r="H161" s="9">
        <f>0.7745*YAN_XRF!T160/(0.5293*YAN_XRF!$R160)</f>
        <v>1.614365470170279E-2</v>
      </c>
      <c r="I161" s="10">
        <f>0.603*YAN_XRF!U160/(0.5293*YAN_XRF!$R160)</f>
        <v>0.29595407637157861</v>
      </c>
      <c r="J161" s="10">
        <f>0.7147*YAN_XRF!V160/(0.5293*YAN_XRF!$R160)</f>
        <v>0.70675018635357412</v>
      </c>
      <c r="K161" s="9">
        <f>0.7419*YAN_XRF!W160/(0.5293*YAN_XRF!$R160)</f>
        <v>4.6752055039714427E-2</v>
      </c>
      <c r="L161" s="10">
        <f>0.8302*YAN_XRF!X160/(0.5293*YAN_XRF!$R160)</f>
        <v>0.14588234039487449</v>
      </c>
      <c r="M161" s="9">
        <f>0.4364*YAN_XRF!Y160/(0.5293*YAN_XRF!$R160)</f>
        <v>1.2956951021639313E-2</v>
      </c>
      <c r="N161" s="10">
        <f>YAN_XRF!AA160/(0.5293*YAN_XRF!$R160)</f>
        <v>2.4237174323573792E-3</v>
      </c>
      <c r="O161" s="5">
        <f>YAN_XRF!AB160/(0.5293*YAN_XRF!$R160)</f>
        <v>2.181345689121641</v>
      </c>
      <c r="P161" s="12">
        <f>YAN_XRF!AC160/(0.5293*YAN_XRF!$R160)</f>
        <v>37.204062586685765</v>
      </c>
      <c r="Q161" s="5">
        <f>YAN_XRF!AD160/(0.5293*YAN_XRF!$R160)</f>
        <v>5.3321783511862337</v>
      </c>
      <c r="R161" s="5">
        <f>YAN_XRF!AE160/(0.5293*YAN_XRF!$R160)</f>
        <v>2.0601598175037723</v>
      </c>
      <c r="S161" s="5">
        <f>YAN_XRF!AF160/(0.5293*YAN_XRF!$R160)</f>
        <v>2.30253156073951</v>
      </c>
      <c r="T161" s="5">
        <f>YAN_XRF!AG160/(0.5293*YAN_XRF!$R160)</f>
        <v>11.997401290169027</v>
      </c>
      <c r="U161" s="10">
        <f>YAN_XRF!AH160/(0.5293*YAN_XRF!$R160)</f>
        <v>0</v>
      </c>
      <c r="V161" s="10"/>
      <c r="W161" s="5">
        <f>YAN_XRF!AI160/(0.5293*YAN_XRF!$R160)</f>
        <v>0.72711522970721365</v>
      </c>
      <c r="X161" s="10">
        <f>YAN_XRF!AJ160/(0.5293*YAN_XRF!$R160)</f>
        <v>0.60592935808934478</v>
      </c>
      <c r="Y161" s="5">
        <f>YAN_XRF!AK160/(0.5293*YAN_XRF!$R160)</f>
        <v>4.483877249861151</v>
      </c>
      <c r="Z161" s="12">
        <f>YAN_XRF!AL160/(0.5293*YAN_XRF!$R160)</f>
        <v>21.328713404744935</v>
      </c>
      <c r="AA161" s="10">
        <f>YAN_XRF!AM160/(0.5293*YAN_XRF!$R160)</f>
        <v>0.60592935808934478</v>
      </c>
      <c r="AB161" s="10"/>
      <c r="AC161" s="10">
        <f>YAN_XRF!AN160/(0.5293*YAN_XRF!$R160)</f>
        <v>0</v>
      </c>
      <c r="AD161" s="10"/>
      <c r="AE161" s="12">
        <f>YAN_XRF!AO160/(0.5293*YAN_XRF!$R160)</f>
        <v>24.964289553281002</v>
      </c>
      <c r="AF161" s="5">
        <f>YAN_XRF!AP160/(0.5293*YAN_XRF!$R160)</f>
        <v>2.6660891755931169</v>
      </c>
      <c r="AG161" s="5">
        <f>YAN_XRF!AQ160/(0.5293*YAN_XRF!$R160)</f>
        <v>10.300799087518861</v>
      </c>
      <c r="AH161" s="12">
        <f>YAN_XRF!AR160/(0.5293*YAN_XRF!$R160)</f>
        <v>15.148233952233619</v>
      </c>
      <c r="AI161" s="10">
        <f>YAN_XRF!AY160/(0.5293*YAN_XRF!$R160)</f>
        <v>0.22322437552011462</v>
      </c>
      <c r="AJ161" s="10">
        <f>YAN_XRF!AZ160/(0.5293*YAN_XRF!$R160)</f>
        <v>0</v>
      </c>
      <c r="AK161" s="10">
        <f>YAN_XRF!BA160/(0.5293*YAN_XRF!$R160)</f>
        <v>0.19738754769118494</v>
      </c>
      <c r="AL161" s="10">
        <f>YAN_XRF!BB160/(0.5293*YAN_XRF!$R160)</f>
        <v>2.5836827828929668E-2</v>
      </c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27">
        <v>16.472227915556466</v>
      </c>
      <c r="BN161" s="28">
        <v>3.5138344964321986</v>
      </c>
      <c r="BO161" s="28">
        <v>6.4348321113433551</v>
      </c>
      <c r="BP161" s="28">
        <v>8.7513716714269627</v>
      </c>
    </row>
    <row r="162" spans="1:68" x14ac:dyDescent="0.2">
      <c r="A162" t="str">
        <f>YAN_XRF!A161</f>
        <v>YAN 8B-1</v>
      </c>
      <c r="B162">
        <f>YAN_XRF!B161</f>
        <v>93</v>
      </c>
      <c r="C162">
        <f>YAN_XRF!C161</f>
        <v>311</v>
      </c>
      <c r="D162" s="5">
        <f>0.4674*YAN_XRF!P161/(0.5293*YAN_XRF!$R161)</f>
        <v>2.8449618677175792</v>
      </c>
      <c r="E162" s="9">
        <f>0.5994*YAN_XRF!Q161/(0.5293*YAN_XRF!$R161)</f>
        <v>6.4375462234657135E-2</v>
      </c>
      <c r="F162" s="5">
        <f>0.5293*YAN_XRF!R161/(0.5293*YAN_XRF!$R161)</f>
        <v>1</v>
      </c>
      <c r="G162" s="10">
        <f>0.6994*YAN_XRF!S161/(0.5293*YAN_XRF!$R161)</f>
        <v>0.7096542128743093</v>
      </c>
      <c r="H162" s="9">
        <f>0.7745*YAN_XRF!T161/(0.5293*YAN_XRF!$R161)</f>
        <v>1.27758929732737E-2</v>
      </c>
      <c r="I162" s="10">
        <f>0.603*YAN_XRF!U161/(0.5293*YAN_XRF!$R161)</f>
        <v>0.30770943324216016</v>
      </c>
      <c r="J162" s="10">
        <f>0.7147*YAN_XRF!V161/(0.5293*YAN_XRF!$R161)</f>
        <v>0.59032077067749478</v>
      </c>
      <c r="K162" s="9">
        <f>0.7419*YAN_XRF!W161/(0.5293*YAN_XRF!$R161)</f>
        <v>5.6348244149141705E-2</v>
      </c>
      <c r="L162" s="10">
        <f>0.8302*YAN_XRF!X161/(0.5293*YAN_XRF!$R161)</f>
        <v>0.1369470154475381</v>
      </c>
      <c r="M162" s="9">
        <f>0.4364*YAN_XRF!Y161/(0.5293*YAN_XRF!$R161)</f>
        <v>1.1445428540776811E-2</v>
      </c>
      <c r="N162" s="10">
        <f>YAN_XRF!AA161/(0.5293*YAN_XRF!$R161)</f>
        <v>1.1867385292227244E-3</v>
      </c>
      <c r="O162" s="5">
        <f>YAN_XRF!AB161/(0.5293*YAN_XRF!$R161)</f>
        <v>2.1361293526009035</v>
      </c>
      <c r="P162" s="12">
        <f>YAN_XRF!AC161/(0.5293*YAN_XRF!$R161)</f>
        <v>38.094306788049451</v>
      </c>
      <c r="Q162" s="5">
        <f>YAN_XRF!AD161/(0.5293*YAN_XRF!$R161)</f>
        <v>5.5776710873468041</v>
      </c>
      <c r="R162" s="5">
        <f>YAN_XRF!AE161/(0.5293*YAN_XRF!$R161)</f>
        <v>2.2548032055231761</v>
      </c>
      <c r="S162" s="5">
        <f>YAN_XRF!AF161/(0.5293*YAN_XRF!$R161)</f>
        <v>2.1361293526009035</v>
      </c>
      <c r="T162" s="5">
        <f>YAN_XRF!AG161/(0.5293*YAN_XRF!$R161)</f>
        <v>14.952905468206325</v>
      </c>
      <c r="U162" s="10">
        <f>YAN_XRF!AH161/(0.5293*YAN_XRF!$R161)</f>
        <v>0</v>
      </c>
      <c r="V162" s="10"/>
      <c r="W162" s="5">
        <f>YAN_XRF!AI161/(0.5293*YAN_XRF!$R161)</f>
        <v>0.47469541168908969</v>
      </c>
      <c r="X162" s="10">
        <f>YAN_XRF!AJ161/(0.5293*YAN_XRF!$R161)</f>
        <v>0.59336926461136208</v>
      </c>
      <c r="Y162" s="5">
        <f>YAN_XRF!AK161/(0.5293*YAN_XRF!$R161)</f>
        <v>4.3909325581240797</v>
      </c>
      <c r="Z162" s="12">
        <f>YAN_XRF!AL161/(0.5293*YAN_XRF!$R161)</f>
        <v>19.818533438019497</v>
      </c>
      <c r="AA162" s="10">
        <f>YAN_XRF!AM161/(0.5293*YAN_XRF!$R161)</f>
        <v>0.59336926461136208</v>
      </c>
      <c r="AB162" s="10"/>
      <c r="AC162" s="10">
        <f>YAN_XRF!AN161/(0.5293*YAN_XRF!$R161)</f>
        <v>0</v>
      </c>
      <c r="AD162" s="10"/>
      <c r="AE162" s="12">
        <f>YAN_XRF!AO161/(0.5293*YAN_XRF!$R161)</f>
        <v>27.88835543673402</v>
      </c>
      <c r="AF162" s="5">
        <f>YAN_XRF!AP161/(0.5293*YAN_XRF!$R161)</f>
        <v>2.4921509113677209</v>
      </c>
      <c r="AG162" s="5">
        <f>YAN_XRF!AQ161/(0.5293*YAN_XRF!$R161)</f>
        <v>11.274016027615881</v>
      </c>
      <c r="AH162" s="12">
        <f>YAN_XRF!AR161/(0.5293*YAN_XRF!$R161)</f>
        <v>14.478210056517236</v>
      </c>
      <c r="AI162" s="10">
        <f>YAN_XRF!AY161/(0.5293*YAN_XRF!$R161)</f>
        <v>0.19435216893080554</v>
      </c>
      <c r="AJ162" s="10">
        <f>YAN_XRF!AZ161/(0.5293*YAN_XRF!$R161)</f>
        <v>4.7469541168908969E-4</v>
      </c>
      <c r="AK162" s="10">
        <f>YAN_XRF!BA161/(0.5293*YAN_XRF!$R161)</f>
        <v>0.1637580496474437</v>
      </c>
      <c r="AL162" s="10">
        <f>YAN_XRF!BB161/(0.5293*YAN_XRF!$R161)</f>
        <v>3.0594119283361833E-2</v>
      </c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27">
        <v>17.980984481997194</v>
      </c>
      <c r="BN162" s="28">
        <v>3.3123936252514046</v>
      </c>
      <c r="BO162" s="28">
        <v>6.4199288256228089</v>
      </c>
      <c r="BP162" s="28">
        <v>8.7311032028470201</v>
      </c>
    </row>
    <row r="163" spans="1:68" x14ac:dyDescent="0.2">
      <c r="A163" t="str">
        <f>YAN_XRF!A162</f>
        <v>YAN 8B-1</v>
      </c>
      <c r="B163">
        <f>YAN_XRF!B162</f>
        <v>95</v>
      </c>
      <c r="C163">
        <f>YAN_XRF!C162</f>
        <v>313</v>
      </c>
      <c r="D163" s="5">
        <f>0.4674*YAN_XRF!P162/(0.5293*YAN_XRF!$R162)</f>
        <v>2.7886804923391808</v>
      </c>
      <c r="E163" s="9">
        <f>0.5994*YAN_XRF!Q162/(0.5293*YAN_XRF!$R162)</f>
        <v>6.5158113732136813E-2</v>
      </c>
      <c r="F163" s="5">
        <f>0.5293*YAN_XRF!R162/(0.5293*YAN_XRF!$R162)</f>
        <v>1</v>
      </c>
      <c r="G163" s="10">
        <f>0.6994*YAN_XRF!S162/(0.5293*YAN_XRF!$R162)</f>
        <v>0.72723075566410089</v>
      </c>
      <c r="H163" s="9">
        <f>0.7745*YAN_XRF!T162/(0.5293*YAN_XRF!$R162)</f>
        <v>1.8880688432074012E-2</v>
      </c>
      <c r="I163" s="10">
        <f>0.603*YAN_XRF!U162/(0.5293*YAN_XRF!$R162)</f>
        <v>0.307497437521354</v>
      </c>
      <c r="J163" s="10">
        <f>0.7147*YAN_XRF!V162/(0.5293*YAN_XRF!$R162)</f>
        <v>0.78047434181829589</v>
      </c>
      <c r="K163" s="9">
        <f>0.7419*YAN_XRF!W162/(0.5293*YAN_XRF!$R162)</f>
        <v>4.6137675220865704E-2</v>
      </c>
      <c r="L163" s="10">
        <f>0.8302*YAN_XRF!X162/(0.5293*YAN_XRF!$R162)</f>
        <v>0.13526777824115152</v>
      </c>
      <c r="M163" s="9">
        <f>0.4364*YAN_XRF!Y162/(0.5293*YAN_XRF!$R162)</f>
        <v>1.5360717765162903E-2</v>
      </c>
      <c r="N163" s="10">
        <f>YAN_XRF!AA162/(0.5293*YAN_XRF!$R162)</f>
        <v>-3.7313121893138455E-3</v>
      </c>
      <c r="O163" s="5">
        <f>YAN_XRF!AB162/(0.5293*YAN_XRF!$R162)</f>
        <v>1.7412790216797946</v>
      </c>
      <c r="P163" s="12">
        <f>YAN_XRF!AC162/(0.5293*YAN_XRF!$R162)</f>
        <v>33.706186776801744</v>
      </c>
      <c r="Q163" s="5">
        <f>YAN_XRF!AD162/(0.5293*YAN_XRF!$R162)</f>
        <v>3.3581809703824614</v>
      </c>
      <c r="R163" s="5">
        <f>YAN_XRF!AE162/(0.5293*YAN_XRF!$R162)</f>
        <v>2.2387873135883076</v>
      </c>
      <c r="S163" s="5">
        <f>YAN_XRF!AF162/(0.5293*YAN_XRF!$R162)</f>
        <v>2.4875414595425638</v>
      </c>
      <c r="T163" s="5">
        <f>YAN_XRF!AG162/(0.5293*YAN_XRF!$R162)</f>
        <v>12.686461443667076</v>
      </c>
      <c r="U163" s="10">
        <f>YAN_XRF!AH162/(0.5293*YAN_XRF!$R162)</f>
        <v>0</v>
      </c>
      <c r="V163" s="10"/>
      <c r="W163" s="5">
        <f>YAN_XRF!AI162/(0.5293*YAN_XRF!$R162)</f>
        <v>0.37313121893138457</v>
      </c>
      <c r="X163" s="10">
        <f>YAN_XRF!AJ162/(0.5293*YAN_XRF!$R162)</f>
        <v>0.49750829190851276</v>
      </c>
      <c r="Y163" s="5">
        <f>YAN_XRF!AK162/(0.5293*YAN_XRF!$R162)</f>
        <v>4.2288204812223587</v>
      </c>
      <c r="Z163" s="12">
        <f>YAN_XRF!AL162/(0.5293*YAN_XRF!$R162)</f>
        <v>22.387873135883076</v>
      </c>
      <c r="AA163" s="10">
        <f>YAN_XRF!AM162/(0.5293*YAN_XRF!$R162)</f>
        <v>0.99501658381702551</v>
      </c>
      <c r="AB163" s="10"/>
      <c r="AC163" s="10">
        <f>YAN_XRF!AN162/(0.5293*YAN_XRF!$R162)</f>
        <v>0</v>
      </c>
      <c r="AD163" s="10"/>
      <c r="AE163" s="12">
        <f>YAN_XRF!AO162/(0.5293*YAN_XRF!$R162)</f>
        <v>24.004775084585741</v>
      </c>
      <c r="AF163" s="5">
        <f>YAN_XRF!AP162/(0.5293*YAN_XRF!$R162)</f>
        <v>3.2338038974053331</v>
      </c>
      <c r="AG163" s="5">
        <f>YAN_XRF!AQ162/(0.5293*YAN_XRF!$R162)</f>
        <v>10.820805349010152</v>
      </c>
      <c r="AH163" s="12">
        <f>YAN_XRF!AR162/(0.5293*YAN_XRF!$R162)</f>
        <v>14.800871684278254</v>
      </c>
      <c r="AI163" s="10">
        <f>YAN_XRF!AY162/(0.5293*YAN_XRF!$R162)</f>
        <v>0.25018448229349333</v>
      </c>
      <c r="AJ163" s="10">
        <f>YAN_XRF!AZ162/(0.5293*YAN_XRF!$R162)</f>
        <v>2.9850497514510762E-4</v>
      </c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27">
        <v>17.627538012722464</v>
      </c>
      <c r="BN163" s="28">
        <v>3.4654922216696833</v>
      </c>
      <c r="BO163" s="28">
        <v>6.1830875861299379</v>
      </c>
      <c r="BP163" s="28">
        <v>8.408999117136716</v>
      </c>
    </row>
    <row r="164" spans="1:68" x14ac:dyDescent="0.2">
      <c r="A164" t="str">
        <f>YAN_XRF!A163</f>
        <v>YAN 8B-1</v>
      </c>
      <c r="B164">
        <f>YAN_XRF!B163</f>
        <v>97</v>
      </c>
      <c r="C164">
        <f>YAN_XRF!C163</f>
        <v>315</v>
      </c>
      <c r="D164" s="5">
        <f>0.4674*YAN_XRF!P163/(0.5293*YAN_XRF!$R163)</f>
        <v>2.776864091109247</v>
      </c>
      <c r="E164" s="9">
        <f>0.5994*YAN_XRF!Q163/(0.5293*YAN_XRF!$R163)</f>
        <v>6.594878633478915E-2</v>
      </c>
      <c r="F164" s="5">
        <f>0.5293*YAN_XRF!R163/(0.5293*YAN_XRF!$R163)</f>
        <v>1</v>
      </c>
      <c r="G164" s="10">
        <f>0.6994*YAN_XRF!S163/(0.5293*YAN_XRF!$R163)</f>
        <v>0.73523580442857861</v>
      </c>
      <c r="H164" s="9">
        <f>0.7745*YAN_XRF!T163/(0.5293*YAN_XRF!$R163)</f>
        <v>1.660631237743215E-2</v>
      </c>
      <c r="I164" s="10">
        <f>0.603*YAN_XRF!U163/(0.5293*YAN_XRF!$R163)</f>
        <v>0.29552282913855094</v>
      </c>
      <c r="J164" s="10">
        <f>0.7147*YAN_XRF!V163/(0.5293*YAN_XRF!$R163)</f>
        <v>0.70578521469390476</v>
      </c>
      <c r="K164" s="9">
        <f>0.7419*YAN_XRF!W163/(0.5293*YAN_XRF!$R163)</f>
        <v>4.3631519788635012E-2</v>
      </c>
      <c r="L164" s="10">
        <f>0.8302*YAN_XRF!X163/(0.5293*YAN_XRF!$R163)</f>
        <v>0.14138758015076563</v>
      </c>
      <c r="M164" s="9">
        <f>0.4364*YAN_XRF!Y163/(0.5293*YAN_XRF!$R163)</f>
        <v>1.3153265343479126E-2</v>
      </c>
      <c r="N164" s="10">
        <f>YAN_XRF!AA163/(0.5293*YAN_XRF!$R163)</f>
        <v>4.900876105116931E-3</v>
      </c>
      <c r="O164" s="5">
        <f>YAN_XRF!AB163/(0.5293*YAN_XRF!$R163)</f>
        <v>1.9603504420467723</v>
      </c>
      <c r="P164" s="12">
        <f>YAN_XRF!AC163/(0.5293*YAN_XRF!$R163)</f>
        <v>35.653873664725673</v>
      </c>
      <c r="Q164" s="5">
        <f>YAN_XRF!AD163/(0.5293*YAN_XRF!$R163)</f>
        <v>2.0828723446746955</v>
      </c>
      <c r="R164" s="5">
        <f>YAN_XRF!AE163/(0.5293*YAN_XRF!$R163)</f>
        <v>2.4504380525584657</v>
      </c>
      <c r="S164" s="5">
        <f>YAN_XRF!AF163/(0.5293*YAN_XRF!$R163)</f>
        <v>2.5729599551863886</v>
      </c>
      <c r="T164" s="5">
        <f>YAN_XRF!AG163/(0.5293*YAN_XRF!$R163)</f>
        <v>15.070194023234563</v>
      </c>
      <c r="U164" s="10">
        <f>YAN_XRF!AH163/(0.5293*YAN_XRF!$R163)</f>
        <v>0</v>
      </c>
      <c r="V164" s="10"/>
      <c r="W164" s="5">
        <f>YAN_XRF!AI163/(0.5293*YAN_XRF!$R163)</f>
        <v>0.49008761051169308</v>
      </c>
      <c r="X164" s="10">
        <f>YAN_XRF!AJ163/(0.5293*YAN_XRF!$R163)</f>
        <v>0.36756570788376985</v>
      </c>
      <c r="Y164" s="5">
        <f>YAN_XRF!AK163/(0.5293*YAN_XRF!$R163)</f>
        <v>4.2882665919773144</v>
      </c>
      <c r="Z164" s="12">
        <f>YAN_XRF!AL163/(0.5293*YAN_XRF!$R163)</f>
        <v>21.808898667770343</v>
      </c>
      <c r="AA164" s="10">
        <f>YAN_XRF!AM163/(0.5293*YAN_XRF!$R163)</f>
        <v>0.61260951313961642</v>
      </c>
      <c r="AB164" s="10"/>
      <c r="AC164" s="10">
        <f>YAN_XRF!AN163/(0.5293*YAN_XRF!$R163)</f>
        <v>0</v>
      </c>
      <c r="AD164" s="10"/>
      <c r="AE164" s="12">
        <f>YAN_XRF!AO163/(0.5293*YAN_XRF!$R163)</f>
        <v>24.994468136096348</v>
      </c>
      <c r="AF164" s="5">
        <f>YAN_XRF!AP163/(0.5293*YAN_XRF!$R163)</f>
        <v>3.0630475656980818</v>
      </c>
      <c r="AG164" s="5">
        <f>YAN_XRF!AQ163/(0.5293*YAN_XRF!$R163)</f>
        <v>10.414361723373478</v>
      </c>
      <c r="AH164" s="12">
        <f>YAN_XRF!AR163/(0.5293*YAN_XRF!$R163)</f>
        <v>14.58010641272287</v>
      </c>
      <c r="AI164" s="10">
        <f>YAN_XRF!AY163/(0.5293*YAN_XRF!$R163)</f>
        <v>0.23765573452738278</v>
      </c>
      <c r="AJ164" s="10">
        <f>YAN_XRF!AZ163/(0.5293*YAN_XRF!$R163)</f>
        <v>2.3401683401933345E-3</v>
      </c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27">
        <v>13.540305766041516</v>
      </c>
      <c r="BN164" s="28">
        <v>2.9931477700957125</v>
      </c>
      <c r="BO164" s="28">
        <v>11.302170386771676</v>
      </c>
      <c r="BP164" s="28">
        <v>15.370951726009482</v>
      </c>
    </row>
    <row r="165" spans="1:68" x14ac:dyDescent="0.2">
      <c r="A165" t="str">
        <f>YAN_XRF!A164</f>
        <v>YAN 8B-2</v>
      </c>
      <c r="B165">
        <f>YAN_XRF!B164</f>
        <v>1</v>
      </c>
      <c r="C165" s="18">
        <f>YAN_XRF!C164</f>
        <v>319</v>
      </c>
      <c r="D165" s="5">
        <f>0.4674*YAN_XRF!P164/(0.5293*YAN_XRF!$R164)</f>
        <v>2.8436618100858331</v>
      </c>
      <c r="E165" s="9">
        <f>0.5994*YAN_XRF!Q164/(0.5293*YAN_XRF!$R164)</f>
        <v>6.8316422355830672E-2</v>
      </c>
      <c r="F165" s="5">
        <f>0.5293*YAN_XRF!R164/(0.5293*YAN_XRF!$R164)</f>
        <v>1</v>
      </c>
      <c r="G165" s="10">
        <f>0.6994*YAN_XRF!S164/(0.5293*YAN_XRF!$R164)</f>
        <v>0.70732043431391067</v>
      </c>
      <c r="H165" s="9">
        <f>0.7745*YAN_XRF!T164/(0.5293*YAN_XRF!$R164)</f>
        <v>1.5301995853445603E-2</v>
      </c>
      <c r="I165" s="10">
        <f>0.603*YAN_XRF!U164/(0.5293*YAN_XRF!$R164)</f>
        <v>0.28443782576321663</v>
      </c>
      <c r="J165" s="10">
        <f>0.7147*YAN_XRF!V164/(0.5293*YAN_XRF!$R164)</f>
        <v>0.70602559305729973</v>
      </c>
      <c r="K165" s="9">
        <f>0.7419*YAN_XRF!W164/(0.5293*YAN_XRF!$R164)</f>
        <v>4.5805966444767969E-2</v>
      </c>
      <c r="L165" s="10">
        <f>0.8302*YAN_XRF!X164/(0.5293*YAN_XRF!$R164)</f>
        <v>0.13942103826857274</v>
      </c>
      <c r="M165" s="9">
        <f>0.4364*YAN_XRF!Y164/(0.5293*YAN_XRF!$R164)</f>
        <v>1.4603626197629376E-2</v>
      </c>
      <c r="N165" s="10">
        <f>YAN_XRF!AA164/(0.5293*YAN_XRF!$R164)</f>
        <v>4.9393143490786325E-3</v>
      </c>
      <c r="O165" s="5">
        <f>YAN_XRF!AB164/(0.5293*YAN_XRF!$R164)</f>
        <v>1.6052771634505556</v>
      </c>
      <c r="P165" s="12">
        <f>YAN_XRF!AC164/(0.5293*YAN_XRF!$R164)</f>
        <v>36.921374759362777</v>
      </c>
      <c r="Q165" s="5">
        <f>YAN_XRF!AD164/(0.5293*YAN_XRF!$R164)</f>
        <v>2.2226914570853844</v>
      </c>
      <c r="R165" s="5">
        <f>YAN_XRF!AE164/(0.5293*YAN_XRF!$R164)</f>
        <v>2.3461743158123505</v>
      </c>
      <c r="S165" s="5">
        <f>YAN_XRF!AF164/(0.5293*YAN_XRF!$R164)</f>
        <v>2.4696571745393161</v>
      </c>
      <c r="T165" s="5">
        <f>YAN_XRF!AG164/(0.5293*YAN_XRF!$R164)</f>
        <v>13.336148742512307</v>
      </c>
      <c r="U165" s="10">
        <f>YAN_XRF!AH164/(0.5293*YAN_XRF!$R164)</f>
        <v>-0.12348285872696581</v>
      </c>
      <c r="V165" s="10" t="e">
        <f>YAN_XRF!#REF!/(0.5293*YAN_XRF!$R164)</f>
        <v>#REF!</v>
      </c>
      <c r="W165" s="5">
        <f>YAN_XRF!AI164/(0.5293*YAN_XRF!$R164)</f>
        <v>0.37044857618089744</v>
      </c>
      <c r="X165" s="10">
        <f>YAN_XRF!AJ164/(0.5293*YAN_XRF!$R164)</f>
        <v>0.61741429363482903</v>
      </c>
      <c r="Y165" s="5">
        <f>YAN_XRF!AK164/(0.5293*YAN_XRF!$R164)</f>
        <v>4.0749343379898715</v>
      </c>
      <c r="Z165" s="12">
        <f>YAN_XRF!AL164/(0.5293*YAN_XRF!$R164)</f>
        <v>22.350397429580813</v>
      </c>
      <c r="AA165" s="10">
        <f>YAN_XRF!AM164/(0.5293*YAN_XRF!$R164)</f>
        <v>0.37044857618089744</v>
      </c>
      <c r="AB165" s="10" t="e">
        <f>YAN_XRF!#REF!/(0.5293*YAN_XRF!$R164)</f>
        <v>#REF!</v>
      </c>
      <c r="AC165" s="10">
        <f>YAN_XRF!AN164/(0.5293*YAN_XRF!$R164)</f>
        <v>-0.12348285872696581</v>
      </c>
      <c r="AD165" s="10" t="e">
        <f>YAN_XRF!#REF!/(0.5293*YAN_XRF!$R164)</f>
        <v>#REF!</v>
      </c>
      <c r="AE165" s="12">
        <f>YAN_XRF!AO164/(0.5293*YAN_XRF!$R164)</f>
        <v>25.931400332662822</v>
      </c>
      <c r="AF165" s="5">
        <f>YAN_XRF!AP164/(0.5293*YAN_XRF!$R164)</f>
        <v>2.9635886094471795</v>
      </c>
      <c r="AG165" s="5">
        <f>YAN_XRF!AQ164/(0.5293*YAN_XRF!$R164)</f>
        <v>13.212665883785341</v>
      </c>
      <c r="AH165" s="12">
        <f>YAN_XRF!AR164/(0.5293*YAN_XRF!$R164)</f>
        <v>14.200528753601068</v>
      </c>
      <c r="AI165" s="10">
        <f>YAN_XRF!AY164/(0.5293*YAN_XRF!$R164)</f>
        <v>0.19972117570499451</v>
      </c>
      <c r="AJ165" s="10">
        <f>YAN_XRF!AZ164/(0.5293*YAN_XRF!$R164)</f>
        <v>7.396623237745252E-3</v>
      </c>
      <c r="AK165" s="10">
        <f>YAN_XRF!BA164/(0.5293*YAN_XRF!$R164)</f>
        <v>0.19546101707891417</v>
      </c>
      <c r="AL165" s="10">
        <f>YAN_XRF!BB164/(0.5293*YAN_XRF!$R164)</f>
        <v>4.2601586260803169E-3</v>
      </c>
      <c r="AM165" s="9">
        <f>YAN_XRF!BV164/(0.5293*YAN_XRF!$R164)</f>
        <v>3.4688843277082449E-3</v>
      </c>
      <c r="AN165" s="9">
        <f>YAN_XRF!BW164/(0.5293*YAN_XRF!$R164)</f>
        <v>4.738630861502148E-3</v>
      </c>
      <c r="AO165" s="9">
        <f>YAN_XRF!BX164/(0.5293*YAN_XRF!$R164)</f>
        <v>1.471539529710251E-2</v>
      </c>
      <c r="AP165" s="9">
        <f>YAN_XRF!BY164/(0.5293*YAN_XRF!$R164)</f>
        <v>0.13137464822820621</v>
      </c>
      <c r="AQ165" s="9">
        <f>YAN_XRF!BZ164/(0.5293*YAN_XRF!$R164)</f>
        <v>1.8260521665684977</v>
      </c>
      <c r="AR165" s="9">
        <f>YAN_XRF!CA164/(0.5293*YAN_XRF!$R164)</f>
        <v>0.13744015446600727</v>
      </c>
      <c r="AS165" s="9">
        <f>YAN_XRF!CB164/(0.5293*YAN_XRF!$R164)</f>
        <v>0</v>
      </c>
      <c r="AT165" s="9"/>
      <c r="AU165" s="9">
        <f>YAN_XRF!CD164/(0.5293*YAN_XRF!$R164)</f>
        <v>3.2863172348730409</v>
      </c>
      <c r="AV165" s="9">
        <f>YAN_XRF!CE164/(0.5293*YAN_XRF!$R164)</f>
        <v>0</v>
      </c>
      <c r="AW165" s="9">
        <f>YAN_XRF!CF164/(0.5293*YAN_XRF!$R164)</f>
        <v>4.7276647292206125E-2</v>
      </c>
      <c r="AX165" s="9">
        <f>YAN_XRF!CG164/(0.5293*YAN_XRF!$R164)</f>
        <v>3.1189138304553783E-2</v>
      </c>
      <c r="AY165" s="9">
        <f>YAN_XRF!CH164/(0.5293*YAN_XRF!$R164)</f>
        <v>0</v>
      </c>
      <c r="AZ165" s="9">
        <f>YAN_XRF!CI164/(0.5293*YAN_XRF!$R164)</f>
        <v>1.8459267326806026</v>
      </c>
      <c r="BA165" s="9">
        <f>YAN_XRF!CJ164/(0.5293*YAN_XRF!$R164)</f>
        <v>0.62110766593935263</v>
      </c>
      <c r="BB165" s="9">
        <f>YAN_XRF!CK164/(0.5293*YAN_XRF!$R164)</f>
        <v>2.8351911329428803</v>
      </c>
      <c r="BC165" s="9">
        <f>YAN_XRF!CL164/(0.5293*YAN_XRF!$R164)</f>
        <v>0.67935885230091775</v>
      </c>
      <c r="BD165" s="9">
        <f>YAN_XRF!CM164/(0.5293*YAN_XRF!$R164)</f>
        <v>0.19644668765400833</v>
      </c>
      <c r="BE165" s="9">
        <f>YAN_XRF!CN164/(0.5293*YAN_XRF!$R164)</f>
        <v>0.65107620784617726</v>
      </c>
      <c r="BF165" s="9">
        <f>YAN_XRF!CO164/(0.5293*YAN_XRF!$R164)</f>
        <v>9.4366835467734528E-2</v>
      </c>
      <c r="BG165" s="9">
        <f>YAN_XRF!CP164/(0.5293*YAN_XRF!$R164)</f>
        <v>0.55171709089202781</v>
      </c>
      <c r="BH165" s="9">
        <f>YAN_XRF!CQ164/(0.5293*YAN_XRF!$R164)</f>
        <v>0.1096466044066093</v>
      </c>
      <c r="BI165" s="9">
        <f>YAN_XRF!CR164/(0.5293*YAN_XRF!$R164)</f>
        <v>0.3115836800114592</v>
      </c>
      <c r="BJ165" s="9">
        <f>YAN_XRF!CS164/(0.5293*YAN_XRF!$R164)</f>
        <v>4.5939327932193089E-2</v>
      </c>
      <c r="BK165" s="9">
        <f>YAN_XRF!CT164/(0.5293*YAN_XRF!$R164)</f>
        <v>0.30022387442287196</v>
      </c>
      <c r="BL165" s="9">
        <f>YAN_XRF!CU164/(0.5293*YAN_XRF!$R164)</f>
        <v>4.429206659677537E-2</v>
      </c>
      <c r="BM165" s="27">
        <v>18.879689418848773</v>
      </c>
      <c r="BN165" s="28">
        <v>3.4858281405661447</v>
      </c>
      <c r="BO165" s="28">
        <v>6.3875920536010433</v>
      </c>
      <c r="BP165" s="28">
        <v>8.6871251928974189</v>
      </c>
    </row>
    <row r="166" spans="1:68" x14ac:dyDescent="0.2">
      <c r="A166" t="str">
        <f>YAN_XRF!A165</f>
        <v>YAN 8B-2</v>
      </c>
      <c r="B166">
        <f>YAN_XRF!B165</f>
        <v>3</v>
      </c>
      <c r="C166">
        <f>YAN_XRF!C165</f>
        <v>321</v>
      </c>
      <c r="D166" s="5">
        <f>0.4674*YAN_XRF!P165/(0.5293*YAN_XRF!$R165)</f>
        <v>2.8634811705164873</v>
      </c>
      <c r="E166" s="9">
        <f>0.5994*YAN_XRF!Q165/(0.5293*YAN_XRF!$R165)</f>
        <v>6.5182832438218541E-2</v>
      </c>
      <c r="F166" s="5">
        <f>0.5293*YAN_XRF!R165/(0.5293*YAN_XRF!$R165)</f>
        <v>1</v>
      </c>
      <c r="G166" s="10">
        <f>0.6994*YAN_XRF!S165/(0.5293*YAN_XRF!$R165)</f>
        <v>0.69748594435070399</v>
      </c>
      <c r="H166" s="9">
        <f>0.7745*YAN_XRF!T165/(0.5293*YAN_XRF!$R165)</f>
        <v>1.6010398098484511E-2</v>
      </c>
      <c r="I166" s="10">
        <f>0.603*YAN_XRF!U165/(0.5293*YAN_XRF!$R165)</f>
        <v>0.27045630057415304</v>
      </c>
      <c r="J166" s="10">
        <f>0.7147*YAN_XRF!V165/(0.5293*YAN_XRF!$R165)</f>
        <v>0.77452716439960489</v>
      </c>
      <c r="K166" s="9">
        <f>0.7419*YAN_XRF!W165/(0.5293*YAN_XRF!$R165)</f>
        <v>3.8108863064725391E-2</v>
      </c>
      <c r="L166" s="10">
        <f>0.8302*YAN_XRF!X165/(0.5293*YAN_XRF!$R165)</f>
        <v>0.16225724281256312</v>
      </c>
      <c r="M166" s="9">
        <f>0.4364*YAN_XRF!Y165/(0.5293*YAN_XRF!$R165)</f>
        <v>1.1536231477337818E-2</v>
      </c>
      <c r="N166" s="10">
        <f>YAN_XRF!AA165/(0.5293*YAN_XRF!$R165)</f>
        <v>1.127558995139469E-2</v>
      </c>
      <c r="O166" s="5">
        <f>YAN_XRF!AB165/(0.5293*YAN_XRF!$R165)</f>
        <v>1.503411993519292</v>
      </c>
      <c r="P166" s="12">
        <f>YAN_XRF!AC165/(0.5293*YAN_XRF!$R165)</f>
        <v>41.093261156193982</v>
      </c>
      <c r="Q166" s="5">
        <f>YAN_XRF!AD165/(0.5293*YAN_XRF!$R165)</f>
        <v>4.5102359805578764</v>
      </c>
      <c r="R166" s="5">
        <f>YAN_XRF!AE165/(0.5293*YAN_XRF!$R165)</f>
        <v>2.2551179902789382</v>
      </c>
      <c r="S166" s="5">
        <f>YAN_XRF!AF165/(0.5293*YAN_XRF!$R165)</f>
        <v>2.3804023230722127</v>
      </c>
      <c r="T166" s="5">
        <f>YAN_XRF!AG165/(0.5293*YAN_XRF!$R165)</f>
        <v>13.28013927608708</v>
      </c>
      <c r="U166" s="10">
        <f>YAN_XRF!AH165/(0.5293*YAN_XRF!$R165)</f>
        <v>0.12528433279327433</v>
      </c>
      <c r="V166" s="10"/>
      <c r="W166" s="5">
        <f>YAN_XRF!AI165/(0.5293*YAN_XRF!$R165)</f>
        <v>0.25056866558654867</v>
      </c>
      <c r="X166" s="10">
        <f>YAN_XRF!AJ165/(0.5293*YAN_XRF!$R165)</f>
        <v>0.50113733117309733</v>
      </c>
      <c r="Y166" s="5">
        <f>YAN_XRF!AK165/(0.5293*YAN_XRF!$R165)</f>
        <v>4.7608046461444253</v>
      </c>
      <c r="Z166" s="12">
        <f>YAN_XRF!AL165/(0.5293*YAN_XRF!$R165)</f>
        <v>21.674189573236461</v>
      </c>
      <c r="AA166" s="10">
        <f>YAN_XRF!AM165/(0.5293*YAN_XRF!$R165)</f>
        <v>0.12528433279327433</v>
      </c>
      <c r="AB166" s="10"/>
      <c r="AC166" s="10">
        <f>YAN_XRF!AN165/(0.5293*YAN_XRF!$R165)</f>
        <v>-0.12528433279327433</v>
      </c>
      <c r="AD166" s="10"/>
      <c r="AE166" s="12">
        <f>YAN_XRF!AO165/(0.5293*YAN_XRF!$R165)</f>
        <v>24.806297893068319</v>
      </c>
      <c r="AF166" s="5">
        <f>YAN_XRF!AP165/(0.5293*YAN_XRF!$R165)</f>
        <v>2.88153965424531</v>
      </c>
      <c r="AG166" s="5">
        <f>YAN_XRF!AQ165/(0.5293*YAN_XRF!$R165)</f>
        <v>9.5216092922888507</v>
      </c>
      <c r="AH166" s="12">
        <f>YAN_XRF!AR165/(0.5293*YAN_XRF!$R165)</f>
        <v>13.906560940053453</v>
      </c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27">
        <v>18.941887786227284</v>
      </c>
      <c r="BN166" s="28">
        <v>3.4426486039389115</v>
      </c>
      <c r="BO166" s="28">
        <v>5.8875252423639717</v>
      </c>
      <c r="BP166" s="28">
        <v>8.0070343296150028</v>
      </c>
    </row>
    <row r="167" spans="1:68" x14ac:dyDescent="0.2">
      <c r="A167" t="str">
        <f>YAN_XRF!A166</f>
        <v>YAN 8B-2</v>
      </c>
      <c r="B167">
        <f>YAN_XRF!B166</f>
        <v>5</v>
      </c>
      <c r="C167">
        <f>YAN_XRF!C166</f>
        <v>323</v>
      </c>
      <c r="D167" s="5">
        <f>0.4674*YAN_XRF!P166/(0.5293*YAN_XRF!$R166)</f>
        <v>2.6376085398277058</v>
      </c>
      <c r="E167" s="9">
        <f>0.5994*YAN_XRF!Q166/(0.5293*YAN_XRF!$R166)</f>
        <v>7.0953343983693573E-2</v>
      </c>
      <c r="F167" s="5">
        <f>0.5293*YAN_XRF!R166/(0.5293*YAN_XRF!$R166)</f>
        <v>1</v>
      </c>
      <c r="G167" s="10">
        <f>0.6994*YAN_XRF!S166/(0.5293*YAN_XRF!$R166)</f>
        <v>0.74407960363756487</v>
      </c>
      <c r="H167" s="9">
        <f>0.7745*YAN_XRF!T166/(0.5293*YAN_XRF!$R166)</f>
        <v>1.7513104230731831E-2</v>
      </c>
      <c r="I167" s="10">
        <f>0.603*YAN_XRF!U166/(0.5293*YAN_XRF!$R166)</f>
        <v>0.28313367717793547</v>
      </c>
      <c r="J167" s="10">
        <f>0.7147*YAN_XRF!V166/(0.5293*YAN_XRF!$R166)</f>
        <v>0.86456389394435718</v>
      </c>
      <c r="K167" s="9">
        <f>0.7419*YAN_XRF!W166/(0.5293*YAN_XRF!$R166)</f>
        <v>5.8669983443710667E-2</v>
      </c>
      <c r="L167" s="10">
        <f>0.8302*YAN_XRF!X166/(0.5293*YAN_XRF!$R166)</f>
        <v>0.14156387306210544</v>
      </c>
      <c r="M167" s="9">
        <f>0.4364*YAN_XRF!Y166/(0.5293*YAN_XRF!$R166)</f>
        <v>1.5799486889714651E-2</v>
      </c>
      <c r="N167" s="10">
        <f>YAN_XRF!AA166/(0.5293*YAN_XRF!$R166)</f>
        <v>7.413817155745888E-3</v>
      </c>
      <c r="O167" s="5">
        <f>YAN_XRF!AB166/(0.5293*YAN_XRF!$R166)</f>
        <v>2.3477087659861979</v>
      </c>
      <c r="P167" s="12">
        <f>YAN_XRF!AC166/(0.5293*YAN_XRF!$R166)</f>
        <v>36.574831301679716</v>
      </c>
      <c r="Q167" s="5">
        <f>YAN_XRF!AD166/(0.5293*YAN_XRF!$R166)</f>
        <v>4.448290293447533</v>
      </c>
      <c r="R167" s="5">
        <f>YAN_XRF!AE166/(0.5293*YAN_XRF!$R166)</f>
        <v>2.2241451467237665</v>
      </c>
      <c r="S167" s="5">
        <f>YAN_XRF!AF166/(0.5293*YAN_XRF!$R166)</f>
        <v>2.1005815274613351</v>
      </c>
      <c r="T167" s="5">
        <f>YAN_XRF!AG166/(0.5293*YAN_XRF!$R166)</f>
        <v>17.793161173790132</v>
      </c>
      <c r="U167" s="10">
        <f>YAN_XRF!AH166/(0.5293*YAN_XRF!$R166)</f>
        <v>0</v>
      </c>
      <c r="V167" s="10"/>
      <c r="W167" s="5">
        <f>YAN_XRF!AI166/(0.5293*YAN_XRF!$R166)</f>
        <v>0.49425447704972592</v>
      </c>
      <c r="X167" s="10">
        <f>YAN_XRF!AJ166/(0.5293*YAN_XRF!$R166)</f>
        <v>0.61781809631215734</v>
      </c>
      <c r="Y167" s="5">
        <f>YAN_XRF!AK166/(0.5293*YAN_XRF!$R166)</f>
        <v>4.448290293447533</v>
      </c>
      <c r="Z167" s="12">
        <f>YAN_XRF!AL166/(0.5293*YAN_XRF!$R166)</f>
        <v>23.229960421337118</v>
      </c>
      <c r="AA167" s="10">
        <f>YAN_XRF!AM166/(0.5293*YAN_XRF!$R166)</f>
        <v>0.61781809631215734</v>
      </c>
      <c r="AB167" s="10"/>
      <c r="AC167" s="10">
        <f>YAN_XRF!AN166/(0.5293*YAN_XRF!$R166)</f>
        <v>0</v>
      </c>
      <c r="AD167" s="10"/>
      <c r="AE167" s="12">
        <f>YAN_XRF!AO166/(0.5293*YAN_XRF!$R166)</f>
        <v>26.071923664373042</v>
      </c>
      <c r="AF167" s="5">
        <f>YAN_XRF!AP166/(0.5293*YAN_XRF!$R166)</f>
        <v>2.8419632430359241</v>
      </c>
      <c r="AG167" s="5">
        <f>YAN_XRF!AQ166/(0.5293*YAN_XRF!$R166)</f>
        <v>10.255780398781813</v>
      </c>
      <c r="AH167" s="12">
        <f>YAN_XRF!AR166/(0.5293*YAN_XRF!$R166)</f>
        <v>15.569016027066366</v>
      </c>
      <c r="AI167" s="10">
        <f>YAN_XRF!AY166/(0.5293*YAN_XRF!$R166)</f>
        <v>0.24023238857001927</v>
      </c>
      <c r="AJ167" s="10">
        <f>YAN_XRF!AZ166/(0.5293*YAN_XRF!$R166)</f>
        <v>6.1781809631215745E-5</v>
      </c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27">
        <v>14.448067462031581</v>
      </c>
      <c r="BN167" s="28">
        <v>3.1424958557302531</v>
      </c>
      <c r="BO167" s="28">
        <v>6.7903468675576466</v>
      </c>
      <c r="BP167" s="28">
        <v>9.2348717398784004</v>
      </c>
    </row>
    <row r="168" spans="1:68" x14ac:dyDescent="0.2">
      <c r="A168" t="str">
        <f>YAN_XRF!A167</f>
        <v>YAN 8B-2</v>
      </c>
      <c r="B168">
        <f>YAN_XRF!B167</f>
        <v>7</v>
      </c>
      <c r="C168">
        <f>YAN_XRF!C167</f>
        <v>325</v>
      </c>
      <c r="D168" s="5">
        <f>0.4674*YAN_XRF!P167/(0.5293*YAN_XRF!$R167)</f>
        <v>2.7029551129476936</v>
      </c>
      <c r="E168" s="9">
        <f>0.5994*YAN_XRF!Q167/(0.5293*YAN_XRF!$R167)</f>
        <v>6.4144636914527417E-2</v>
      </c>
      <c r="F168" s="5">
        <f>0.5293*YAN_XRF!R167/(0.5293*YAN_XRF!$R167)</f>
        <v>1</v>
      </c>
      <c r="G168" s="10">
        <f>0.6994*YAN_XRF!S167/(0.5293*YAN_XRF!$R167)</f>
        <v>0.691941165400346</v>
      </c>
      <c r="H168" s="9">
        <f>0.7745*YAN_XRF!T167/(0.5293*YAN_XRF!$R167)</f>
        <v>1.7828362310778893E-2</v>
      </c>
      <c r="I168" s="10">
        <f>0.603*YAN_XRF!U167/(0.5293*YAN_XRF!$R167)</f>
        <v>0.30566789994831695</v>
      </c>
      <c r="J168" s="10">
        <f>0.7147*YAN_XRF!V167/(0.5293*YAN_XRF!$R167)</f>
        <v>0.76745965733977262</v>
      </c>
      <c r="K168" s="9">
        <f>0.7419*YAN_XRF!W167/(0.5293*YAN_XRF!$R167)</f>
        <v>4.0878040048247244E-2</v>
      </c>
      <c r="L168" s="10">
        <f>0.8302*YAN_XRF!X167/(0.5293*YAN_XRF!$R167)</f>
        <v>0.13519684284468697</v>
      </c>
      <c r="M168" s="9">
        <f>0.4364*YAN_XRF!Y167/(0.5293*YAN_XRF!$R167)</f>
        <v>9.6181030742984747E-3</v>
      </c>
      <c r="N168" s="10">
        <f>YAN_XRF!AA167/(0.5293*YAN_XRF!$R167)</f>
        <v>-2.4488499527188295E-3</v>
      </c>
      <c r="O168" s="5">
        <f>YAN_XRF!AB167/(0.5293*YAN_XRF!$R167)</f>
        <v>1.7141949669031806</v>
      </c>
      <c r="P168" s="12">
        <f>YAN_XRF!AC167/(0.5293*YAN_XRF!$R167)</f>
        <v>35.75320930969491</v>
      </c>
      <c r="Q168" s="5">
        <f>YAN_XRF!AD167/(0.5293*YAN_XRF!$R167)</f>
        <v>2.0815224598110049</v>
      </c>
      <c r="R168" s="5">
        <f>YAN_XRF!AE167/(0.5293*YAN_XRF!$R167)</f>
        <v>2.2039649574469466</v>
      </c>
      <c r="S168" s="5">
        <f>YAN_XRF!AF167/(0.5293*YAN_XRF!$R167)</f>
        <v>1.8366374645391221</v>
      </c>
      <c r="T168" s="5">
        <f>YAN_XRF!AG167/(0.5293*YAN_XRF!$R167)</f>
        <v>12.48913475886603</v>
      </c>
      <c r="U168" s="10">
        <f>YAN_XRF!AH167/(0.5293*YAN_XRF!$R167)</f>
        <v>0</v>
      </c>
      <c r="V168" s="10"/>
      <c r="W168" s="5">
        <f>YAN_XRF!AI167/(0.5293*YAN_XRF!$R167)</f>
        <v>0.12244249763594148</v>
      </c>
      <c r="X168" s="10">
        <f>YAN_XRF!AJ167/(0.5293*YAN_XRF!$R167)</f>
        <v>0.3673274929078244</v>
      </c>
      <c r="Y168" s="5">
        <f>YAN_XRF!AK167/(0.5293*YAN_XRF!$R167)</f>
        <v>4.4079299148938933</v>
      </c>
      <c r="Z168" s="12">
        <f>YAN_XRF!AL167/(0.5293*YAN_XRF!$R167)</f>
        <v>22.406977067377291</v>
      </c>
      <c r="AA168" s="10">
        <f>YAN_XRF!AM167/(0.5293*YAN_XRF!$R167)</f>
        <v>0.24488499527188295</v>
      </c>
      <c r="AB168" s="10"/>
      <c r="AC168" s="10">
        <f>YAN_XRF!AN167/(0.5293*YAN_XRF!$R167)</f>
        <v>-0.24488499527188295</v>
      </c>
      <c r="AD168" s="10"/>
      <c r="AE168" s="12">
        <f>YAN_XRF!AO167/(0.5293*YAN_XRF!$R167)</f>
        <v>23.753844541372647</v>
      </c>
      <c r="AF168" s="5">
        <f>YAN_XRF!AP167/(0.5293*YAN_XRF!$R167)</f>
        <v>2.816177445626654</v>
      </c>
      <c r="AG168" s="5">
        <f>YAN_XRF!AQ167/(0.5293*YAN_XRF!$R167)</f>
        <v>10.652497294326908</v>
      </c>
      <c r="AH168" s="12">
        <f>YAN_XRF!AR167/(0.5293*YAN_XRF!$R167)</f>
        <v>15.672639697400509</v>
      </c>
      <c r="AI168" s="10">
        <f>YAN_XRF!AY167/(0.5293*YAN_XRF!$R167)</f>
        <v>0.22354326793393836</v>
      </c>
      <c r="AJ168" s="10">
        <f>YAN_XRF!AZ167/(0.5293*YAN_XRF!$R167)</f>
        <v>1.2244249763594149E-5</v>
      </c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27">
        <v>18.621266735324436</v>
      </c>
      <c r="BN168" s="28">
        <v>3.5398675515736109</v>
      </c>
      <c r="BO168" s="28">
        <v>8.6026762923069331</v>
      </c>
      <c r="BP168" s="28">
        <v>11.69963975753743</v>
      </c>
    </row>
    <row r="169" spans="1:68" x14ac:dyDescent="0.2">
      <c r="A169" t="str">
        <f>YAN_XRF!A168</f>
        <v>YAN 8B-2</v>
      </c>
      <c r="B169">
        <f>YAN_XRF!B168</f>
        <v>9</v>
      </c>
      <c r="C169">
        <f>YAN_XRF!C168</f>
        <v>327</v>
      </c>
      <c r="D169" s="5">
        <f>0.4674*YAN_XRF!P168/(0.5293*YAN_XRF!$R168)</f>
        <v>2.7983198079988583</v>
      </c>
      <c r="E169" s="9">
        <f>0.5994*YAN_XRF!Q168/(0.5293*YAN_XRF!$R168)</f>
        <v>6.6113494865614866E-2</v>
      </c>
      <c r="F169" s="5">
        <f>0.5293*YAN_XRF!R168/(0.5293*YAN_XRF!$R168)</f>
        <v>1</v>
      </c>
      <c r="G169" s="10">
        <f>0.6994*YAN_XRF!S168/(0.5293*YAN_XRF!$R168)</f>
        <v>0.72051464343607197</v>
      </c>
      <c r="H169" s="9">
        <f>0.7745*YAN_XRF!T168/(0.5293*YAN_XRF!$R168)</f>
        <v>1.3438999970999371E-2</v>
      </c>
      <c r="I169" s="10">
        <f>0.603*YAN_XRF!U168/(0.5293*YAN_XRF!$R168)</f>
        <v>0.30950464622814083</v>
      </c>
      <c r="J169" s="10">
        <f>0.7147*YAN_XRF!V168/(0.5293*YAN_XRF!$R168)</f>
        <v>0.63827978470613689</v>
      </c>
      <c r="K169" s="9">
        <f>0.7419*YAN_XRF!W168/(0.5293*YAN_XRF!$R168)</f>
        <v>5.2213506259585214E-2</v>
      </c>
      <c r="L169" s="10">
        <f>0.8302*YAN_XRF!X168/(0.5293*YAN_XRF!$R168)</f>
        <v>0.11887053840817617</v>
      </c>
      <c r="M169" s="9">
        <f>0.4364*YAN_XRF!Y168/(0.5293*YAN_XRF!$R168)</f>
        <v>1.3132454844870304E-2</v>
      </c>
      <c r="N169" s="10">
        <f>YAN_XRF!AA168/(0.5293*YAN_XRF!$R168)</f>
        <v>-1.2134153747736525E-3</v>
      </c>
      <c r="O169" s="5">
        <f>YAN_XRF!AB168/(0.5293*YAN_XRF!$R168)</f>
        <v>2.5481722870246704</v>
      </c>
      <c r="P169" s="12">
        <f>YAN_XRF!AC168/(0.5293*YAN_XRF!$R168)</f>
        <v>31.184775131682869</v>
      </c>
      <c r="Q169" s="5">
        <f>YAN_XRF!AD168/(0.5293*YAN_XRF!$R168)</f>
        <v>2.0628061371152091</v>
      </c>
      <c r="R169" s="5">
        <f>YAN_XRF!AE168/(0.5293*YAN_XRF!$R168)</f>
        <v>2.30548921206994</v>
      </c>
      <c r="S169" s="5">
        <f>YAN_XRF!AF168/(0.5293*YAN_XRF!$R168)</f>
        <v>2.1841476745925745</v>
      </c>
      <c r="T169" s="5">
        <f>YAN_XRF!AG168/(0.5293*YAN_XRF!$R168)</f>
        <v>13.347569122510178</v>
      </c>
      <c r="U169" s="10">
        <f>YAN_XRF!AH168/(0.5293*YAN_XRF!$R168)</f>
        <v>0.12134153747736524</v>
      </c>
      <c r="V169" s="10"/>
      <c r="W169" s="5">
        <f>YAN_XRF!AI168/(0.5293*YAN_XRF!$R168)</f>
        <v>0.36402461243209577</v>
      </c>
      <c r="X169" s="10">
        <f>YAN_XRF!AJ168/(0.5293*YAN_XRF!$R168)</f>
        <v>0.48536614990946098</v>
      </c>
      <c r="Y169" s="5">
        <f>YAN_XRF!AK168/(0.5293*YAN_XRF!$R168)</f>
        <v>3.7615876617983228</v>
      </c>
      <c r="Z169" s="12">
        <f>YAN_XRF!AL168/(0.5293*YAN_XRF!$R168)</f>
        <v>20.264036758719996</v>
      </c>
      <c r="AA169" s="10">
        <f>YAN_XRF!AM168/(0.5293*YAN_XRF!$R168)</f>
        <v>0.24268307495473049</v>
      </c>
      <c r="AB169" s="10"/>
      <c r="AC169" s="10">
        <f>YAN_XRF!AN168/(0.5293*YAN_XRF!$R168)</f>
        <v>0</v>
      </c>
      <c r="AD169" s="10"/>
      <c r="AE169" s="12">
        <f>YAN_XRF!AO168/(0.5293*YAN_XRF!$R168)</f>
        <v>25.360381332769336</v>
      </c>
      <c r="AF169" s="5">
        <f>YAN_XRF!AP168/(0.5293*YAN_XRF!$R168)</f>
        <v>2.6695138245020353</v>
      </c>
      <c r="AG169" s="5">
        <f>YAN_XRF!AQ168/(0.5293*YAN_XRF!$R168)</f>
        <v>10.314030685576046</v>
      </c>
      <c r="AH169" s="12">
        <f>YAN_XRF!AR168/(0.5293*YAN_XRF!$R168)</f>
        <v>14.803667572238561</v>
      </c>
      <c r="AI169" s="10">
        <f>YAN_XRF!AY168/(0.5293*YAN_XRF!$R168)</f>
        <v>0.18349267297327174</v>
      </c>
      <c r="AJ169" s="10">
        <f>YAN_XRF!AZ168/(0.5293*YAN_XRF!$R168)</f>
        <v>2.6695138245020359E-4</v>
      </c>
      <c r="AK169" s="10">
        <f>YAN_XRF!BA168/(0.5293*YAN_XRF!$R168)</f>
        <v>0.18071395176504007</v>
      </c>
      <c r="AL169" s="10">
        <f>YAN_XRF!BB168/(0.5293*YAN_XRF!$R168)</f>
        <v>2.7787212082316546E-3</v>
      </c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27">
        <v>15.95507868513657</v>
      </c>
      <c r="BN169" s="28">
        <v>3.1344787243262027</v>
      </c>
      <c r="BO169" s="28">
        <v>9.3861036484964</v>
      </c>
      <c r="BP169" s="28">
        <v>12.765100961955104</v>
      </c>
    </row>
    <row r="170" spans="1:68" x14ac:dyDescent="0.2">
      <c r="A170" t="str">
        <f>YAN_XRF!A169</f>
        <v>YAN 8B-2</v>
      </c>
      <c r="B170">
        <f>YAN_XRF!B169</f>
        <v>11</v>
      </c>
      <c r="C170" s="18">
        <f>YAN_XRF!C169</f>
        <v>329</v>
      </c>
      <c r="D170" s="5">
        <f>0.4674*YAN_XRF!P169/(0.5293*YAN_XRF!$R169)</f>
        <v>2.4522766371404905</v>
      </c>
      <c r="E170" s="9">
        <f>0.5994*YAN_XRF!Q169/(0.5293*YAN_XRF!$R169)</f>
        <v>6.6489962250577697E-2</v>
      </c>
      <c r="F170" s="5">
        <f>0.5293*YAN_XRF!R169/(0.5293*YAN_XRF!$R169)</f>
        <v>1</v>
      </c>
      <c r="G170" s="10">
        <f>0.6994*YAN_XRF!S169/(0.5293*YAN_XRF!$R169)</f>
        <v>0.7130939448327982</v>
      </c>
      <c r="H170" s="9">
        <f>0.7745*YAN_XRF!T169/(0.5293*YAN_XRF!$R169)</f>
        <v>1.3278320695693877E-2</v>
      </c>
      <c r="I170" s="10">
        <f>0.603*YAN_XRF!U169/(0.5293*YAN_XRF!$R169)</f>
        <v>0.29302580331061351</v>
      </c>
      <c r="J170" s="10">
        <f>0.7147*YAN_XRF!V169/(0.5293*YAN_XRF!$R169)</f>
        <v>0.62644921085904459</v>
      </c>
      <c r="K170" s="9">
        <f>0.7419*YAN_XRF!W169/(0.5293*YAN_XRF!$R169)</f>
        <v>6.3175897230013517E-2</v>
      </c>
      <c r="L170" s="10">
        <f>0.8302*YAN_XRF!X169/(0.5293*YAN_XRF!$R169)</f>
        <v>0.1093416195555814</v>
      </c>
      <c r="M170" s="9">
        <f>0.4364*YAN_XRF!Y169/(0.5293*YAN_XRF!$R169)</f>
        <v>1.3130322704878725E-2</v>
      </c>
      <c r="N170" s="10">
        <f>YAN_XRF!AA169/(0.5293*YAN_XRF!$R169)</f>
        <v>-1.1353892659390489E-3</v>
      </c>
      <c r="O170" s="5">
        <f>YAN_XRF!AB169/(0.5293*YAN_XRF!$R169)</f>
        <v>3.1790899446293364</v>
      </c>
      <c r="P170" s="12">
        <f>YAN_XRF!AC169/(0.5293*YAN_XRF!$R169)</f>
        <v>30.541971253760412</v>
      </c>
      <c r="Q170" s="5">
        <f>YAN_XRF!AD169/(0.5293*YAN_XRF!$R169)</f>
        <v>2.2707785318780975</v>
      </c>
      <c r="R170" s="5">
        <f>YAN_XRF!AE169/(0.5293*YAN_XRF!$R169)</f>
        <v>2.1572396052841927</v>
      </c>
      <c r="S170" s="5">
        <f>YAN_XRF!AF169/(0.5293*YAN_XRF!$R169)</f>
        <v>2.6113953116598121</v>
      </c>
      <c r="T170" s="5">
        <f>YAN_XRF!AG169/(0.5293*YAN_XRF!$R169)</f>
        <v>14.873599383801539</v>
      </c>
      <c r="U170" s="10">
        <f>YAN_XRF!AH169/(0.5293*YAN_XRF!$R169)</f>
        <v>0</v>
      </c>
      <c r="V170" s="10" t="e">
        <f>YAN_XRF!#REF!/(0.5293*YAN_XRF!$R169)</f>
        <v>#REF!</v>
      </c>
      <c r="W170" s="5">
        <f>YAN_XRF!AI169/(0.5293*YAN_XRF!$R169)</f>
        <v>0.79477248615733409</v>
      </c>
      <c r="X170" s="10">
        <f>YAN_XRF!AJ169/(0.5293*YAN_XRF!$R169)</f>
        <v>0.56769463296952438</v>
      </c>
      <c r="Y170" s="5">
        <f>YAN_XRF!AK169/(0.5293*YAN_XRF!$R169)</f>
        <v>3.6332456510049562</v>
      </c>
      <c r="Z170" s="12">
        <f>YAN_XRF!AL169/(0.5293*YAN_XRF!$R169)</f>
        <v>21.004701419872401</v>
      </c>
      <c r="AA170" s="10">
        <f>YAN_XRF!AM169/(0.5293*YAN_XRF!$R169)</f>
        <v>1.2489281925329536</v>
      </c>
      <c r="AB170" s="10" t="e">
        <f>YAN_XRF!#REF!/(0.5293*YAN_XRF!$R169)</f>
        <v>#REF!</v>
      </c>
      <c r="AC170" s="10">
        <f>YAN_XRF!AN169/(0.5293*YAN_XRF!$R169)</f>
        <v>0.11353892659390488</v>
      </c>
      <c r="AD170" s="10" t="e">
        <f>YAN_XRF!#REF!/(0.5293*YAN_XRF!$R169)</f>
        <v>#REF!</v>
      </c>
      <c r="AE170" s="12">
        <f>YAN_XRF!AO169/(0.5293*YAN_XRF!$R169)</f>
        <v>27.135803455943265</v>
      </c>
      <c r="AF170" s="5">
        <f>YAN_XRF!AP169/(0.5293*YAN_XRF!$R169)</f>
        <v>2.6113953116598121</v>
      </c>
      <c r="AG170" s="5">
        <f>YAN_XRF!AQ169/(0.5293*YAN_XRF!$R169)</f>
        <v>15.327755090177158</v>
      </c>
      <c r="AH170" s="12">
        <f>YAN_XRF!AR169/(0.5293*YAN_XRF!$R169)</f>
        <v>14.532982604019825</v>
      </c>
      <c r="AI170" s="10">
        <f>YAN_XRF!AY169/(0.5293*YAN_XRF!$R169)</f>
        <v>0.18039064657239606</v>
      </c>
      <c r="AJ170" s="10">
        <f>YAN_XRF!AZ169/(0.5293*YAN_XRF!$R169)</f>
        <v>5.7904852562891485E-3</v>
      </c>
      <c r="AM170" s="9">
        <f>YAN_XRF!BV169/(0.5293*YAN_XRF!$R169)</f>
        <v>6.010497220846199E-3</v>
      </c>
      <c r="AN170" s="9">
        <f>YAN_XRF!BW169/(0.5293*YAN_XRF!$R169)</f>
        <v>5.5542709948344302E-3</v>
      </c>
      <c r="AO170" s="9">
        <f>YAN_XRF!BX169/(0.5293*YAN_XRF!$R169)</f>
        <v>1.3571373387158563E-2</v>
      </c>
      <c r="AP170" s="9">
        <f>YAN_XRF!BY169/(0.5293*YAN_XRF!$R169)</f>
        <v>0.14203492639044313</v>
      </c>
      <c r="AQ170" s="9">
        <f>YAN_XRF!BZ169/(0.5293*YAN_XRF!$R169)</f>
        <v>2.1654416573413364</v>
      </c>
      <c r="AR170" s="9">
        <f>YAN_XRF!CA169/(0.5293*YAN_XRF!$R169)</f>
        <v>0.40347192954410033</v>
      </c>
      <c r="AS170" s="9"/>
      <c r="AT170" s="9">
        <f>YAN_XRF!CC169/(0.5293*YAN_XRF!$R169)</f>
        <v>3.3609793050327713E-2</v>
      </c>
      <c r="AU170" s="9">
        <f>YAN_XRF!CD169/(0.5293*YAN_XRF!$R169)</f>
        <v>3.2561601680012791</v>
      </c>
      <c r="AV170" s="9">
        <f>YAN_XRF!CE169/(0.5293*YAN_XRF!$R169)</f>
        <v>6.8768257059396307E-2</v>
      </c>
      <c r="AW170" s="9">
        <f>YAN_XRF!CF169/(0.5293*YAN_XRF!$R169)</f>
        <v>5.9501209870801798E-2</v>
      </c>
      <c r="AX170" s="9">
        <f>YAN_XRF!CG169/(0.5293*YAN_XRF!$R169)</f>
        <v>2.311589465745658E-2</v>
      </c>
      <c r="AY170" s="9"/>
      <c r="AZ170" s="9">
        <f>YAN_XRF!CI169/(0.5293*YAN_XRF!$R169)</f>
        <v>1.6763727310380911</v>
      </c>
      <c r="BA170" s="9">
        <f>YAN_XRF!CJ169/(0.5293*YAN_XRF!$R169)</f>
        <v>0.54304533200598759</v>
      </c>
      <c r="BB170" s="9">
        <f>YAN_XRF!CK169/(0.5293*YAN_XRF!$R169)</f>
        <v>2.4498748346873231</v>
      </c>
      <c r="BC170" s="9">
        <f>YAN_XRF!CL169/(0.5293*YAN_XRF!$R169)</f>
        <v>0.59016966348878785</v>
      </c>
      <c r="BD170" s="9">
        <f>YAN_XRF!CM169/(0.5293*YAN_XRF!$R169)</f>
        <v>0.16830789291910916</v>
      </c>
      <c r="BE170" s="9">
        <f>YAN_XRF!CN169/(0.5293*YAN_XRF!$R169)</f>
        <v>0.55652670441665153</v>
      </c>
      <c r="BF170" s="9">
        <f>YAN_XRF!CO169/(0.5293*YAN_XRF!$R169)</f>
        <v>8.3725875248877341E-2</v>
      </c>
      <c r="BG170" s="9">
        <f>YAN_XRF!CP169/(0.5293*YAN_XRF!$R169)</f>
        <v>0.50418776976848967</v>
      </c>
      <c r="BH170" s="9">
        <f>YAN_XRF!CQ169/(0.5293*YAN_XRF!$R169)</f>
        <v>9.922166795041347E-2</v>
      </c>
      <c r="BI170" s="9">
        <f>YAN_XRF!CR169/(0.5293*YAN_XRF!$R169)</f>
        <v>0.28392111678704823</v>
      </c>
      <c r="BJ170" s="9">
        <f>YAN_XRF!CS169/(0.5293*YAN_XRF!$R169)</f>
        <v>4.1189651789736811E-2</v>
      </c>
      <c r="BK170" s="9">
        <f>YAN_XRF!CT169/(0.5293*YAN_XRF!$R169)</f>
        <v>0.26767823794852419</v>
      </c>
      <c r="BL170" s="9">
        <f>YAN_XRF!CU169/(0.5293*YAN_XRF!$R169)</f>
        <v>4.036990073972882E-2</v>
      </c>
      <c r="BM170" s="27">
        <v>15.536862939139082</v>
      </c>
      <c r="BN170" s="28">
        <v>4.2830176397838455</v>
      </c>
      <c r="BO170" s="28">
        <v>7.0428952678513426</v>
      </c>
      <c r="BP170" s="28">
        <v>9.5783375642778275</v>
      </c>
    </row>
    <row r="171" spans="1:68" x14ac:dyDescent="0.2">
      <c r="A171" t="str">
        <f>YAN_XRF!A170</f>
        <v>YAN 8B-2</v>
      </c>
      <c r="B171">
        <f>YAN_XRF!B170</f>
        <v>13</v>
      </c>
      <c r="C171">
        <f>YAN_XRF!C170</f>
        <v>331</v>
      </c>
      <c r="D171" s="5">
        <f>0.4674*YAN_XRF!P170/(0.5293*YAN_XRF!$R170)</f>
        <v>2.6079952340726167</v>
      </c>
      <c r="E171" s="9">
        <f>0.5994*YAN_XRF!Q170/(0.5293*YAN_XRF!$R170)</f>
        <v>6.7541385173651616E-2</v>
      </c>
      <c r="F171" s="5">
        <f>0.5293*YAN_XRF!R170/(0.5293*YAN_XRF!$R170)</f>
        <v>1</v>
      </c>
      <c r="G171" s="10">
        <f>0.6994*YAN_XRF!S170/(0.5293*YAN_XRF!$R170)</f>
        <v>0.74421867094036587</v>
      </c>
      <c r="H171" s="9">
        <f>0.7745*YAN_XRF!T170/(0.5293*YAN_XRF!$R170)</f>
        <v>1.6725565151593021E-2</v>
      </c>
      <c r="I171" s="10">
        <f>0.603*YAN_XRF!U170/(0.5293*YAN_XRF!$R170)</f>
        <v>0.30845336825258257</v>
      </c>
      <c r="J171" s="10">
        <f>0.7147*YAN_XRF!V170/(0.5293*YAN_XRF!$R170)</f>
        <v>0.77429502181125986</v>
      </c>
      <c r="K171" s="9">
        <f>0.7419*YAN_XRF!W170/(0.5293*YAN_XRF!$R170)</f>
        <v>6.3549197125097628E-2</v>
      </c>
      <c r="L171" s="10">
        <f>0.8302*YAN_XRF!X170/(0.5293*YAN_XRF!$R170)</f>
        <v>0.10316355561539507</v>
      </c>
      <c r="M171" s="9">
        <f>0.4364*YAN_XRF!Y170/(0.5293*YAN_XRF!$R170)</f>
        <v>1.2688437148850056E-2</v>
      </c>
      <c r="N171" s="10">
        <f>YAN_XRF!AA170/(0.5293*YAN_XRF!$R170)</f>
        <v>-1.2064417231944936E-3</v>
      </c>
      <c r="O171" s="5">
        <f>YAN_XRF!AB170/(0.5293*YAN_XRF!$R170)</f>
        <v>3.3780368249445822</v>
      </c>
      <c r="P171" s="12">
        <f>YAN_XRF!AC170/(0.5293*YAN_XRF!$R170)</f>
        <v>27.748159633473353</v>
      </c>
      <c r="Q171" s="5">
        <f>YAN_XRF!AD170/(0.5293*YAN_XRF!$R170)</f>
        <v>0.84450920623614556</v>
      </c>
      <c r="R171" s="5">
        <f>YAN_XRF!AE170/(0.5293*YAN_XRF!$R170)</f>
        <v>2.0509509294306389</v>
      </c>
      <c r="S171" s="5">
        <f>YAN_XRF!AF170/(0.5293*YAN_XRF!$R170)</f>
        <v>2.412883446388987</v>
      </c>
      <c r="T171" s="5">
        <f>YAN_XRF!AG170/(0.5293*YAN_XRF!$R170)</f>
        <v>13.994723989056126</v>
      </c>
      <c r="U171" s="10">
        <f>YAN_XRF!AH170/(0.5293*YAN_XRF!$R170)</f>
        <v>0.36193251695834805</v>
      </c>
      <c r="V171" s="10"/>
      <c r="W171" s="5">
        <f>YAN_XRF!AI170/(0.5293*YAN_XRF!$R170)</f>
        <v>0.60322086159724675</v>
      </c>
      <c r="X171" s="10">
        <f>YAN_XRF!AJ170/(0.5293*YAN_XRF!$R170)</f>
        <v>0.48257668927779745</v>
      </c>
      <c r="Y171" s="5">
        <f>YAN_XRF!AK170/(0.5293*YAN_XRF!$R170)</f>
        <v>3.2573926526251329</v>
      </c>
      <c r="Z171" s="12">
        <f>YAN_XRF!AL170/(0.5293*YAN_XRF!$R170)</f>
        <v>23.163681085334275</v>
      </c>
      <c r="AA171" s="10">
        <f>YAN_XRF!AM170/(0.5293*YAN_XRF!$R170)</f>
        <v>0.7238650339166961</v>
      </c>
      <c r="AB171" s="10"/>
      <c r="AC171" s="10">
        <f>YAN_XRF!AN170/(0.5293*YAN_XRF!$R170)</f>
        <v>0.24128834463889873</v>
      </c>
      <c r="AD171" s="10"/>
      <c r="AE171" s="12">
        <f>YAN_XRF!AO170/(0.5293*YAN_XRF!$R170)</f>
        <v>27.386227116515006</v>
      </c>
      <c r="AF171" s="5">
        <f>YAN_XRF!AP170/(0.5293*YAN_XRF!$R170)</f>
        <v>2.8954601356667844</v>
      </c>
      <c r="AG171" s="5">
        <f>YAN_XRF!AQ170/(0.5293*YAN_XRF!$R170)</f>
        <v>16.407607435445112</v>
      </c>
      <c r="AH171" s="12">
        <f>YAN_XRF!AR170/(0.5293*YAN_XRF!$R170)</f>
        <v>14.718589022972822</v>
      </c>
      <c r="AI171" s="10">
        <f>YAN_XRF!AY170/(0.5293*YAN_XRF!$R170)</f>
        <v>0.2231072678703577</v>
      </c>
      <c r="AJ171" s="10">
        <f>YAN_XRF!AZ170/(0.5293*YAN_XRF!$R170)</f>
        <v>3.8123558452946003E-3</v>
      </c>
      <c r="AK171" s="10">
        <f>YAN_XRF!BA170/(0.5293*YAN_XRF!$R170)</f>
        <v>0.21866756232900197</v>
      </c>
      <c r="AL171" s="10">
        <f>YAN_XRF!BB170/(0.5293*YAN_XRF!$R170)</f>
        <v>4.4397055413557297E-3</v>
      </c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27">
        <v>19.627647228454688</v>
      </c>
      <c r="BN171" s="28">
        <v>4.4359461280639598</v>
      </c>
      <c r="BO171" s="28">
        <v>7.3080659134863781</v>
      </c>
      <c r="BP171" s="28">
        <v>9.9389696423414744</v>
      </c>
    </row>
    <row r="172" spans="1:68" x14ac:dyDescent="0.2">
      <c r="A172" t="str">
        <f>YAN_XRF!A171</f>
        <v>YAN 8B-2</v>
      </c>
      <c r="B172">
        <f>YAN_XRF!B171</f>
        <v>15</v>
      </c>
      <c r="C172">
        <f>YAN_XRF!C171</f>
        <v>333</v>
      </c>
      <c r="D172" s="5">
        <f>0.4674*YAN_XRF!P171/(0.5293*YAN_XRF!$R171)</f>
        <v>2.7046753747118277</v>
      </c>
      <c r="E172" s="9">
        <f>0.5994*YAN_XRF!Q171/(0.5293*YAN_XRF!$R171)</f>
        <v>6.9043927610214328E-2</v>
      </c>
      <c r="F172" s="5">
        <f>0.5293*YAN_XRF!R171/(0.5293*YAN_XRF!$R171)</f>
        <v>1</v>
      </c>
      <c r="G172" s="10">
        <f>0.6994*YAN_XRF!S171/(0.5293*YAN_XRF!$R171)</f>
        <v>0.77361025070365752</v>
      </c>
      <c r="H172" s="9">
        <f>0.7745*YAN_XRF!T171/(0.5293*YAN_XRF!$R171)</f>
        <v>1.6002836282391478E-2</v>
      </c>
      <c r="I172" s="10">
        <f>0.603*YAN_XRF!U171/(0.5293*YAN_XRF!$R171)</f>
        <v>0.31931561015642485</v>
      </c>
      <c r="J172" s="10">
        <f>0.7147*YAN_XRF!V171/(0.5293*YAN_XRF!$R171)</f>
        <v>0.76577422256799366</v>
      </c>
      <c r="K172" s="9">
        <f>0.7419*YAN_XRF!W171/(0.5293*YAN_XRF!$R171)</f>
        <v>5.4157231053951593E-2</v>
      </c>
      <c r="L172" s="10">
        <f>0.8302*YAN_XRF!X171/(0.5293*YAN_XRF!$R171)</f>
        <v>0.10271687495228837</v>
      </c>
      <c r="M172" s="9">
        <f>0.4364*YAN_XRF!Y171/(0.5293*YAN_XRF!$R171)</f>
        <v>1.3606435010543266E-2</v>
      </c>
      <c r="N172" s="10">
        <f>YAN_XRF!AA171/(0.5293*YAN_XRF!$R171)</f>
        <v>-2.4745091532712205E-3</v>
      </c>
      <c r="O172" s="5">
        <f>YAN_XRF!AB171/(0.5293*YAN_XRF!$R171)</f>
        <v>3.4643128145797086</v>
      </c>
      <c r="P172" s="12">
        <f>YAN_XRF!AC171/(0.5293*YAN_XRF!$R171)</f>
        <v>26.972149770656305</v>
      </c>
      <c r="Q172" s="5">
        <f>YAN_XRF!AD171/(0.5293*YAN_XRF!$R171)</f>
        <v>3.835489187570392</v>
      </c>
      <c r="R172" s="5">
        <f>YAN_XRF!AE171/(0.5293*YAN_XRF!$R171)</f>
        <v>2.1033327802805375</v>
      </c>
      <c r="S172" s="5">
        <f>YAN_XRF!AF171/(0.5293*YAN_XRF!$R171)</f>
        <v>2.4745091532712205</v>
      </c>
      <c r="T172" s="5">
        <f>YAN_XRF!AG171/(0.5293*YAN_XRF!$R171)</f>
        <v>13.733525800655274</v>
      </c>
      <c r="U172" s="10">
        <f>YAN_XRF!AH171/(0.5293*YAN_XRF!$R171)</f>
        <v>0.12372545766356102</v>
      </c>
      <c r="V172" s="10"/>
      <c r="W172" s="5">
        <f>YAN_XRF!AI171/(0.5293*YAN_XRF!$R171)</f>
        <v>0.61862728831780511</v>
      </c>
      <c r="X172" s="10">
        <f>YAN_XRF!AJ171/(0.5293*YAN_XRF!$R171)</f>
        <v>0.49490183065424409</v>
      </c>
      <c r="Y172" s="5">
        <f>YAN_XRF!AK171/(0.5293*YAN_XRF!$R171)</f>
        <v>3.4643128145797086</v>
      </c>
      <c r="Z172" s="12">
        <f>YAN_XRF!AL171/(0.5293*YAN_XRF!$R171)</f>
        <v>21.52822963345962</v>
      </c>
      <c r="AA172" s="10">
        <f>YAN_XRF!AM171/(0.5293*YAN_XRF!$R171)</f>
        <v>0.98980366130848818</v>
      </c>
      <c r="AB172" s="10"/>
      <c r="AC172" s="10">
        <f>YAN_XRF!AN171/(0.5293*YAN_XRF!$R171)</f>
        <v>0</v>
      </c>
      <c r="AD172" s="10"/>
      <c r="AE172" s="12">
        <f>YAN_XRF!AO171/(0.5293*YAN_XRF!$R171)</f>
        <v>27.83822797430123</v>
      </c>
      <c r="AF172" s="5">
        <f>YAN_XRF!AP171/(0.5293*YAN_XRF!$R171)</f>
        <v>2.8456855262619034</v>
      </c>
      <c r="AG172" s="5">
        <f>YAN_XRF!AQ171/(0.5293*YAN_XRF!$R171)</f>
        <v>12.619996681683224</v>
      </c>
      <c r="AH172" s="12">
        <f>YAN_XRF!AR171/(0.5293*YAN_XRF!$R171)</f>
        <v>15.218231292618006</v>
      </c>
      <c r="AI172" s="10">
        <f>YAN_XRF!AY171/(0.5293*YAN_XRF!$R171)</f>
        <v>0.22143145158047517</v>
      </c>
      <c r="AJ172" s="10">
        <f>YAN_XRF!AZ171/(0.5293*YAN_XRF!$R171)</f>
        <v>2.5982346109347813E-4</v>
      </c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27">
        <v>19.698934660537599</v>
      </c>
      <c r="BN172" s="28">
        <v>4.3985963725532145</v>
      </c>
      <c r="BO172" s="28">
        <v>6.6435547287870076</v>
      </c>
      <c r="BP172" s="28">
        <v>9.0352344311503305</v>
      </c>
    </row>
    <row r="173" spans="1:68" x14ac:dyDescent="0.2">
      <c r="A173" t="str">
        <f>YAN_XRF!A172</f>
        <v>YAN 8B-2</v>
      </c>
      <c r="B173">
        <f>YAN_XRF!B172</f>
        <v>17</v>
      </c>
      <c r="C173">
        <f>YAN_XRF!C172</f>
        <v>335</v>
      </c>
      <c r="D173" s="5">
        <f>0.4674*YAN_XRF!P172/(0.5293*YAN_XRF!$R172)</f>
        <v>2.4423929127871338</v>
      </c>
      <c r="E173" s="9">
        <f>0.5994*YAN_XRF!Q172/(0.5293*YAN_XRF!$R172)</f>
        <v>6.6467704387310395E-2</v>
      </c>
      <c r="F173" s="5">
        <f>0.5293*YAN_XRF!R172/(0.5293*YAN_XRF!$R172)</f>
        <v>1</v>
      </c>
      <c r="G173" s="10">
        <f>0.6994*YAN_XRF!S172/(0.5293*YAN_XRF!$R172)</f>
        <v>0.74736498916179783</v>
      </c>
      <c r="H173" s="9">
        <f>0.7745*YAN_XRF!T172/(0.5293*YAN_XRF!$R172)</f>
        <v>1.5431673784407008E-2</v>
      </c>
      <c r="I173" s="10">
        <f>0.603*YAN_XRF!U172/(0.5293*YAN_XRF!$R172)</f>
        <v>0.31609811914467567</v>
      </c>
      <c r="J173" s="10">
        <f>0.7147*YAN_XRF!V172/(0.5293*YAN_XRF!$R172)</f>
        <v>0.81457204193341137</v>
      </c>
      <c r="K173" s="9">
        <f>0.7419*YAN_XRF!W172/(0.5293*YAN_XRF!$R172)</f>
        <v>5.719276036324137E-2</v>
      </c>
      <c r="L173" s="10">
        <f>0.8302*YAN_XRF!X172/(0.5293*YAN_XRF!$R172)</f>
        <v>9.5507349661381052E-2</v>
      </c>
      <c r="M173" s="9">
        <f>0.4364*YAN_XRF!Y172/(0.5293*YAN_XRF!$R172)</f>
        <v>1.5837568219831972E-2</v>
      </c>
      <c r="N173" s="10">
        <f>YAN_XRF!AA172/(0.5293*YAN_XRF!$R172)</f>
        <v>2.3719871167891741E-3</v>
      </c>
      <c r="O173" s="5">
        <f>YAN_XRF!AB172/(0.5293*YAN_XRF!$R172)</f>
        <v>3.6765800310232195</v>
      </c>
      <c r="P173" s="12">
        <f>YAN_XRF!AC172/(0.5293*YAN_XRF!$R172)</f>
        <v>25.498861505483621</v>
      </c>
      <c r="Q173" s="5">
        <f>YAN_XRF!AD172/(0.5293*YAN_XRF!$R172)</f>
        <v>4.0323780985415958</v>
      </c>
      <c r="R173" s="5">
        <f>YAN_XRF!AE172/(0.5293*YAN_XRF!$R172)</f>
        <v>2.1347884051102564</v>
      </c>
      <c r="S173" s="5">
        <f>YAN_XRF!AF172/(0.5293*YAN_XRF!$R172)</f>
        <v>2.1347884051102564</v>
      </c>
      <c r="T173" s="5">
        <f>YAN_XRF!AG172/(0.5293*YAN_XRF!$R172)</f>
        <v>12.097134295624787</v>
      </c>
      <c r="U173" s="10">
        <f>YAN_XRF!AH172/(0.5293*YAN_XRF!$R172)</f>
        <v>0</v>
      </c>
      <c r="V173" s="10"/>
      <c r="W173" s="5">
        <f>YAN_XRF!AI172/(0.5293*YAN_XRF!$R172)</f>
        <v>0.4743974233578348</v>
      </c>
      <c r="X173" s="10">
        <f>YAN_XRF!AJ172/(0.5293*YAN_XRF!$R172)</f>
        <v>0.35579806751837606</v>
      </c>
      <c r="Y173" s="5">
        <f>YAN_XRF!AK172/(0.5293*YAN_XRF!$R172)</f>
        <v>2.8463845401470085</v>
      </c>
      <c r="Z173" s="12">
        <f>YAN_XRF!AL172/(0.5293*YAN_XRF!$R172)</f>
        <v>22.296678897818236</v>
      </c>
      <c r="AA173" s="10">
        <f>YAN_XRF!AM172/(0.5293*YAN_XRF!$R172)</f>
        <v>0.9487948467156696</v>
      </c>
      <c r="AB173" s="10"/>
      <c r="AC173" s="10">
        <f>YAN_XRF!AN172/(0.5293*YAN_XRF!$R172)</f>
        <v>0</v>
      </c>
      <c r="AD173" s="10"/>
      <c r="AE173" s="12">
        <f>YAN_XRF!AO172/(0.5293*YAN_XRF!$R172)</f>
        <v>27.989447978112253</v>
      </c>
      <c r="AF173" s="5">
        <f>YAN_XRF!AP172/(0.5293*YAN_XRF!$R172)</f>
        <v>2.9649838959864674</v>
      </c>
      <c r="AG173" s="5">
        <f>YAN_XRF!AQ172/(0.5293*YAN_XRF!$R172)</f>
        <v>10.792541381390741</v>
      </c>
      <c r="AH173" s="12">
        <f>YAN_XRF!AR172/(0.5293*YAN_XRF!$R172)</f>
        <v>14.350522056574501</v>
      </c>
      <c r="AI173" s="10">
        <f>YAN_XRF!AY172/(0.5293*YAN_XRF!$R172)</f>
        <v>0.23694965303165452</v>
      </c>
      <c r="AJ173" s="10">
        <f>YAN_XRF!AZ172/(0.5293*YAN_XRF!$R172)</f>
        <v>8.3019549087621087E-5</v>
      </c>
      <c r="AK173" s="10">
        <f>YAN_XRF!BA172/(0.5293*YAN_XRF!$R172)</f>
        <v>0.23247845731650693</v>
      </c>
      <c r="AL173" s="10">
        <f>YAN_XRF!BB172/(0.5293*YAN_XRF!$R172)</f>
        <v>4.4711957151476007E-3</v>
      </c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27">
        <v>16.861531709457967</v>
      </c>
      <c r="BN173" s="28">
        <v>4.1540191415344152</v>
      </c>
      <c r="BO173" s="28">
        <v>7.326150418886014</v>
      </c>
      <c r="BP173" s="28">
        <v>9.9635645696849799</v>
      </c>
    </row>
    <row r="174" spans="1:68" x14ac:dyDescent="0.2">
      <c r="A174" t="str">
        <f>YAN_XRF!A174</f>
        <v>YAN 8B-2</v>
      </c>
      <c r="B174">
        <v>19</v>
      </c>
      <c r="C174" s="6">
        <v>337</v>
      </c>
      <c r="D174" s="5">
        <f>0.4674*YAN_XRF!P173/(0.5293*YAN_XRF!$R173)</f>
        <v>2.8185160202750201</v>
      </c>
      <c r="E174" s="9">
        <f>0.5994*YAN_XRF!Q173/(0.5293*YAN_XRF!$R173)</f>
        <v>7.011435385397384E-2</v>
      </c>
      <c r="F174" s="5">
        <f>0.5293*YAN_XRF!R173/(0.5293*YAN_XRF!$R173)</f>
        <v>1</v>
      </c>
      <c r="G174" s="10">
        <f>0.6994*YAN_XRF!S173/(0.5293*YAN_XRF!$R173)</f>
        <v>0.76294864331055534</v>
      </c>
      <c r="H174" s="9">
        <f>0.7745*YAN_XRF!T173/(0.5293*YAN_XRF!$R173)</f>
        <v>1.559611517293011E-2</v>
      </c>
      <c r="I174" s="10">
        <f>0.603*YAN_XRF!U173/(0.5293*YAN_XRF!$R173)</f>
        <v>0.30704581195699809</v>
      </c>
      <c r="J174" s="10">
        <f>0.7147*YAN_XRF!V173/(0.5293*YAN_XRF!$R173)</f>
        <v>0.87818224097743258</v>
      </c>
      <c r="K174" s="9">
        <f>0.7419*YAN_XRF!W173/(0.5293*YAN_XRF!$R173)</f>
        <v>5.6142628526397884E-2</v>
      </c>
      <c r="L174" s="10">
        <f>0.8302*YAN_XRF!X173/(0.5293*YAN_XRF!$R173)</f>
        <v>0.1048852260905378</v>
      </c>
      <c r="M174" s="9">
        <f>0.4364*YAN_XRF!Y173/(0.5293*YAN_XRF!$R173)</f>
        <v>1.3881352473498346E-2</v>
      </c>
      <c r="N174" s="10">
        <f>YAN_XRF!AA173/(0.5293*YAN_XRF!$R173)</f>
        <v>4.4891426237807334E-3</v>
      </c>
      <c r="O174" s="5">
        <f>YAN_XRF!AB173/(0.5293*YAN_XRF!$R173)</f>
        <v>3.719575316846893</v>
      </c>
      <c r="P174" s="12">
        <f>YAN_XRF!AC173/(0.5293*YAN_XRF!$R173)</f>
        <v>28.666382183285538</v>
      </c>
      <c r="Q174" s="5">
        <f>YAN_XRF!AD173/(0.5293*YAN_XRF!$R173)</f>
        <v>6.3489302822041793</v>
      </c>
      <c r="R174" s="5">
        <f>YAN_XRF!AE173/(0.5293*YAN_XRF!$R173)</f>
        <v>2.0521794851569064</v>
      </c>
      <c r="S174" s="5">
        <f>YAN_XRF!AF173/(0.5293*YAN_XRF!$R173)</f>
        <v>2.1163100940680599</v>
      </c>
      <c r="T174" s="5">
        <f>YAN_XRF!AG173/(0.5293*YAN_XRF!$R173)</f>
        <v>13.275036044608738</v>
      </c>
      <c r="U174" s="10">
        <f>YAN_XRF!AH173/(0.5293*YAN_XRF!$R173)</f>
        <v>6.4130608911153325E-2</v>
      </c>
      <c r="V174" s="10" t="e">
        <f>YAN_XRF!#REF!/(0.5293*YAN_XRF!$R173)</f>
        <v>#REF!</v>
      </c>
      <c r="W174" s="5">
        <f>YAN_XRF!AI173/(0.5293*YAN_XRF!$R173)</f>
        <v>0.7054366980226866</v>
      </c>
      <c r="X174" s="10">
        <f>YAN_XRF!AJ173/(0.5293*YAN_XRF!$R173)</f>
        <v>0.38478365346691995</v>
      </c>
      <c r="Y174" s="5">
        <f>YAN_XRF!AK173/(0.5293*YAN_XRF!$R173)</f>
        <v>3.2065304455576662</v>
      </c>
      <c r="Z174" s="12">
        <f>YAN_XRF!AL173/(0.5293*YAN_XRF!$R173)</f>
        <v>22.830496772370584</v>
      </c>
      <c r="AA174" s="10">
        <f>YAN_XRF!AM173/(0.5293*YAN_XRF!$R173)</f>
        <v>0.5771754802003799</v>
      </c>
      <c r="AB174" s="10" t="e">
        <f>YAN_XRF!#REF!/(0.5293*YAN_XRF!$R173)</f>
        <v>#REF!</v>
      </c>
      <c r="AC174" s="10">
        <f>YAN_XRF!AN173/(0.5293*YAN_XRF!$R173)</f>
        <v>0</v>
      </c>
      <c r="AD174" s="10" t="e">
        <f>YAN_XRF!#REF!/(0.5293*YAN_XRF!$R173)</f>
        <v>#REF!</v>
      </c>
      <c r="AE174" s="12">
        <f>YAN_XRF!AO173/(0.5293*YAN_XRF!$R173)</f>
        <v>28.089206703085157</v>
      </c>
      <c r="AF174" s="5">
        <f>YAN_XRF!AP173/(0.5293*YAN_XRF!$R173)</f>
        <v>3.1423998366465131</v>
      </c>
      <c r="AG174" s="5">
        <f>YAN_XRF!AQ173/(0.5293*YAN_XRF!$R173)</f>
        <v>10.838072905984912</v>
      </c>
      <c r="AH174" s="12">
        <f>YAN_XRF!AR173/(0.5293*YAN_XRF!$R173)</f>
        <v>15.198954311943337</v>
      </c>
      <c r="AI174" s="10">
        <f>YAN_XRF!AY173/(0.5293*YAN_XRF!$R173)</f>
        <v>0.25729200295154714</v>
      </c>
      <c r="AJ174" s="10">
        <f>YAN_XRF!AZ173/(0.5293*YAN_XRF!$R173)</f>
        <v>2.5908766000105944E-3</v>
      </c>
      <c r="AM174" s="9">
        <f>YAN_XRF!BV173/(0.5293*YAN_XRF!$R173)</f>
        <v>5.4745030588115003E-3</v>
      </c>
      <c r="AN174" s="9">
        <f>YAN_XRF!BW173/(0.5293*YAN_XRF!$R173)</f>
        <v>5.9597402466217263E-3</v>
      </c>
      <c r="AO174" s="9">
        <f>YAN_XRF!BX173/(0.5293*YAN_XRF!$R173)</f>
        <v>1.6788141516806791E-2</v>
      </c>
      <c r="AP174" s="9">
        <f>YAN_XRF!BY173/(0.5293*YAN_XRF!$R173)</f>
        <v>0.16167454767719577</v>
      </c>
      <c r="AQ174" s="9">
        <f>YAN_XRF!BZ173/(0.5293*YAN_XRF!$R173)</f>
        <v>2.2203299417219506</v>
      </c>
      <c r="AR174" s="9">
        <f>YAN_XRF!CA173/(0.5293*YAN_XRF!$R173)</f>
        <v>5.0137822666027933E-3</v>
      </c>
      <c r="AS174" s="9">
        <f>YAN_XRF!CB173/(0.5293*YAN_XRF!$R173)</f>
        <v>0</v>
      </c>
      <c r="AT174" s="9">
        <f>YAN_XRF!CC173/(0.5293*YAN_XRF!$R173)</f>
        <v>8.7769151355804442E-3</v>
      </c>
      <c r="AU174" s="9">
        <f>YAN_XRF!CD173/(0.5293*YAN_XRF!$R173)</f>
        <v>3.2876364266476021</v>
      </c>
      <c r="AV174" s="9">
        <f>YAN_XRF!CE173/(0.5293*YAN_XRF!$R173)</f>
        <v>2.5808722250204544E-2</v>
      </c>
      <c r="AW174" s="9">
        <f>YAN_XRF!CF173/(0.5293*YAN_XRF!$R173)</f>
        <v>4.8759784567328095E-2</v>
      </c>
      <c r="AX174" s="9">
        <f>YAN_XRF!CG173/(0.5293*YAN_XRF!$R173)</f>
        <v>2.3005047302670386E-2</v>
      </c>
      <c r="AY174" s="9"/>
      <c r="AZ174" s="9">
        <f>YAN_XRF!CI173/(0.5293*YAN_XRF!$R173)</f>
        <v>2.3091059436376598</v>
      </c>
      <c r="BA174" s="9">
        <f>YAN_XRF!CJ173/(0.5293*YAN_XRF!$R173)</f>
        <v>0.68696836526845273</v>
      </c>
      <c r="BB174" s="9">
        <f>YAN_XRF!CK173/(0.5293*YAN_XRF!$R173)</f>
        <v>3.042368912866896</v>
      </c>
      <c r="BC174" s="9">
        <f>YAN_XRF!CL173/(0.5293*YAN_XRF!$R173)</f>
        <v>0.71890348458793973</v>
      </c>
      <c r="BD174" s="9">
        <f>YAN_XRF!CM173/(0.5293*YAN_XRF!$R173)</f>
        <v>0.20640485336470757</v>
      </c>
      <c r="BE174" s="9">
        <f>YAN_XRF!CN173/(0.5293*YAN_XRF!$R173)</f>
        <v>0.68267546606878549</v>
      </c>
      <c r="BF174" s="9">
        <f>YAN_XRF!CO173/(0.5293*YAN_XRF!$R173)</f>
        <v>9.7890244054162648E-2</v>
      </c>
      <c r="BG174" s="9">
        <f>YAN_XRF!CP173/(0.5293*YAN_XRF!$R173)</f>
        <v>0.57652968496864465</v>
      </c>
      <c r="BH174" s="9">
        <f>YAN_XRF!CQ173/(0.5293*YAN_XRF!$R173)</f>
        <v>0.11290193698808544</v>
      </c>
      <c r="BI174" s="9">
        <f>YAN_XRF!CR173/(0.5293*YAN_XRF!$R173)</f>
        <v>0.32156947095710703</v>
      </c>
      <c r="BJ174" s="9">
        <f>YAN_XRF!CS173/(0.5293*YAN_XRF!$R173)</f>
        <v>4.663962663672537E-2</v>
      </c>
      <c r="BK174" s="9">
        <f>YAN_XRF!CT173/(0.5293*YAN_XRF!$R173)</f>
        <v>0.30172168880519412</v>
      </c>
      <c r="BL174" s="9">
        <f>YAN_XRF!CU173/(0.5293*YAN_XRF!$R173)</f>
        <v>4.5249275035531562E-2</v>
      </c>
      <c r="BM174" s="27">
        <v>19.064818836914508</v>
      </c>
      <c r="BN174" s="28">
        <v>4.3723440234093802</v>
      </c>
      <c r="BO174" s="28">
        <v>7.4609966621082782</v>
      </c>
      <c r="BP174" s="28">
        <v>10.146955460467259</v>
      </c>
    </row>
    <row r="175" spans="1:68" x14ac:dyDescent="0.2">
      <c r="A175" t="str">
        <f>YAN_XRF!A174</f>
        <v>YAN 8B-2</v>
      </c>
      <c r="B175">
        <f>YAN_XRF!B174</f>
        <v>21</v>
      </c>
      <c r="C175">
        <f>YAN_XRF!C174</f>
        <v>339</v>
      </c>
      <c r="D175" s="5">
        <f>0.4674*YAN_XRF!P174/(0.5293*YAN_XRF!$R174)</f>
        <v>2.4915717176154231</v>
      </c>
      <c r="E175" s="9">
        <f>0.5994*YAN_XRF!Q174/(0.5293*YAN_XRF!$R174)</f>
        <v>6.7556594643742834E-2</v>
      </c>
      <c r="F175" s="5">
        <f>0.5293*YAN_XRF!R174/(0.5293*YAN_XRF!$R174)</f>
        <v>1</v>
      </c>
      <c r="G175" s="10">
        <f>0.6994*YAN_XRF!S174/(0.5293*YAN_XRF!$R174)</f>
        <v>0.77058736619200874</v>
      </c>
      <c r="H175" s="9">
        <f>0.7745*YAN_XRF!T174/(0.5293*YAN_XRF!$R174)</f>
        <v>1.6320544095602532E-2</v>
      </c>
      <c r="I175" s="10">
        <f>0.603*YAN_XRF!U174/(0.5293*YAN_XRF!$R174)</f>
        <v>0.29987656412614655</v>
      </c>
      <c r="J175" s="10">
        <f>0.7147*YAN_XRF!V174/(0.5293*YAN_XRF!$R174)</f>
        <v>0.8416621541709367</v>
      </c>
      <c r="K175" s="9">
        <f>0.7419*YAN_XRF!W174/(0.5293*YAN_XRF!$R174)</f>
        <v>7.2361165347356204E-2</v>
      </c>
      <c r="L175" s="10">
        <f>0.8302*YAN_XRF!X174/(0.5293*YAN_XRF!$R174)</f>
        <v>0.10296630216297557</v>
      </c>
      <c r="M175" s="9">
        <f>0.4364*YAN_XRF!Y174/(0.5293*YAN_XRF!$R174)</f>
        <v>1.166575573857604E-2</v>
      </c>
      <c r="N175" s="10">
        <f>YAN_XRF!AA174/(0.5293*YAN_XRF!$R174)</f>
        <v>1.2041349512572193E-2</v>
      </c>
      <c r="O175" s="5">
        <f>YAN_XRF!AB174/(0.5293*YAN_XRF!$R174)</f>
        <v>3.7328183488973794</v>
      </c>
      <c r="P175" s="12">
        <f>YAN_XRF!AC174/(0.5293*YAN_XRF!$R174)</f>
        <v>29.260479315550427</v>
      </c>
      <c r="Q175" s="5">
        <f>YAN_XRF!AD174/(0.5293*YAN_XRF!$R174)</f>
        <v>3.7328183488973794</v>
      </c>
      <c r="R175" s="5">
        <f>YAN_XRF!AE174/(0.5293*YAN_XRF!$R174)</f>
        <v>2.1674429122629948</v>
      </c>
      <c r="S175" s="5">
        <f>YAN_XRF!AF174/(0.5293*YAN_XRF!$R174)</f>
        <v>2.6490968927658822</v>
      </c>
      <c r="T175" s="5">
        <f>YAN_XRF!AG174/(0.5293*YAN_XRF!$R174)</f>
        <v>11.800522522320747</v>
      </c>
      <c r="U175" s="10">
        <f>YAN_XRF!AH174/(0.5293*YAN_XRF!$R174)</f>
        <v>-0.12041349512572193</v>
      </c>
      <c r="V175" s="10"/>
      <c r="W175" s="5">
        <f>YAN_XRF!AI174/(0.5293*YAN_XRF!$R174)</f>
        <v>0.84289446588005346</v>
      </c>
      <c r="X175" s="10">
        <f>YAN_XRF!AJ174/(0.5293*YAN_XRF!$R174)</f>
        <v>0.48165398050288771</v>
      </c>
      <c r="Y175" s="5">
        <f>YAN_XRF!AK174/(0.5293*YAN_XRF!$R174)</f>
        <v>2.8899238830173259</v>
      </c>
      <c r="Z175" s="12">
        <f>YAN_XRF!AL174/(0.5293*YAN_XRF!$R174)</f>
        <v>23.360218054390053</v>
      </c>
      <c r="AA175" s="10">
        <f>YAN_XRF!AM174/(0.5293*YAN_XRF!$R174)</f>
        <v>0.96330796100577543</v>
      </c>
      <c r="AB175" s="10"/>
      <c r="AC175" s="10">
        <f>YAN_XRF!AN174/(0.5293*YAN_XRF!$R174)</f>
        <v>-0.12041349512572193</v>
      </c>
      <c r="AD175" s="10"/>
      <c r="AE175" s="12">
        <f>YAN_XRF!AO174/(0.5293*YAN_XRF!$R174)</f>
        <v>28.056344364293206</v>
      </c>
      <c r="AF175" s="5">
        <f>YAN_XRF!AP174/(0.5293*YAN_XRF!$R174)</f>
        <v>2.7695103878916041</v>
      </c>
      <c r="AG175" s="5">
        <f>YAN_XRF!AQ174/(0.5293*YAN_XRF!$R174)</f>
        <v>10.596387571063529</v>
      </c>
      <c r="AH175" s="12">
        <f>YAN_XRF!AR174/(0.5293*YAN_XRF!$R174)</f>
        <v>13.727138444332299</v>
      </c>
      <c r="AI175" s="10">
        <f>YAN_XRF!AY174/(0.5293*YAN_XRF!$R174)</f>
        <v>0.24834079234728887</v>
      </c>
      <c r="AJ175" s="10">
        <f>YAN_XRF!AZ174/(0.5293*YAN_XRF!$R174)</f>
        <v>1.9266159220115509E-4</v>
      </c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27">
        <v>16.547317041841957</v>
      </c>
      <c r="BN175" s="28">
        <v>4.3590631573546403</v>
      </c>
      <c r="BO175" s="28">
        <v>6.9237083782258528</v>
      </c>
      <c r="BP175" s="28">
        <v>9.4162433943871608</v>
      </c>
    </row>
    <row r="176" spans="1:68" x14ac:dyDescent="0.2">
      <c r="A176" t="str">
        <f>YAN_XRF!A175</f>
        <v>YAN 8B-2</v>
      </c>
      <c r="B176">
        <f>YAN_XRF!B175</f>
        <v>23</v>
      </c>
      <c r="C176" s="19">
        <f>YAN_XRF!C175</f>
        <v>341</v>
      </c>
      <c r="D176" s="5">
        <f>0.4674*YAN_XRF!P175/(0.5293*YAN_XRF!$R175)</f>
        <v>2.6835346584229254</v>
      </c>
      <c r="E176" s="9">
        <f>0.5994*YAN_XRF!Q175/(0.5293*YAN_XRF!$R175)</f>
        <v>6.2222721102427735E-2</v>
      </c>
      <c r="F176" s="5">
        <f>0.5293*YAN_XRF!R175/(0.5293*YAN_XRF!$R175)</f>
        <v>1</v>
      </c>
      <c r="G176" s="10">
        <f>0.6994*YAN_XRF!S175/(0.5293*YAN_XRF!$R175)</f>
        <v>0.73025178888541797</v>
      </c>
      <c r="H176" s="9">
        <f>0.7745*YAN_XRF!T175/(0.5293*YAN_XRF!$R175)</f>
        <v>1.4660547319544385E-2</v>
      </c>
      <c r="I176" s="10">
        <f>0.603*YAN_XRF!U175/(0.5293*YAN_XRF!$R175)</f>
        <v>0.30680248479316274</v>
      </c>
      <c r="J176" s="10">
        <f>0.7147*YAN_XRF!V175/(0.5293*YAN_XRF!$R175)</f>
        <v>0.72899282637325113</v>
      </c>
      <c r="K176" s="9">
        <f>0.7419*YAN_XRF!W175/(0.5293*YAN_XRF!$R175)</f>
        <v>8.2292888790881175E-2</v>
      </c>
      <c r="L176" s="10">
        <f>0.8302*YAN_XRF!X175/(0.5293*YAN_XRF!$R175)</f>
        <v>9.0085386883809779E-2</v>
      </c>
      <c r="M176" s="9">
        <f>0.4364*YAN_XRF!Y175/(0.5293*YAN_XRF!$R175)</f>
        <v>1.1364951915999398E-2</v>
      </c>
      <c r="N176" s="10">
        <f>YAN_XRF!AA175/(0.5293*YAN_XRF!$R175)</f>
        <v>3.6170154534573905E-3</v>
      </c>
      <c r="O176" s="5">
        <f>YAN_XRF!AB175/(0.5293*YAN_XRF!$R175)</f>
        <v>2.2907764538563473</v>
      </c>
      <c r="P176" s="12">
        <f>YAN_XRF!AC175/(0.5293*YAN_XRF!$R175)</f>
        <v>25.439675355983645</v>
      </c>
      <c r="Q176" s="5">
        <f>YAN_XRF!AD175/(0.5293*YAN_XRF!$R175)</f>
        <v>3.6170154534573906</v>
      </c>
      <c r="R176" s="5">
        <f>YAN_XRF!AE175/(0.5293*YAN_XRF!$R175)</f>
        <v>2.5319108174201732</v>
      </c>
      <c r="S176" s="5">
        <f>YAN_XRF!AF175/(0.5293*YAN_XRF!$R175)</f>
        <v>4.3404185441488687</v>
      </c>
      <c r="T176" s="5">
        <f>YAN_XRF!AG175/(0.5293*YAN_XRF!$R175)</f>
        <v>16.397136722340171</v>
      </c>
      <c r="U176" s="10">
        <f>YAN_XRF!AH175/(0.5293*YAN_XRF!$R175)</f>
        <v>-0.12056718178191302</v>
      </c>
      <c r="V176" s="10"/>
      <c r="W176" s="5">
        <f>YAN_XRF!AI175/(0.5293*YAN_XRF!$R175)</f>
        <v>1.2056718178191301</v>
      </c>
      <c r="X176" s="10">
        <f>YAN_XRF!AJ175/(0.5293*YAN_XRF!$R175)</f>
        <v>0.36170154534573906</v>
      </c>
      <c r="Y176" s="5">
        <f>YAN_XRF!AK175/(0.5293*YAN_XRF!$R175)</f>
        <v>2.5319108174201732</v>
      </c>
      <c r="Z176" s="12">
        <f>YAN_XRF!AL175/(0.5293*YAN_XRF!$R175)</f>
        <v>23.390033265691127</v>
      </c>
      <c r="AA176" s="10">
        <f>YAN_XRF!AM175/(0.5293*YAN_XRF!$R175)</f>
        <v>0.36170154534573906</v>
      </c>
      <c r="AB176" s="10"/>
      <c r="AC176" s="10">
        <f>YAN_XRF!AN175/(0.5293*YAN_XRF!$R175)</f>
        <v>0</v>
      </c>
      <c r="AD176" s="10"/>
      <c r="AE176" s="12">
        <f>YAN_XRF!AO175/(0.5293*YAN_XRF!$R175)</f>
        <v>27.127615900930429</v>
      </c>
      <c r="AF176" s="5">
        <f>YAN_XRF!AP175/(0.5293*YAN_XRF!$R175)</f>
        <v>2.6524779992020862</v>
      </c>
      <c r="AG176" s="5">
        <f>YAN_XRF!AQ175/(0.5293*YAN_XRF!$R175)</f>
        <v>10.127643269680693</v>
      </c>
      <c r="AH176" s="12">
        <f>YAN_XRF!AR175/(0.5293*YAN_XRF!$R175)</f>
        <v>12.659554087100867</v>
      </c>
      <c r="AI176" s="10">
        <f>YAN_XRF!AY175/(0.5293*YAN_XRF!$R175)</f>
        <v>0.20465073435661915</v>
      </c>
      <c r="AJ176" s="10">
        <f>YAN_XRF!AZ175/(0.5293*YAN_XRF!$R175)</f>
        <v>2.8694989264095301E-3</v>
      </c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27">
        <v>14.981955562855994</v>
      </c>
      <c r="BN176" s="28">
        <v>4.0442555319414906</v>
      </c>
      <c r="BO176" s="28">
        <v>7.9208764731955341</v>
      </c>
      <c r="BP176" s="28">
        <v>10.772392003545928</v>
      </c>
    </row>
    <row r="177" spans="1:68" x14ac:dyDescent="0.2">
      <c r="A177" t="str">
        <f>YAN_XRF!A176</f>
        <v>YAN 8B-2</v>
      </c>
      <c r="B177">
        <f>YAN_XRF!B176</f>
        <v>25</v>
      </c>
      <c r="C177">
        <f>YAN_XRF!C176</f>
        <v>343</v>
      </c>
      <c r="D177" s="5">
        <f>0.4674*YAN_XRF!P176/(0.5293*YAN_XRF!$R176)</f>
        <v>2.8157300046719596</v>
      </c>
      <c r="E177" s="9">
        <f>0.5994*YAN_XRF!Q176/(0.5293*YAN_XRF!$R176)</f>
        <v>6.1889111990825967E-2</v>
      </c>
      <c r="F177" s="5">
        <f>0.5293*YAN_XRF!R176/(0.5293*YAN_XRF!$R176)</f>
        <v>1</v>
      </c>
      <c r="G177" s="10">
        <f>0.6994*YAN_XRF!S176/(0.5293*YAN_XRF!$R176)</f>
        <v>0.73323965004728098</v>
      </c>
      <c r="H177" s="9">
        <f>0.7745*YAN_XRF!T176/(0.5293*YAN_XRF!$R176)</f>
        <v>1.3044506639601522E-2</v>
      </c>
      <c r="I177" s="10">
        <f>0.603*YAN_XRF!U176/(0.5293*YAN_XRF!$R176)</f>
        <v>0.302472770091257</v>
      </c>
      <c r="J177" s="10">
        <f>0.7147*YAN_XRF!V176/(0.5293*YAN_XRF!$R176)</f>
        <v>0.66554200345539494</v>
      </c>
      <c r="K177" s="9">
        <f>0.7419*YAN_XRF!W176/(0.5293*YAN_XRF!$R176)</f>
        <v>7.1531875506189974E-2</v>
      </c>
      <c r="L177" s="10">
        <f>0.8302*YAN_XRF!X176/(0.5293*YAN_XRF!$R176)</f>
        <v>9.5244023235798239E-2</v>
      </c>
      <c r="M177" s="9">
        <f>0.4364*YAN_XRF!Y176/(0.5293*YAN_XRF!$R176)</f>
        <v>1.0599001850720883E-2</v>
      </c>
      <c r="N177" s="10">
        <f>YAN_XRF!AA176/(0.5293*YAN_XRF!$R176)</f>
        <v>1.2204701153246621E-3</v>
      </c>
      <c r="O177" s="5">
        <f>YAN_XRF!AB176/(0.5293*YAN_XRF!$R176)</f>
        <v>2.1968462075843918</v>
      </c>
      <c r="P177" s="12">
        <f>YAN_XRF!AC176/(0.5293*YAN_XRF!$R176)</f>
        <v>25.996013456415302</v>
      </c>
      <c r="Q177" s="5">
        <f>YAN_XRF!AD176/(0.5293*YAN_XRF!$R176)</f>
        <v>1.5866111499220608</v>
      </c>
      <c r="R177" s="5">
        <f>YAN_XRF!AE176/(0.5293*YAN_XRF!$R176)</f>
        <v>2.440940230649324</v>
      </c>
      <c r="S177" s="5">
        <f>YAN_XRF!AF176/(0.5293*YAN_XRF!$R176)</f>
        <v>3.9055043690389186</v>
      </c>
      <c r="T177" s="5">
        <f>YAN_XRF!AG176/(0.5293*YAN_XRF!$R176)</f>
        <v>15.133829430025809</v>
      </c>
      <c r="U177" s="10">
        <f>YAN_XRF!AH176/(0.5293*YAN_XRF!$R176)</f>
        <v>0</v>
      </c>
      <c r="V177" s="10"/>
      <c r="W177" s="5">
        <f>YAN_XRF!AI176/(0.5293*YAN_XRF!$R176)</f>
        <v>1.0984231037921959</v>
      </c>
      <c r="X177" s="10">
        <f>YAN_XRF!AJ176/(0.5293*YAN_XRF!$R176)</f>
        <v>0.36614103459739861</v>
      </c>
      <c r="Y177" s="5">
        <f>YAN_XRF!AK176/(0.5293*YAN_XRF!$R176)</f>
        <v>2.9291282767791889</v>
      </c>
      <c r="Z177" s="12">
        <f>YAN_XRF!AL176/(0.5293*YAN_XRF!$R176)</f>
        <v>21.968462075843917</v>
      </c>
      <c r="AA177" s="10">
        <f>YAN_XRF!AM176/(0.5293*YAN_XRF!$R176)</f>
        <v>0.36614103459739861</v>
      </c>
      <c r="AB177" s="10"/>
      <c r="AC177" s="10">
        <f>YAN_XRF!AN176/(0.5293*YAN_XRF!$R176)</f>
        <v>0.12204701153246621</v>
      </c>
      <c r="AD177" s="10"/>
      <c r="AE177" s="12">
        <f>YAN_XRF!AO176/(0.5293*YAN_XRF!$R176)</f>
        <v>27.094436560207498</v>
      </c>
      <c r="AF177" s="5">
        <f>YAN_XRF!AP176/(0.5293*YAN_XRF!$R176)</f>
        <v>2.3188932191168581</v>
      </c>
      <c r="AG177" s="5">
        <f>YAN_XRF!AQ176/(0.5293*YAN_XRF!$R176)</f>
        <v>10.618090003324561</v>
      </c>
      <c r="AH177" s="12">
        <f>YAN_XRF!AR176/(0.5293*YAN_XRF!$R176)</f>
        <v>12.936983222441418</v>
      </c>
      <c r="AI177" s="10">
        <f>YAN_XRF!AY176/(0.5293*YAN_XRF!$R176)</f>
        <v>0.18930711958800833</v>
      </c>
      <c r="AJ177" s="10">
        <f>YAN_XRF!AZ176/(0.5293*YAN_XRF!$R176)</f>
        <v>9.7637609225972974E-5</v>
      </c>
      <c r="AK177" s="10">
        <f>YAN_XRF!BA176/(0.5293*YAN_XRF!$R176)</f>
        <v>0.18224059762027855</v>
      </c>
      <c r="AL177" s="10">
        <f>YAN_XRF!BB176/(0.5293*YAN_XRF!$R176)</f>
        <v>7.066521967729774E-3</v>
      </c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27">
        <v>17.594293395311972</v>
      </c>
      <c r="BN177" s="28">
        <v>4.3131852063661107</v>
      </c>
      <c r="BO177" s="28">
        <v>7.851725728991374</v>
      </c>
      <c r="BP177" s="28">
        <v>10.678346991428269</v>
      </c>
    </row>
    <row r="178" spans="1:68" x14ac:dyDescent="0.2">
      <c r="A178" t="str">
        <f>YAN_XRF!A177</f>
        <v>YAN 8B-2</v>
      </c>
      <c r="B178">
        <f>YAN_XRF!B177</f>
        <v>27</v>
      </c>
      <c r="C178" s="6">
        <f>YAN_XRF!C177</f>
        <v>345</v>
      </c>
      <c r="D178" s="5">
        <f>0.4674*YAN_XRF!P177/(0.5293*YAN_XRF!$R177)</f>
        <v>2.4942283956553171</v>
      </c>
      <c r="E178" s="9">
        <f>0.5994*YAN_XRF!Q177/(0.5293*YAN_XRF!$R177)</f>
        <v>5.2349877988214021E-2</v>
      </c>
      <c r="F178" s="5">
        <f>0.5293*YAN_XRF!R177/(0.5293*YAN_XRF!$R177)</f>
        <v>1</v>
      </c>
      <c r="G178" s="10">
        <f>0.6994*YAN_XRF!S177/(0.5293*YAN_XRF!$R177)</f>
        <v>0.65672773101067861</v>
      </c>
      <c r="H178" s="9">
        <f>0.7745*YAN_XRF!T177/(0.5293*YAN_XRF!$R177)</f>
        <v>1.2880134309125938E-2</v>
      </c>
      <c r="I178" s="10">
        <f>0.603*YAN_XRF!U177/(0.5293*YAN_XRF!$R177)</f>
        <v>0.26400363829303425</v>
      </c>
      <c r="J178" s="10">
        <f>0.7147*YAN_XRF!V177/(0.5293*YAN_XRF!$R177)</f>
        <v>0.6816053515489332</v>
      </c>
      <c r="K178" s="9">
        <f>0.7419*YAN_XRF!W177/(0.5293*YAN_XRF!$R177)</f>
        <v>0.10659350107644149</v>
      </c>
      <c r="L178" s="10">
        <f>0.8302*YAN_XRF!X177/(0.5293*YAN_XRF!$R177)</f>
        <v>6.3866523518238419E-2</v>
      </c>
      <c r="M178" s="9">
        <f>0.4364*YAN_XRF!Y177/(0.5293*YAN_XRF!$R177)</f>
        <v>7.9486294744725555E-3</v>
      </c>
      <c r="N178" s="10">
        <f>YAN_XRF!AA177/(0.5293*YAN_XRF!$R177)</f>
        <v>3.3939300692022341E-3</v>
      </c>
      <c r="O178" s="5">
        <f>YAN_XRF!AB177/(0.5293*YAN_XRF!$R177)</f>
        <v>1.583834032294376</v>
      </c>
      <c r="P178" s="12">
        <f>YAN_XRF!AC177/(0.5293*YAN_XRF!$R177)</f>
        <v>17.76156736215836</v>
      </c>
      <c r="Q178" s="5">
        <f>YAN_XRF!AD177/(0.5293*YAN_XRF!$R177)</f>
        <v>2.6020130530550465</v>
      </c>
      <c r="R178" s="5">
        <f>YAN_XRF!AE177/(0.5293*YAN_XRF!$R177)</f>
        <v>2.4888820507483054</v>
      </c>
      <c r="S178" s="5">
        <f>YAN_XRF!AF177/(0.5293*YAN_XRF!$R177)</f>
        <v>5.3171571084168336</v>
      </c>
      <c r="T178" s="5">
        <f>YAN_XRF!AG177/(0.5293*YAN_XRF!$R177)</f>
        <v>10.521183214526927</v>
      </c>
      <c r="U178" s="10">
        <f>YAN_XRF!AH177/(0.5293*YAN_XRF!$R177)</f>
        <v>0</v>
      </c>
      <c r="V178" s="10" t="e">
        <f>YAN_XRF!#REF!/(0.5293*YAN_XRF!$R177)</f>
        <v>#REF!</v>
      </c>
      <c r="W178" s="5">
        <f>YAN_XRF!AI177/(0.5293*YAN_XRF!$R177)</f>
        <v>1.583834032294376</v>
      </c>
      <c r="X178" s="10">
        <f>YAN_XRF!AJ177/(0.5293*YAN_XRF!$R177)</f>
        <v>0.33939300692022345</v>
      </c>
      <c r="Y178" s="5">
        <f>YAN_XRF!AK177/(0.5293*YAN_XRF!$R177)</f>
        <v>1.6969650346011171</v>
      </c>
      <c r="Z178" s="12">
        <f>YAN_XRF!AL177/(0.5293*YAN_XRF!$R177)</f>
        <v>29.866584608979661</v>
      </c>
      <c r="AA178" s="10">
        <f>YAN_XRF!AM177/(0.5293*YAN_XRF!$R177)</f>
        <v>0</v>
      </c>
      <c r="AB178" s="10" t="e">
        <f>YAN_XRF!#REF!/(0.5293*YAN_XRF!$R177)</f>
        <v>#REF!</v>
      </c>
      <c r="AC178" s="10">
        <f>YAN_XRF!AN177/(0.5293*YAN_XRF!$R177)</f>
        <v>-0.11313100230674114</v>
      </c>
      <c r="AD178" s="10" t="e">
        <f>YAN_XRF!#REF!/(0.5293*YAN_XRF!$R177)</f>
        <v>#REF!</v>
      </c>
      <c r="AE178" s="12">
        <f>YAN_XRF!AO177/(0.5293*YAN_XRF!$R177)</f>
        <v>24.662558502869569</v>
      </c>
      <c r="AF178" s="5">
        <f>YAN_XRF!AP177/(0.5293*YAN_XRF!$R177)</f>
        <v>2.1494890438280816</v>
      </c>
      <c r="AG178" s="5">
        <f>YAN_XRF!AQ177/(0.5293*YAN_XRF!$R177)</f>
        <v>9.2767421891527739</v>
      </c>
      <c r="AH178" s="12">
        <f>YAN_XRF!AR177/(0.5293*YAN_XRF!$R177)</f>
        <v>10.294921209913444</v>
      </c>
      <c r="AI178" s="10">
        <f>YAN_XRF!AY177/(0.5293*YAN_XRF!$R177)</f>
        <v>0.18358899054337954</v>
      </c>
      <c r="AJ178" s="10">
        <f>YAN_XRF!AZ177/(0.5293*YAN_XRF!$R177)</f>
        <v>3.9822112811972888E-3</v>
      </c>
      <c r="AM178" s="9">
        <f>YAN_XRF!BV177/(0.5293*YAN_XRF!$R177)</f>
        <v>4.0934609088110856E-3</v>
      </c>
      <c r="AN178" s="9">
        <f>YAN_XRF!BW177/(0.5293*YAN_XRF!$R177)</f>
        <v>4.4891558315065831E-3</v>
      </c>
      <c r="AO178" s="9">
        <f>YAN_XRF!BX177/(0.5293*YAN_XRF!$R177)</f>
        <v>1.1239291116500402E-2</v>
      </c>
      <c r="AP178" s="9">
        <f>YAN_XRF!BY177/(0.5293*YAN_XRF!$R177)</f>
        <v>0.19421312297000562</v>
      </c>
      <c r="AQ178" s="9">
        <f>YAN_XRF!BZ177/(0.5293*YAN_XRF!$R177)</f>
        <v>1.9918070528129461</v>
      </c>
      <c r="AR178" s="9">
        <f>YAN_XRF!CA177/(0.5293*YAN_XRF!$R177)</f>
        <v>0.24746940273247925</v>
      </c>
      <c r="AS178" s="9">
        <f>YAN_XRF!CB177/(0.5293*YAN_XRF!$R177)</f>
        <v>1.7535305357544876E-4</v>
      </c>
      <c r="AT178" s="9">
        <f>YAN_XRF!CC177/(0.5293*YAN_XRF!$R177)</f>
        <v>2.3331006605719226E-2</v>
      </c>
      <c r="AU178" s="9">
        <f>YAN_XRF!CD177/(0.5293*YAN_XRF!$R177)</f>
        <v>2.8367994786923414</v>
      </c>
      <c r="AV178" s="9">
        <f>YAN_XRF!CE177/(0.5293*YAN_XRF!$R177)</f>
        <v>6.9566515938461249E-2</v>
      </c>
      <c r="AW178" s="9">
        <f>YAN_XRF!CF177/(0.5293*YAN_XRF!$R177)</f>
        <v>5.924218066794807E-2</v>
      </c>
      <c r="AX178" s="9">
        <f>YAN_XRF!CG177/(0.5293*YAN_XRF!$R177)</f>
        <v>1.3116609072368342E-2</v>
      </c>
      <c r="AY178" s="9">
        <f>YAN_XRF!CH177/(0.5293*YAN_XRF!$R177)</f>
        <v>1.9560350298835544E-2</v>
      </c>
      <c r="AZ178" s="9">
        <f>YAN_XRF!CI177/(0.5293*YAN_XRF!$R177)</f>
        <v>1.1358069804091044</v>
      </c>
      <c r="BA178" s="9">
        <f>YAN_XRF!CJ177/(0.5293*YAN_XRF!$R177)</f>
        <v>0.37142152498328496</v>
      </c>
      <c r="BB178" s="9">
        <f>YAN_XRF!CK177/(0.5293*YAN_XRF!$R177)</f>
        <v>1.6785473074255797</v>
      </c>
      <c r="BC178" s="9">
        <f>YAN_XRF!CL177/(0.5293*YAN_XRF!$R177)</f>
        <v>0.40079429276719564</v>
      </c>
      <c r="BD178" s="9">
        <f>YAN_XRF!CM177/(0.5293*YAN_XRF!$R177)</f>
        <v>0.1278488547263627</v>
      </c>
      <c r="BE178" s="9">
        <f>YAN_XRF!CN177/(0.5293*YAN_XRF!$R177)</f>
        <v>0.40618601800433102</v>
      </c>
      <c r="BF178" s="9">
        <f>YAN_XRF!CO177/(0.5293*YAN_XRF!$R177)</f>
        <v>6.0571469945052282E-2</v>
      </c>
      <c r="BG178" s="9">
        <f>YAN_XRF!CP177/(0.5293*YAN_XRF!$R177)</f>
        <v>0.36117807837942106</v>
      </c>
      <c r="BH178" s="9">
        <f>YAN_XRF!CQ177/(0.5293*YAN_XRF!$R177)</f>
        <v>7.3495555648574393E-2</v>
      </c>
      <c r="BI178" s="9">
        <f>YAN_XRF!CR177/(0.5293*YAN_XRF!$R177)</f>
        <v>0.2153556103361009</v>
      </c>
      <c r="BJ178" s="9">
        <f>YAN_XRF!CS177/(0.5293*YAN_XRF!$R177)</f>
        <v>3.1329368468805824E-2</v>
      </c>
      <c r="BK178" s="9">
        <f>YAN_XRF!CT177/(0.5293*YAN_XRF!$R177)</f>
        <v>0.20769155058483074</v>
      </c>
      <c r="BL178" s="9">
        <f>YAN_XRF!CU177/(0.5293*YAN_XRF!$R177)</f>
        <v>3.0872319219486587E-2</v>
      </c>
      <c r="BM178" s="27">
        <v>14.816018635138622</v>
      </c>
      <c r="BN178" s="28">
        <v>4.5596909330831865</v>
      </c>
      <c r="BO178" s="28">
        <v>6.1773637100748786</v>
      </c>
      <c r="BP178" s="28">
        <v>8.4012146457018346</v>
      </c>
    </row>
    <row r="179" spans="1:68" x14ac:dyDescent="0.2">
      <c r="A179" t="str">
        <f>YAN_XRF!A178</f>
        <v>YAN 8B-2</v>
      </c>
      <c r="B179">
        <f>YAN_XRF!B178</f>
        <v>29</v>
      </c>
      <c r="C179">
        <f>YAN_XRF!C178</f>
        <v>347</v>
      </c>
      <c r="D179" s="5">
        <f>0.4674*YAN_XRF!P178/(0.5293*YAN_XRF!$R178)</f>
        <v>2.6801824620524588</v>
      </c>
      <c r="E179" s="9">
        <f>0.5994*YAN_XRF!Q178/(0.5293*YAN_XRF!$R178)</f>
        <v>5.3140804561598726E-2</v>
      </c>
      <c r="F179" s="5">
        <f>0.5293*YAN_XRF!R178/(0.5293*YAN_XRF!$R178)</f>
        <v>1</v>
      </c>
      <c r="G179" s="10">
        <f>0.6994*YAN_XRF!S178/(0.5293*YAN_XRF!$R178)</f>
        <v>0.69964520740799907</v>
      </c>
      <c r="H179" s="9">
        <f>0.7745*YAN_XRF!T178/(0.5293*YAN_XRF!$R178)</f>
        <v>1.2943458145639193E-2</v>
      </c>
      <c r="I179" s="10">
        <f>0.603*YAN_XRF!U178/(0.5293*YAN_XRF!$R178)</f>
        <v>0.28016454107968175</v>
      </c>
      <c r="J179" s="10">
        <f>0.7147*YAN_XRF!V178/(0.5293*YAN_XRF!$R178)</f>
        <v>0.67174858202673393</v>
      </c>
      <c r="K179" s="9">
        <f>0.7419*YAN_XRF!W178/(0.5293*YAN_XRF!$R178)</f>
        <v>0.11255508743467202</v>
      </c>
      <c r="L179" s="10">
        <f>0.8302*YAN_XRF!X178/(0.5293*YAN_XRF!$R178)</f>
        <v>5.8055655050668231E-2</v>
      </c>
      <c r="M179" s="9">
        <f>0.4364*YAN_XRF!Y178/(0.5293*YAN_XRF!$R178)</f>
        <v>7.4482976379636372E-3</v>
      </c>
      <c r="N179" s="10">
        <f>YAN_XRF!AA178/(0.5293*YAN_XRF!$R178)</f>
        <v>-3.55574856685554E-3</v>
      </c>
      <c r="O179" s="5">
        <f>YAN_XRF!AB178/(0.5293*YAN_XRF!$R178)</f>
        <v>1.422299426742216</v>
      </c>
      <c r="P179" s="12">
        <f>YAN_XRF!AC178/(0.5293*YAN_XRF!$R178)</f>
        <v>21.690066257818795</v>
      </c>
      <c r="Q179" s="5">
        <f>YAN_XRF!AD178/(0.5293*YAN_XRF!$R178)</f>
        <v>1.896399235656288</v>
      </c>
      <c r="R179" s="5">
        <f>YAN_XRF!AE178/(0.5293*YAN_XRF!$R178)</f>
        <v>2.6075489490273962</v>
      </c>
      <c r="S179" s="5">
        <f>YAN_XRF!AF178/(0.5293*YAN_XRF!$R178)</f>
        <v>6.2818224681114545</v>
      </c>
      <c r="T179" s="5">
        <f>YAN_XRF!AG178/(0.5293*YAN_XRF!$R178)</f>
        <v>11.971020175080319</v>
      </c>
      <c r="U179" s="10">
        <f>YAN_XRF!AH178/(0.5293*YAN_XRF!$R178)</f>
        <v>0.237049904457036</v>
      </c>
      <c r="V179" s="10"/>
      <c r="W179" s="5">
        <f>YAN_XRF!AI178/(0.5293*YAN_XRF!$R178)</f>
        <v>2.0149241878848061</v>
      </c>
      <c r="X179" s="10">
        <f>YAN_XRF!AJ178/(0.5293*YAN_XRF!$R178)</f>
        <v>0.118524952228518</v>
      </c>
      <c r="Y179" s="5">
        <f>YAN_XRF!AK178/(0.5293*YAN_XRF!$R178)</f>
        <v>1.659349331199252</v>
      </c>
      <c r="Z179" s="12">
        <f>YAN_XRF!AL178/(0.5293*YAN_XRF!$R178)</f>
        <v>29.986812913815054</v>
      </c>
      <c r="AA179" s="10">
        <f>YAN_XRF!AM178/(0.5293*YAN_XRF!$R178)</f>
        <v>0.82967466559962599</v>
      </c>
      <c r="AB179" s="10"/>
      <c r="AC179" s="10">
        <f>YAN_XRF!AN178/(0.5293*YAN_XRF!$R178)</f>
        <v>0.118524952228518</v>
      </c>
      <c r="AD179" s="10"/>
      <c r="AE179" s="12">
        <f>YAN_XRF!AO178/(0.5293*YAN_XRF!$R178)</f>
        <v>27.023689108102104</v>
      </c>
      <c r="AF179" s="5">
        <f>YAN_XRF!AP178/(0.5293*YAN_XRF!$R178)</f>
        <v>1.7778742834277701</v>
      </c>
      <c r="AG179" s="5">
        <f>YAN_XRF!AQ178/(0.5293*YAN_XRF!$R178)</f>
        <v>10.430195796109585</v>
      </c>
      <c r="AH179" s="12">
        <f>YAN_XRF!AR178/(0.5293*YAN_XRF!$R178)</f>
        <v>10.667245700566621</v>
      </c>
      <c r="AI179" s="10">
        <f>YAN_XRF!AY178/(0.5293*YAN_XRF!$R178)</f>
        <v>0.18348847854496872</v>
      </c>
      <c r="AJ179" s="10">
        <f>YAN_XRF!AZ178/(0.5293*YAN_XRF!$R178)</f>
        <v>2.2045641114504348E-3</v>
      </c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27">
        <v>14.789162894750532</v>
      </c>
      <c r="BN179" s="28">
        <v>4.1319727994992963</v>
      </c>
      <c r="BO179" s="28">
        <v>12.479107359551872</v>
      </c>
      <c r="BP179" s="28">
        <v>16.971586008990545</v>
      </c>
    </row>
    <row r="180" spans="1:68" x14ac:dyDescent="0.2">
      <c r="A180" t="str">
        <f>YAN_XRF!A179</f>
        <v>YAN 8B-2</v>
      </c>
      <c r="B180">
        <f>YAN_XRF!B179</f>
        <v>31</v>
      </c>
      <c r="C180">
        <f>YAN_XRF!C179</f>
        <v>349</v>
      </c>
      <c r="D180" s="5">
        <f>0.4674*YAN_XRF!P179/(0.5293*YAN_XRF!$R179)</f>
        <v>2.7434494625193819</v>
      </c>
      <c r="E180" s="9">
        <f>0.5994*YAN_XRF!Q179/(0.5293*YAN_XRF!$R179)</f>
        <v>6.0025063262147613E-2</v>
      </c>
      <c r="F180" s="5">
        <f>0.5293*YAN_XRF!R179/(0.5293*YAN_XRF!$R179)</f>
        <v>1</v>
      </c>
      <c r="G180" s="10">
        <f>0.6994*YAN_XRF!S179/(0.5293*YAN_XRF!$R179)</f>
        <v>0.66997743001783472</v>
      </c>
      <c r="H180" s="9">
        <f>0.7745*YAN_XRF!T179/(0.5293*YAN_XRF!$R179)</f>
        <v>1.5998486153840207E-2</v>
      </c>
      <c r="I180" s="10">
        <f>0.603*YAN_XRF!U179/(0.5293*YAN_XRF!$R179)</f>
        <v>0.26659976043251643</v>
      </c>
      <c r="J180" s="10">
        <f>0.7147*YAN_XRF!V179/(0.5293*YAN_XRF!$R179)</f>
        <v>0.7493847735004926</v>
      </c>
      <c r="K180" s="9">
        <f>0.7419*YAN_XRF!W179/(0.5293*YAN_XRF!$R179)</f>
        <v>8.2450739600582343E-2</v>
      </c>
      <c r="L180" s="10">
        <f>0.8302*YAN_XRF!X179/(0.5293*YAN_XRF!$R179)</f>
        <v>0.10429834704234663</v>
      </c>
      <c r="M180" s="9">
        <f>0.4364*YAN_XRF!Y179/(0.5293*YAN_XRF!$R179)</f>
        <v>1.0543288607305022E-2</v>
      </c>
      <c r="N180" s="10">
        <f>YAN_XRF!AA179/(0.5293*YAN_XRF!$R179)</f>
        <v>1.4495813850556856E-2</v>
      </c>
      <c r="O180" s="5">
        <f>YAN_XRF!AB179/(0.5293*YAN_XRF!$R179)</f>
        <v>2.0535736288288882</v>
      </c>
      <c r="P180" s="12">
        <f>YAN_XRF!AC179/(0.5293*YAN_XRF!$R179)</f>
        <v>29.716418393641554</v>
      </c>
      <c r="Q180" s="5">
        <f>YAN_XRF!AD179/(0.5293*YAN_XRF!$R179)</f>
        <v>3.8655503601484948</v>
      </c>
      <c r="R180" s="5">
        <f>YAN_XRF!AE179/(0.5293*YAN_XRF!$R179)</f>
        <v>2.5367674238474498</v>
      </c>
      <c r="S180" s="5">
        <f>YAN_XRF!AF179/(0.5293*YAN_XRF!$R179)</f>
        <v>3.8655503601484948</v>
      </c>
      <c r="T180" s="5">
        <f>YAN_XRF!AG179/(0.5293*YAN_XRF!$R179)</f>
        <v>15.462201440593979</v>
      </c>
      <c r="U180" s="10">
        <f>YAN_XRF!AH179/(0.5293*YAN_XRF!$R179)</f>
        <v>0</v>
      </c>
      <c r="V180" s="10"/>
      <c r="W180" s="5">
        <f>YAN_XRF!AI179/(0.5293*YAN_XRF!$R179)</f>
        <v>1.2079844875464048</v>
      </c>
      <c r="X180" s="10">
        <f>YAN_XRF!AJ179/(0.5293*YAN_XRF!$R179)</f>
        <v>0</v>
      </c>
      <c r="Y180" s="5">
        <f>YAN_XRF!AK179/(0.5293*YAN_XRF!$R179)</f>
        <v>3.0199612188660119</v>
      </c>
      <c r="Z180" s="12">
        <f>YAN_XRF!AL179/(0.5293*YAN_XRF!$R179)</f>
        <v>26.817255623530183</v>
      </c>
      <c r="AA180" s="10">
        <f>YAN_XRF!AM179/(0.5293*YAN_XRF!$R179)</f>
        <v>0</v>
      </c>
      <c r="AB180" s="10"/>
      <c r="AC180" s="10">
        <f>YAN_XRF!AN179/(0.5293*YAN_XRF!$R179)</f>
        <v>-0.12079844875464046</v>
      </c>
      <c r="AD180" s="10"/>
      <c r="AE180" s="12">
        <f>YAN_XRF!AO179/(0.5293*YAN_XRF!$R179)</f>
        <v>25.850868033493061</v>
      </c>
      <c r="AF180" s="5">
        <f>YAN_XRF!AP179/(0.5293*YAN_XRF!$R179)</f>
        <v>2.5367674238474498</v>
      </c>
      <c r="AG180" s="5">
        <f>YAN_XRF!AQ179/(0.5293*YAN_XRF!$R179)</f>
        <v>9.180682105352675</v>
      </c>
      <c r="AH180" s="12">
        <f>YAN_XRF!AR179/(0.5293*YAN_XRF!$R179)</f>
        <v>12.68383711923725</v>
      </c>
      <c r="AI180" s="10">
        <f>YAN_XRF!AY179/(0.5293*YAN_XRF!$R179)</f>
        <v>0.20638414969730323</v>
      </c>
      <c r="AJ180" s="10">
        <f>YAN_XRF!AZ179/(0.5293*YAN_XRF!$R179)</f>
        <v>5.6292077119662462E-3</v>
      </c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27">
        <v>15.044023526361059</v>
      </c>
      <c r="BN180" s="28">
        <v>4.3141063438660057</v>
      </c>
      <c r="BO180" s="28">
        <v>7.4905483680759959</v>
      </c>
      <c r="BP180" s="28">
        <v>10.187145780583355</v>
      </c>
    </row>
    <row r="181" spans="1:68" x14ac:dyDescent="0.2">
      <c r="A181" t="str">
        <f>YAN_XRF!A180</f>
        <v>YAN 8B-2</v>
      </c>
      <c r="B181">
        <f>YAN_XRF!B180</f>
        <v>33</v>
      </c>
      <c r="C181">
        <f>YAN_XRF!C180</f>
        <v>351</v>
      </c>
      <c r="D181" s="5">
        <f>0.4674*YAN_XRF!P180/(0.5293*YAN_XRF!$R180)</f>
        <v>2.6809157502826477</v>
      </c>
      <c r="E181" s="9">
        <f>0.5994*YAN_XRF!Q180/(0.5293*YAN_XRF!$R180)</f>
        <v>6.1801879871099329E-2</v>
      </c>
      <c r="F181" s="5">
        <f>0.5293*YAN_XRF!R180/(0.5293*YAN_XRF!$R180)</f>
        <v>1</v>
      </c>
      <c r="G181" s="10">
        <f>0.6994*YAN_XRF!S180/(0.5293*YAN_XRF!$R180)</f>
        <v>0.66526911026467317</v>
      </c>
      <c r="H181" s="9">
        <f>0.7745*YAN_XRF!T180/(0.5293*YAN_XRF!$R180)</f>
        <v>1.4401736475947937E-2</v>
      </c>
      <c r="I181" s="10">
        <f>0.603*YAN_XRF!U180/(0.5293*YAN_XRF!$R180)</f>
        <v>0.2616299964061814</v>
      </c>
      <c r="J181" s="10">
        <f>0.7147*YAN_XRF!V180/(0.5293*YAN_XRF!$R180)</f>
        <v>0.72667739845674395</v>
      </c>
      <c r="K181" s="9">
        <f>0.7419*YAN_XRF!W180/(0.5293*YAN_XRF!$R180)</f>
        <v>7.3399365032442709E-2</v>
      </c>
      <c r="L181" s="10">
        <f>0.8302*YAN_XRF!X180/(0.5293*YAN_XRF!$R180)</f>
        <v>0.11182270971540891</v>
      </c>
      <c r="M181" s="9">
        <f>0.4364*YAN_XRF!Y180/(0.5293*YAN_XRF!$R180)</f>
        <v>9.4152565050799192E-3</v>
      </c>
      <c r="N181" s="10">
        <f>YAN_XRF!AA180/(0.5293*YAN_XRF!$R180)</f>
        <v>-2.3839592915111383E-3</v>
      </c>
      <c r="O181" s="5">
        <f>YAN_XRF!AB180/(0.5293*YAN_XRF!$R180)</f>
        <v>2.0263653977844673</v>
      </c>
      <c r="P181" s="12">
        <f>YAN_XRF!AC180/(0.5293*YAN_XRF!$R180)</f>
        <v>29.441897250162555</v>
      </c>
      <c r="Q181" s="5">
        <f>YAN_XRF!AD180/(0.5293*YAN_XRF!$R180)</f>
        <v>2.3839592915111383</v>
      </c>
      <c r="R181" s="5">
        <f>YAN_XRF!AE180/(0.5293*YAN_XRF!$R180)</f>
        <v>2.1455633623600243</v>
      </c>
      <c r="S181" s="5">
        <f>YAN_XRF!AF180/(0.5293*YAN_XRF!$R180)</f>
        <v>4.2911267247200486</v>
      </c>
      <c r="T181" s="5">
        <f>YAN_XRF!AG180/(0.5293*YAN_XRF!$R180)</f>
        <v>13.826963890764601</v>
      </c>
      <c r="U181" s="10">
        <f>YAN_XRF!AH180/(0.5293*YAN_XRF!$R180)</f>
        <v>0</v>
      </c>
      <c r="V181" s="10"/>
      <c r="W181" s="5">
        <f>YAN_XRF!AI180/(0.5293*YAN_XRF!$R180)</f>
        <v>1.0727816811800122</v>
      </c>
      <c r="X181" s="10">
        <f>YAN_XRF!AJ180/(0.5293*YAN_XRF!$R180)</f>
        <v>0.35759389372667072</v>
      </c>
      <c r="Y181" s="5">
        <f>YAN_XRF!AK180/(0.5293*YAN_XRF!$R180)</f>
        <v>3.3375430081155932</v>
      </c>
      <c r="Z181" s="12">
        <f>YAN_XRF!AL180/(0.5293*YAN_XRF!$R180)</f>
        <v>25.985156277471408</v>
      </c>
      <c r="AA181" s="10">
        <f>YAN_XRF!AM180/(0.5293*YAN_XRF!$R180)</f>
        <v>0</v>
      </c>
      <c r="AB181" s="10"/>
      <c r="AC181" s="10">
        <f>YAN_XRF!AN180/(0.5293*YAN_XRF!$R180)</f>
        <v>-0.11919796457555691</v>
      </c>
      <c r="AD181" s="10"/>
      <c r="AE181" s="12">
        <f>YAN_XRF!AO180/(0.5293*YAN_XRF!$R180)</f>
        <v>25.746760348320294</v>
      </c>
      <c r="AF181" s="5">
        <f>YAN_XRF!AP180/(0.5293*YAN_XRF!$R180)</f>
        <v>2.2647613269355813</v>
      </c>
      <c r="AG181" s="5">
        <f>YAN_XRF!AQ180/(0.5293*YAN_XRF!$R180)</f>
        <v>9.4166392014689961</v>
      </c>
      <c r="AH181" s="12">
        <f>YAN_XRF!AR180/(0.5293*YAN_XRF!$R180)</f>
        <v>12.75418220958459</v>
      </c>
      <c r="AI181" s="10">
        <f>YAN_XRF!AY180/(0.5293*YAN_XRF!$R180)</f>
        <v>0.20153991850435163</v>
      </c>
      <c r="AJ181" s="10">
        <f>YAN_XRF!AZ180/(0.5293*YAN_XRF!$R180)</f>
        <v>9.1067244935725475E-3</v>
      </c>
      <c r="AK181" s="10">
        <f>YAN_XRF!BA180/(0.5293*YAN_XRF!$R180)</f>
        <v>0.19569921824014933</v>
      </c>
      <c r="AL181" s="10">
        <f>YAN_XRF!BB180/(0.5293*YAN_XRF!$R180)</f>
        <v>5.8407002642023066E-3</v>
      </c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27">
        <v>18.344310453527228</v>
      </c>
      <c r="BN181" s="28">
        <v>4.3245418778285849</v>
      </c>
      <c r="BO181" s="28">
        <v>6.3911225738622237</v>
      </c>
      <c r="BP181" s="28">
        <v>8.6919267004526244</v>
      </c>
    </row>
    <row r="182" spans="1:68" x14ac:dyDescent="0.2">
      <c r="A182" t="str">
        <f>YAN_XRF!A181</f>
        <v>YAN 8B-2</v>
      </c>
      <c r="B182">
        <f>YAN_XRF!B181</f>
        <v>35</v>
      </c>
      <c r="C182">
        <f>YAN_XRF!C181</f>
        <v>353</v>
      </c>
      <c r="D182" s="5">
        <f>0.4674*YAN_XRF!P181/(0.5293*YAN_XRF!$R181)</f>
        <v>2.6601425143317985</v>
      </c>
      <c r="E182" s="9">
        <f>0.5994*YAN_XRF!Q181/(0.5293*YAN_XRF!$R181)</f>
        <v>5.9086839559993352E-2</v>
      </c>
      <c r="F182" s="5">
        <f>0.5293*YAN_XRF!R181/(0.5293*YAN_XRF!$R181)</f>
        <v>1</v>
      </c>
      <c r="G182" s="10">
        <f>0.6994*YAN_XRF!S181/(0.5293*YAN_XRF!$R181)</f>
        <v>0.67465360708266719</v>
      </c>
      <c r="H182" s="9">
        <f>0.7745*YAN_XRF!T181/(0.5293*YAN_XRF!$R181)</f>
        <v>1.3558753088891456E-2</v>
      </c>
      <c r="I182" s="10">
        <f>0.603*YAN_XRF!U181/(0.5293*YAN_XRF!$R181)</f>
        <v>0.26568108822973741</v>
      </c>
      <c r="J182" s="10">
        <f>0.7147*YAN_XRF!V181/(0.5293*YAN_XRF!$R181)</f>
        <v>0.6692589151352627</v>
      </c>
      <c r="K182" s="9">
        <f>0.7419*YAN_XRF!W181/(0.5293*YAN_XRF!$R181)</f>
        <v>9.6756558225310263E-2</v>
      </c>
      <c r="L182" s="10">
        <f>0.8302*YAN_XRF!X181/(0.5293*YAN_XRF!$R181)</f>
        <v>0.10046898513290341</v>
      </c>
      <c r="M182" s="9">
        <f>0.4364*YAN_XRF!Y181/(0.5293*YAN_XRF!$R181)</f>
        <v>9.8445990339254049E-3</v>
      </c>
      <c r="N182" s="10">
        <f>YAN_XRF!AA181/(0.5293*YAN_XRF!$R181)</f>
        <v>-1.1749301856483689E-3</v>
      </c>
      <c r="O182" s="5">
        <f>YAN_XRF!AB181/(0.5293*YAN_XRF!$R181)</f>
        <v>1.87988829703739</v>
      </c>
      <c r="P182" s="12">
        <f>YAN_XRF!AC181/(0.5293*YAN_XRF!$R181)</f>
        <v>29.138268604079546</v>
      </c>
      <c r="Q182" s="5">
        <f>YAN_XRF!AD181/(0.5293*YAN_XRF!$R181)</f>
        <v>1.9973813156022269</v>
      </c>
      <c r="R182" s="5">
        <f>YAN_XRF!AE181/(0.5293*YAN_XRF!$R181)</f>
        <v>2.3498603712967374</v>
      </c>
      <c r="S182" s="5">
        <f>YAN_XRF!AF181/(0.5293*YAN_XRF!$R181)</f>
        <v>4.4647347054638011</v>
      </c>
      <c r="T182" s="5">
        <f>YAN_XRF!AG181/(0.5293*YAN_XRF!$R181)</f>
        <v>12.454259967872709</v>
      </c>
      <c r="U182" s="10">
        <f>YAN_XRF!AH181/(0.5293*YAN_XRF!$R181)</f>
        <v>0.23498603712967375</v>
      </c>
      <c r="V182" s="10"/>
      <c r="W182" s="5">
        <f>YAN_XRF!AI181/(0.5293*YAN_XRF!$R181)</f>
        <v>1.4099162227780426</v>
      </c>
      <c r="X182" s="10">
        <f>YAN_XRF!AJ181/(0.5293*YAN_XRF!$R181)</f>
        <v>0.35247905569451066</v>
      </c>
      <c r="Y182" s="5">
        <f>YAN_XRF!AK181/(0.5293*YAN_XRF!$R181)</f>
        <v>3.1723115012505958</v>
      </c>
      <c r="Z182" s="12">
        <f>YAN_XRF!AL181/(0.5293*YAN_XRF!$R181)</f>
        <v>27.728352381301505</v>
      </c>
      <c r="AA182" s="10">
        <f>YAN_XRF!AM181/(0.5293*YAN_XRF!$R181)</f>
        <v>0.58746509282418435</v>
      </c>
      <c r="AB182" s="10"/>
      <c r="AC182" s="10">
        <f>YAN_XRF!AN181/(0.5293*YAN_XRF!$R181)</f>
        <v>0.11749301856483688</v>
      </c>
      <c r="AD182" s="10"/>
      <c r="AE182" s="12">
        <f>YAN_XRF!AO181/(0.5293*YAN_XRF!$R181)</f>
        <v>25.143505972875094</v>
      </c>
      <c r="AF182" s="5">
        <f>YAN_XRF!AP181/(0.5293*YAN_XRF!$R181)</f>
        <v>2.3498603712967374</v>
      </c>
      <c r="AG182" s="5">
        <f>YAN_XRF!AQ181/(0.5293*YAN_XRF!$R181)</f>
        <v>9.6344275223166242</v>
      </c>
      <c r="AH182" s="12">
        <f>YAN_XRF!AR181/(0.5293*YAN_XRF!$R181)</f>
        <v>13.041725060696894</v>
      </c>
      <c r="AI182" s="10">
        <f>YAN_XRF!AY181/(0.5293*YAN_XRF!$R181)</f>
        <v>0.18298362711287694</v>
      </c>
      <c r="AJ182" s="10">
        <f>YAN_XRF!AZ181/(0.5293*YAN_XRF!$R181)</f>
        <v>7.5195531881495602E-3</v>
      </c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27">
        <v>18.498022358926875</v>
      </c>
      <c r="BN182" s="28">
        <v>4.1571484214626162</v>
      </c>
      <c r="BO182" s="28">
        <v>7.8847915109534057</v>
      </c>
      <c r="BP182" s="28">
        <v>10.723316454896633</v>
      </c>
    </row>
    <row r="183" spans="1:68" x14ac:dyDescent="0.2">
      <c r="A183" t="str">
        <f>YAN_XRF!A182</f>
        <v>YAN 8B-2</v>
      </c>
      <c r="B183">
        <f>YAN_XRF!B182</f>
        <v>37</v>
      </c>
      <c r="C183" s="18">
        <f>YAN_XRF!C182</f>
        <v>355</v>
      </c>
      <c r="D183" s="5">
        <f>0.4674*YAN_XRF!P182/(0.5293*YAN_XRF!$R182)</f>
        <v>2.4321805079485035</v>
      </c>
      <c r="E183" s="9">
        <f>0.5994*YAN_XRF!Q182/(0.5293*YAN_XRF!$R182)</f>
        <v>5.3566165555585549E-2</v>
      </c>
      <c r="F183" s="5">
        <f>0.5293*YAN_XRF!R182/(0.5293*YAN_XRF!$R182)</f>
        <v>1</v>
      </c>
      <c r="G183" s="10">
        <f>0.6994*YAN_XRF!S182/(0.5293*YAN_XRF!$R182)</f>
        <v>0.7181529363429987</v>
      </c>
      <c r="H183" s="9">
        <f>0.7745*YAN_XRF!T182/(0.5293*YAN_XRF!$R182)</f>
        <v>1.7187420342530863E-2</v>
      </c>
      <c r="I183" s="10">
        <f>0.603*YAN_XRF!U182/(0.5293*YAN_XRF!$R182)</f>
        <v>0.28933092224231466</v>
      </c>
      <c r="J183" s="10">
        <f>0.7147*YAN_XRF!V182/(0.5293*YAN_XRF!$R182)</f>
        <v>0.90103994793962672</v>
      </c>
      <c r="K183" s="9">
        <f>0.7419*YAN_XRF!W182/(0.5293*YAN_XRF!$R182)</f>
        <v>0.12370228423884194</v>
      </c>
      <c r="L183" s="10">
        <f>0.8302*YAN_XRF!X182/(0.5293*YAN_XRF!$R182)</f>
        <v>7.1702248252408854E-2</v>
      </c>
      <c r="M183" s="9">
        <f>0.4364*YAN_XRF!Y182/(0.5293*YAN_XRF!$R182)</f>
        <v>8.3757223526730422E-3</v>
      </c>
      <c r="N183" s="10">
        <f>YAN_XRF!AA182/(0.5293*YAN_XRF!$R182)</f>
        <v>8.3968343934336769E-3</v>
      </c>
      <c r="O183" s="5">
        <f>YAN_XRF!AB182/(0.5293*YAN_XRF!$R182)</f>
        <v>2.3990955409810502</v>
      </c>
      <c r="P183" s="12">
        <f>YAN_XRF!AC182/(0.5293*YAN_XRF!$R182)</f>
        <v>22.071678977025663</v>
      </c>
      <c r="Q183" s="5">
        <f>YAN_XRF!AD182/(0.5293*YAN_XRF!$R182)</f>
        <v>0.59977388524526254</v>
      </c>
      <c r="R183" s="5">
        <f>YAN_XRF!AE182/(0.5293*YAN_XRF!$R182)</f>
        <v>2.8789146491772604</v>
      </c>
      <c r="S183" s="5">
        <f>YAN_XRF!AF182/(0.5293*YAN_XRF!$R182)</f>
        <v>8.3968343934336751</v>
      </c>
      <c r="T183" s="5">
        <f>YAN_XRF!AG182/(0.5293*YAN_XRF!$R182)</f>
        <v>11.515658596709041</v>
      </c>
      <c r="U183" s="10">
        <f>YAN_XRF!AH182/(0.5293*YAN_XRF!$R182)</f>
        <v>-0.23990955409810502</v>
      </c>
      <c r="V183" s="10" t="e">
        <f>YAN_XRF!#REF!/(0.5293*YAN_XRF!$R182)</f>
        <v>#REF!</v>
      </c>
      <c r="W183" s="5">
        <f>YAN_XRF!AI182/(0.5293*YAN_XRF!$R182)</f>
        <v>1.7993216557357876</v>
      </c>
      <c r="X183" s="10">
        <f>YAN_XRF!AJ182/(0.5293*YAN_XRF!$R182)</f>
        <v>0.47981910819621004</v>
      </c>
      <c r="Y183" s="5">
        <f>YAN_XRF!AK182/(0.5293*YAN_XRF!$R182)</f>
        <v>1.9192764327848402</v>
      </c>
      <c r="Z183" s="12">
        <f>YAN_XRF!AL182/(0.5293*YAN_XRF!$R182)</f>
        <v>30.948332478655548</v>
      </c>
      <c r="AA183" s="10">
        <f>YAN_XRF!AM182/(0.5293*YAN_XRF!$R182)</f>
        <v>0</v>
      </c>
      <c r="AB183" s="10" t="e">
        <f>YAN_XRF!#REF!/(0.5293*YAN_XRF!$R182)</f>
        <v>#REF!</v>
      </c>
      <c r="AC183" s="10">
        <f>YAN_XRF!AN182/(0.5293*YAN_XRF!$R182)</f>
        <v>-0.11995477704905251</v>
      </c>
      <c r="AD183" s="10" t="e">
        <f>YAN_XRF!#REF!/(0.5293*YAN_XRF!$R182)</f>
        <v>#REF!</v>
      </c>
      <c r="AE183" s="12">
        <f>YAN_XRF!AO182/(0.5293*YAN_XRF!$R182)</f>
        <v>25.070548403251973</v>
      </c>
      <c r="AF183" s="5">
        <f>YAN_XRF!AP182/(0.5293*YAN_XRF!$R182)</f>
        <v>2.1591859868829451</v>
      </c>
      <c r="AG183" s="5">
        <f>YAN_XRF!AQ182/(0.5293*YAN_XRF!$R182)</f>
        <v>9.9562464950713583</v>
      </c>
      <c r="AH183" s="12">
        <f>YAN_XRF!AR182/(0.5293*YAN_XRF!$R182)</f>
        <v>10.076201272120411</v>
      </c>
      <c r="AI183" s="10">
        <f>YAN_XRF!AY182/(0.5293*YAN_XRF!$R182)</f>
        <v>0.25096938454202766</v>
      </c>
      <c r="AJ183" s="10">
        <f>YAN_XRF!AZ182/(0.5293*YAN_XRF!$R182)</f>
        <v>9.6323685970389154E-3</v>
      </c>
      <c r="AM183" s="9">
        <f>YAN_XRF!BV182/(0.5293*YAN_XRF!$R182)</f>
        <v>1.0451382861198736E-2</v>
      </c>
      <c r="AN183" s="9">
        <f>YAN_XRF!BW182/(0.5293*YAN_XRF!$R182)</f>
        <v>5.044263766312073E-3</v>
      </c>
      <c r="AO183" s="9">
        <f>YAN_XRF!BX182/(0.5293*YAN_XRF!$R182)</f>
        <v>1.8124485241553936E-2</v>
      </c>
      <c r="AP183" s="9">
        <f>YAN_XRF!BY182/(0.5293*YAN_XRF!$R182)</f>
        <v>0.1448585883122063</v>
      </c>
      <c r="AQ183" s="9">
        <f>YAN_XRF!BZ182/(0.5293*YAN_XRF!$R182)</f>
        <v>1.8983323287120755</v>
      </c>
      <c r="AR183" s="9">
        <f>YAN_XRF!CA182/(0.5293*YAN_XRF!$R182)</f>
        <v>0.25799408900128318</v>
      </c>
      <c r="AS183" s="9">
        <f>YAN_XRF!CB182/(0.5293*YAN_XRF!$R182)</f>
        <v>2.0392312098338925E-4</v>
      </c>
      <c r="AT183" s="9">
        <f>YAN_XRF!CC182/(0.5293*YAN_XRF!$R182)</f>
        <v>3.042413010295119E-2</v>
      </c>
      <c r="AU183" s="9">
        <f>YAN_XRF!CD182/(0.5293*YAN_XRF!$R182)</f>
        <v>3.1662723153371179</v>
      </c>
      <c r="AV183" s="9">
        <f>YAN_XRF!CE182/(0.5293*YAN_XRF!$R182)</f>
        <v>0.19756791689533049</v>
      </c>
      <c r="AW183" s="9">
        <f>YAN_XRF!CF182/(0.5293*YAN_XRF!$R182)</f>
        <v>6.167594816754083E-2</v>
      </c>
      <c r="AX183" s="9">
        <f>YAN_XRF!CG182/(0.5293*YAN_XRF!$R182)</f>
        <v>1.6204146010336005E-2</v>
      </c>
      <c r="AY183" s="9">
        <f>YAN_XRF!CH182/(0.5293*YAN_XRF!$R182)</f>
        <v>2.1076054327518523E-2</v>
      </c>
      <c r="AZ183" s="9">
        <f>YAN_XRF!CI182/(0.5293*YAN_XRF!$R182)</f>
        <v>1.2861011398702689</v>
      </c>
      <c r="BA183" s="9">
        <f>YAN_XRF!CJ182/(0.5293*YAN_XRF!$R182)</f>
        <v>0.40458467157881484</v>
      </c>
      <c r="BB183" s="9">
        <f>YAN_XRF!CK182/(0.5293*YAN_XRF!$R182)</f>
        <v>1.8396384563019741</v>
      </c>
      <c r="BC183" s="9">
        <f>YAN_XRF!CL182/(0.5293*YAN_XRF!$R182)</f>
        <v>0.45802272543251193</v>
      </c>
      <c r="BD183" s="9">
        <f>YAN_XRF!CM182/(0.5293*YAN_XRF!$R182)</f>
        <v>0.14369613248932553</v>
      </c>
      <c r="BE183" s="9">
        <f>YAN_XRF!CN182/(0.5293*YAN_XRF!$R182)</f>
        <v>0.45237954842167005</v>
      </c>
      <c r="BF183" s="9">
        <f>YAN_XRF!CO182/(0.5293*YAN_XRF!$R182)</f>
        <v>6.7583720937206673E-2</v>
      </c>
      <c r="BG183" s="9">
        <f>YAN_XRF!CP182/(0.5293*YAN_XRF!$R182)</f>
        <v>0.40627063597023927</v>
      </c>
      <c r="BH183" s="9">
        <f>YAN_XRF!CQ182/(0.5293*YAN_XRF!$R182)</f>
        <v>8.2067060718109278E-2</v>
      </c>
      <c r="BI183" s="9">
        <f>YAN_XRF!CR182/(0.5293*YAN_XRF!$R182)</f>
        <v>0.23245976266947363</v>
      </c>
      <c r="BJ183" s="9">
        <f>YAN_XRF!CS182/(0.5293*YAN_XRF!$R182)</f>
        <v>3.4754497554421983E-2</v>
      </c>
      <c r="BK183" s="9">
        <f>YAN_XRF!CT182/(0.5293*YAN_XRF!$R182)</f>
        <v>0.23216647323958867</v>
      </c>
      <c r="BL183" s="9">
        <f>YAN_XRF!CU182/(0.5293*YAN_XRF!$R182)</f>
        <v>3.4917636051208699E-2</v>
      </c>
      <c r="BM183" s="27">
        <v>17.901230155610019</v>
      </c>
      <c r="BN183" s="28">
        <v>4.2461495598875469</v>
      </c>
      <c r="BO183" s="28">
        <v>7.6077209051255021</v>
      </c>
      <c r="BP183" s="28">
        <v>10.346500430970684</v>
      </c>
    </row>
    <row r="184" spans="1:68" x14ac:dyDescent="0.2"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27"/>
      <c r="BN184" s="28"/>
      <c r="BO184" s="28"/>
      <c r="BP184" s="28"/>
    </row>
    <row r="185" spans="1:68" x14ac:dyDescent="0.2"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5"/>
      <c r="BN185" s="5"/>
      <c r="BO185" s="5"/>
      <c r="BP185" s="5"/>
    </row>
    <row r="186" spans="1:68" x14ac:dyDescent="0.2"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27"/>
      <c r="BN186" s="28"/>
      <c r="BO186" s="28"/>
      <c r="BP186" s="28"/>
    </row>
    <row r="187" spans="1:68" x14ac:dyDescent="0.2"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5"/>
      <c r="BN187" s="5"/>
      <c r="BO187" s="5"/>
      <c r="BP187" s="5"/>
    </row>
    <row r="188" spans="1:68" x14ac:dyDescent="0.2"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5"/>
      <c r="BN188" s="5"/>
      <c r="BO188" s="5"/>
      <c r="BP188" s="5"/>
    </row>
    <row r="189" spans="1:68" x14ac:dyDescent="0.2"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5"/>
      <c r="BN189" s="5"/>
      <c r="BO189" s="5"/>
      <c r="BP189" s="5"/>
    </row>
    <row r="190" spans="1:68" x14ac:dyDescent="0.2"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5"/>
      <c r="BN190" s="5"/>
      <c r="BO190" s="5"/>
      <c r="BP190" s="5"/>
    </row>
    <row r="191" spans="1:68" x14ac:dyDescent="0.2"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5"/>
      <c r="BN191" s="5"/>
      <c r="BO191" s="5"/>
      <c r="BP191" s="5"/>
    </row>
    <row r="192" spans="1:68" x14ac:dyDescent="0.2"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5"/>
      <c r="BN192" s="5"/>
      <c r="BO192" s="5"/>
      <c r="BP192" s="5"/>
    </row>
    <row r="193" spans="39:68" x14ac:dyDescent="0.2"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5"/>
      <c r="BN193" s="5"/>
      <c r="BO193" s="5"/>
      <c r="BP193" s="5"/>
    </row>
    <row r="194" spans="39:68" x14ac:dyDescent="0.2"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5"/>
      <c r="BN194" s="5"/>
      <c r="BO194" s="5"/>
      <c r="BP194" s="5"/>
    </row>
    <row r="195" spans="39:68" x14ac:dyDescent="0.2"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5"/>
      <c r="BN195" s="5"/>
      <c r="BO195" s="5"/>
      <c r="BP195" s="5"/>
    </row>
    <row r="196" spans="39:68" x14ac:dyDescent="0.2"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5"/>
      <c r="BN196" s="5"/>
      <c r="BO196" s="5"/>
      <c r="BP196" s="5"/>
    </row>
    <row r="197" spans="39:68" x14ac:dyDescent="0.2"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5"/>
      <c r="BN197" s="5"/>
      <c r="BO197" s="5"/>
      <c r="BP197" s="5"/>
    </row>
    <row r="198" spans="39:68" x14ac:dyDescent="0.2"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5"/>
      <c r="BN198" s="5"/>
      <c r="BO198" s="5"/>
      <c r="BP198" s="5"/>
    </row>
    <row r="199" spans="39:68" x14ac:dyDescent="0.2"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5"/>
      <c r="BN199" s="5"/>
      <c r="BO199" s="5"/>
      <c r="BP199" s="5"/>
    </row>
    <row r="200" spans="39:68" x14ac:dyDescent="0.2"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5"/>
      <c r="BN200" s="5"/>
      <c r="BO200" s="5"/>
      <c r="BP200" s="5"/>
    </row>
    <row r="201" spans="39:68" x14ac:dyDescent="0.2"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5"/>
      <c r="BN201" s="5"/>
      <c r="BO201" s="5"/>
      <c r="BP201" s="5"/>
    </row>
    <row r="202" spans="39:68" x14ac:dyDescent="0.2"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5"/>
      <c r="BN202" s="5"/>
      <c r="BO202" s="5"/>
      <c r="BP202" s="5"/>
    </row>
    <row r="203" spans="39:68" x14ac:dyDescent="0.2"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5"/>
      <c r="BN203" s="5"/>
      <c r="BO203" s="5"/>
      <c r="BP203" s="5"/>
    </row>
    <row r="204" spans="39:68" x14ac:dyDescent="0.2"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5"/>
      <c r="BN204" s="5"/>
      <c r="BO204" s="5"/>
      <c r="BP204" s="5"/>
    </row>
    <row r="205" spans="39:68" x14ac:dyDescent="0.2"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5"/>
      <c r="BN205" s="5"/>
      <c r="BO205" s="5"/>
      <c r="BP205" s="5"/>
    </row>
    <row r="206" spans="39:68" x14ac:dyDescent="0.2"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5"/>
      <c r="BN206" s="5"/>
      <c r="BO206" s="5"/>
      <c r="BP206" s="5"/>
    </row>
    <row r="207" spans="39:68" x14ac:dyDescent="0.2"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5"/>
      <c r="BN207" s="5"/>
      <c r="BO207" s="5"/>
      <c r="BP207" s="5"/>
    </row>
    <row r="208" spans="39:68" x14ac:dyDescent="0.2"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5"/>
      <c r="BN208" s="5"/>
      <c r="BO208" s="5"/>
      <c r="BP208" s="5"/>
    </row>
    <row r="209" spans="39:68" x14ac:dyDescent="0.2"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5"/>
      <c r="BN209" s="5"/>
      <c r="BO209" s="5"/>
      <c r="BP209" s="5"/>
    </row>
    <row r="210" spans="39:68" x14ac:dyDescent="0.2"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5"/>
      <c r="BN210" s="5"/>
      <c r="BO210" s="5"/>
      <c r="BP210" s="5"/>
    </row>
    <row r="211" spans="39:68" x14ac:dyDescent="0.2"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5"/>
      <c r="BN211" s="5"/>
      <c r="BO211" s="5"/>
      <c r="BP211" s="5"/>
    </row>
    <row r="212" spans="39:68" x14ac:dyDescent="0.2"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5"/>
      <c r="BN212" s="5"/>
      <c r="BO212" s="5"/>
      <c r="BP212" s="5"/>
    </row>
    <row r="213" spans="39:68" x14ac:dyDescent="0.2"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5"/>
      <c r="BN213" s="5"/>
      <c r="BO213" s="5"/>
      <c r="BP213" s="5"/>
    </row>
    <row r="214" spans="39:68" x14ac:dyDescent="0.2">
      <c r="BM214" s="5"/>
      <c r="BN214" s="5"/>
      <c r="BO214" s="5"/>
      <c r="BP214" s="5"/>
    </row>
    <row r="215" spans="39:68" x14ac:dyDescent="0.2">
      <c r="BM215" s="5"/>
      <c r="BN215" s="5"/>
      <c r="BO215" s="5"/>
      <c r="BP215" s="5"/>
    </row>
    <row r="216" spans="39:68" x14ac:dyDescent="0.2">
      <c r="BM216" s="5"/>
      <c r="BN216" s="5"/>
      <c r="BO216" s="5"/>
      <c r="BP216" s="5"/>
    </row>
    <row r="217" spans="39:68" x14ac:dyDescent="0.2">
      <c r="BM217" s="5"/>
      <c r="BN217" s="5"/>
      <c r="BO217" s="5"/>
      <c r="BP217" s="5"/>
    </row>
    <row r="218" spans="39:68" x14ac:dyDescent="0.2">
      <c r="BM218" s="5"/>
      <c r="BN218" s="5"/>
      <c r="BO218" s="5"/>
      <c r="BP218" s="5"/>
    </row>
    <row r="219" spans="39:68" x14ac:dyDescent="0.2">
      <c r="BM219" s="5"/>
      <c r="BN219" s="5"/>
      <c r="BO219" s="5"/>
      <c r="BP219" s="5"/>
    </row>
    <row r="220" spans="39:68" x14ac:dyDescent="0.2">
      <c r="BM220" s="5"/>
      <c r="BN220" s="5"/>
      <c r="BO220" s="5"/>
      <c r="BP220" s="5"/>
    </row>
    <row r="221" spans="39:68" x14ac:dyDescent="0.2">
      <c r="BM221" s="5"/>
      <c r="BN221" s="5"/>
      <c r="BO221" s="5"/>
      <c r="BP221" s="5"/>
    </row>
    <row r="222" spans="39:68" x14ac:dyDescent="0.2">
      <c r="BM222" s="5"/>
      <c r="BN222" s="5"/>
      <c r="BO222" s="5"/>
      <c r="BP222" s="5"/>
    </row>
    <row r="223" spans="39:68" x14ac:dyDescent="0.2">
      <c r="BM223" s="5"/>
      <c r="BN223" s="5"/>
      <c r="BO223" s="5"/>
      <c r="BP223" s="5"/>
    </row>
    <row r="224" spans="39:68" x14ac:dyDescent="0.2">
      <c r="BM224" s="5"/>
      <c r="BN224" s="5"/>
      <c r="BO224" s="5"/>
      <c r="BP224" s="5"/>
    </row>
    <row r="225" spans="65:68" x14ac:dyDescent="0.2">
      <c r="BM225" s="5"/>
      <c r="BN225" s="5"/>
      <c r="BO225" s="5"/>
      <c r="BP225" s="5"/>
    </row>
    <row r="226" spans="65:68" x14ac:dyDescent="0.2">
      <c r="BM226" s="5"/>
      <c r="BN226" s="5"/>
      <c r="BO226" s="5"/>
      <c r="BP226" s="5"/>
    </row>
    <row r="227" spans="65:68" x14ac:dyDescent="0.2">
      <c r="BM227" s="5"/>
      <c r="BN227" s="5"/>
      <c r="BO227" s="5"/>
      <c r="BP227" s="5"/>
    </row>
    <row r="228" spans="65:68" x14ac:dyDescent="0.2">
      <c r="BM228" s="5"/>
      <c r="BN228" s="5"/>
      <c r="BO228" s="5"/>
      <c r="BP228" s="5"/>
    </row>
    <row r="229" spans="65:68" x14ac:dyDescent="0.2">
      <c r="BM229" s="5"/>
      <c r="BN229" s="5"/>
      <c r="BO229" s="5"/>
      <c r="BP229" s="5"/>
    </row>
    <row r="230" spans="65:68" x14ac:dyDescent="0.2">
      <c r="BM230" s="5"/>
      <c r="BN230" s="5"/>
      <c r="BO230" s="5"/>
      <c r="BP230" s="5"/>
    </row>
    <row r="231" spans="65:68" x14ac:dyDescent="0.2">
      <c r="BM231" s="5"/>
      <c r="BN231" s="5"/>
      <c r="BO231" s="5"/>
      <c r="BP231" s="5"/>
    </row>
    <row r="232" spans="65:68" x14ac:dyDescent="0.2">
      <c r="BM232" s="5"/>
      <c r="BN232" s="5"/>
      <c r="BO232" s="5"/>
      <c r="BP232" s="5"/>
    </row>
    <row r="233" spans="65:68" x14ac:dyDescent="0.2">
      <c r="BM233" s="5"/>
      <c r="BN233" s="5"/>
      <c r="BO233" s="5"/>
      <c r="BP233" s="5"/>
    </row>
    <row r="234" spans="65:68" x14ac:dyDescent="0.2">
      <c r="BM234" s="5"/>
      <c r="BN234" s="5"/>
      <c r="BO234" s="5"/>
      <c r="BP234" s="5"/>
    </row>
    <row r="235" spans="65:68" x14ac:dyDescent="0.2">
      <c r="BM235" s="5"/>
      <c r="BN235" s="5"/>
      <c r="BO235" s="5"/>
      <c r="BP235" s="5"/>
    </row>
    <row r="236" spans="65:68" x14ac:dyDescent="0.2">
      <c r="BM236" s="5"/>
      <c r="BN236" s="5"/>
      <c r="BO236" s="5"/>
      <c r="BP236" s="5"/>
    </row>
    <row r="237" spans="65:68" x14ac:dyDescent="0.2">
      <c r="BM237" s="5"/>
      <c r="BN237" s="5"/>
      <c r="BO237" s="5"/>
      <c r="BP237" s="5"/>
    </row>
    <row r="238" spans="65:68" x14ac:dyDescent="0.2">
      <c r="BM238" s="5"/>
      <c r="BN238" s="5"/>
      <c r="BO238" s="5"/>
      <c r="BP238" s="5"/>
    </row>
    <row r="239" spans="65:68" x14ac:dyDescent="0.2">
      <c r="BM239" s="5"/>
      <c r="BN239" s="5"/>
      <c r="BO239" s="5"/>
      <c r="BP239" s="5"/>
    </row>
    <row r="240" spans="65:68" x14ac:dyDescent="0.2">
      <c r="BM240" s="5"/>
      <c r="BN240" s="5"/>
      <c r="BO240" s="5"/>
      <c r="BP240" s="5"/>
    </row>
    <row r="241" spans="65:68" x14ac:dyDescent="0.2">
      <c r="BM241" s="5"/>
      <c r="BN241" s="5"/>
      <c r="BO241" s="5"/>
      <c r="BP241" s="5"/>
    </row>
    <row r="242" spans="65:68" x14ac:dyDescent="0.2">
      <c r="BM242" s="5"/>
      <c r="BN242" s="5"/>
      <c r="BO242" s="5"/>
      <c r="BP242" s="5"/>
    </row>
  </sheetData>
  <phoneticPr fontId="6" type="noConversion"/>
  <pageMargins left="0.7" right="0.7" top="0.78740157499999996" bottom="0.78740157499999996" header="0.3" footer="0.3"/>
  <pageSetup paperSize="9" orientation="portrait" horizontalDpi="360" verticalDpi="36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8"/>
  <sheetViews>
    <sheetView workbookViewId="0">
      <selection activeCell="C6" sqref="C6"/>
    </sheetView>
  </sheetViews>
  <sheetFormatPr baseColWidth="10" defaultColWidth="11.5" defaultRowHeight="15" x14ac:dyDescent="0.2"/>
  <cols>
    <col min="1" max="1" width="12.33203125" bestFit="1" customWidth="1"/>
    <col min="2" max="2" width="13.5" bestFit="1" customWidth="1"/>
  </cols>
  <sheetData>
    <row r="1" spans="1:35" x14ac:dyDescent="0.2">
      <c r="A1" s="4" t="s">
        <v>23</v>
      </c>
      <c r="C1" s="5">
        <f>AVERAGE(C8:C100)</f>
        <v>49.081250000000004</v>
      </c>
      <c r="D1" s="5">
        <f t="shared" ref="D1:AF1" si="0">AVERAGE(D8:D100)</f>
        <v>2.3213749999999997</v>
      </c>
      <c r="E1" s="5">
        <f t="shared" si="0"/>
        <v>13.646249999999998</v>
      </c>
      <c r="F1" s="5">
        <f t="shared" si="0"/>
        <v>11.1775</v>
      </c>
      <c r="G1" s="5">
        <f t="shared" si="0"/>
        <v>0.18349999999999997</v>
      </c>
      <c r="H1" s="5">
        <f t="shared" si="0"/>
        <v>8.31</v>
      </c>
      <c r="I1" s="5">
        <f t="shared" si="0"/>
        <v>8.4350000000000005</v>
      </c>
      <c r="J1" s="5">
        <f t="shared" si="0"/>
        <v>3.7512499999999998</v>
      </c>
      <c r="K1" s="5">
        <f t="shared" si="0"/>
        <v>1.8187500000000001</v>
      </c>
      <c r="L1" s="5">
        <f t="shared" si="0"/>
        <v>0.50524999999999998</v>
      </c>
      <c r="M1" s="5">
        <f t="shared" si="0"/>
        <v>5.7624999999999996E-2</v>
      </c>
      <c r="N1" s="5">
        <f t="shared" si="0"/>
        <v>-0.01</v>
      </c>
      <c r="O1" s="5">
        <f t="shared" si="0"/>
        <v>2.125</v>
      </c>
      <c r="P1" s="5">
        <f t="shared" si="0"/>
        <v>651</v>
      </c>
      <c r="Q1" s="5">
        <f t="shared" si="0"/>
        <v>87.25</v>
      </c>
      <c r="R1" s="5">
        <f t="shared" si="0"/>
        <v>41</v>
      </c>
      <c r="S1" s="5">
        <f t="shared" si="0"/>
        <v>270.875</v>
      </c>
      <c r="T1" s="5">
        <f t="shared" si="0"/>
        <v>42.25</v>
      </c>
      <c r="U1" s="5">
        <f t="shared" si="0"/>
        <v>3</v>
      </c>
      <c r="V1" s="5">
        <f t="shared" si="0"/>
        <v>188.5</v>
      </c>
      <c r="W1" s="5">
        <f t="shared" si="0"/>
        <v>3.625</v>
      </c>
      <c r="X1" s="5">
        <f t="shared" si="0"/>
        <v>46</v>
      </c>
      <c r="Y1" s="5">
        <f t="shared" si="0"/>
        <v>831.125</v>
      </c>
      <c r="Z1" s="5">
        <f t="shared" si="0"/>
        <v>7.375</v>
      </c>
      <c r="AA1" s="5">
        <f t="shared" si="0"/>
        <v>2.625</v>
      </c>
      <c r="AB1" s="5">
        <f t="shared" si="0"/>
        <v>152.125</v>
      </c>
      <c r="AC1" s="5">
        <f t="shared" si="0"/>
        <v>23.5</v>
      </c>
      <c r="AD1" s="5">
        <f t="shared" si="0"/>
        <v>117.875</v>
      </c>
      <c r="AE1" s="5">
        <f t="shared" si="0"/>
        <v>203.875</v>
      </c>
      <c r="AF1" s="5">
        <f t="shared" si="0"/>
        <v>99.544999999999987</v>
      </c>
    </row>
    <row r="2" spans="1:35" x14ac:dyDescent="0.2">
      <c r="A2" s="4" t="s">
        <v>24</v>
      </c>
      <c r="C2" s="5">
        <f>STDEV(C8:C100)</f>
        <v>1.9385888645389162</v>
      </c>
      <c r="D2" s="5">
        <f t="shared" ref="D2:AF2" si="1">STDEV(D8:D100)</f>
        <v>6.3829991830979066E-2</v>
      </c>
      <c r="E2" s="5">
        <f t="shared" si="1"/>
        <v>0.4705904346062052</v>
      </c>
      <c r="F2" s="5">
        <f t="shared" si="1"/>
        <v>0.24679372531963359</v>
      </c>
      <c r="G2" s="5">
        <f t="shared" si="1"/>
        <v>4.2088342464732141E-3</v>
      </c>
      <c r="H2" s="5">
        <f t="shared" si="1"/>
        <v>0.19011274850166454</v>
      </c>
      <c r="I2" s="5">
        <f t="shared" si="1"/>
        <v>0.17312258249988219</v>
      </c>
      <c r="J2" s="5">
        <f t="shared" si="1"/>
        <v>8.3569902305965227E-2</v>
      </c>
      <c r="K2" s="5">
        <f t="shared" si="1"/>
        <v>6.8959097607619105E-2</v>
      </c>
      <c r="L2" s="5">
        <f t="shared" si="1"/>
        <v>1.4078859531733601E-2</v>
      </c>
      <c r="M2" s="5">
        <f t="shared" si="1"/>
        <v>2.8834193491161075E-2</v>
      </c>
      <c r="N2" s="5">
        <f t="shared" si="1"/>
        <v>1.5118578920369091E-2</v>
      </c>
      <c r="O2" s="5">
        <f t="shared" si="1"/>
        <v>0.35355339059327379</v>
      </c>
      <c r="P2" s="5">
        <f t="shared" si="1"/>
        <v>19.791773182670767</v>
      </c>
      <c r="Q2" s="5">
        <f t="shared" si="1"/>
        <v>14.089002803605371</v>
      </c>
      <c r="R2" s="5">
        <f t="shared" si="1"/>
        <v>1.3093073414159542</v>
      </c>
      <c r="S2" s="5">
        <f t="shared" si="1"/>
        <v>7.9361289592056687</v>
      </c>
      <c r="T2" s="5">
        <f t="shared" si="1"/>
        <v>5.2030211004212328</v>
      </c>
      <c r="U2" s="5">
        <f t="shared" si="1"/>
        <v>0.7559289460184544</v>
      </c>
      <c r="V2" s="5">
        <f t="shared" si="1"/>
        <v>4.7809144373375743</v>
      </c>
      <c r="W2" s="5">
        <f t="shared" si="1"/>
        <v>2.8753881725529062</v>
      </c>
      <c r="X2" s="5">
        <f t="shared" si="1"/>
        <v>2</v>
      </c>
      <c r="Y2" s="5">
        <f t="shared" si="1"/>
        <v>14.217067208112931</v>
      </c>
      <c r="Z2" s="5">
        <f t="shared" si="1"/>
        <v>4.4701390198899693</v>
      </c>
      <c r="AA2" s="5">
        <f t="shared" si="1"/>
        <v>1.1877349391654208</v>
      </c>
      <c r="AB2" s="5">
        <f t="shared" si="1"/>
        <v>4.2236578595200767</v>
      </c>
      <c r="AC2" s="5">
        <f t="shared" si="1"/>
        <v>0.7559289460184544</v>
      </c>
      <c r="AD2" s="5">
        <f t="shared" si="1"/>
        <v>2.3566016694748031</v>
      </c>
      <c r="AE2" s="5">
        <f t="shared" si="1"/>
        <v>5.5917669070569405</v>
      </c>
      <c r="AF2" s="5">
        <f t="shared" si="1"/>
        <v>3.1736954575294147</v>
      </c>
    </row>
    <row r="3" spans="1:35" x14ac:dyDescent="0.2">
      <c r="A3" s="4" t="s">
        <v>25</v>
      </c>
      <c r="C3" s="5">
        <f>C2/C1*100</f>
        <v>3.9497544674166121</v>
      </c>
      <c r="D3" s="5">
        <f t="shared" ref="D3:AF3" si="2">D2/D1*100</f>
        <v>2.7496631018676032</v>
      </c>
      <c r="E3" s="5">
        <f t="shared" si="2"/>
        <v>3.4484963605840817</v>
      </c>
      <c r="F3" s="5">
        <f t="shared" si="2"/>
        <v>2.2079510205290411</v>
      </c>
      <c r="G3" s="5">
        <f t="shared" si="2"/>
        <v>2.293642641129817</v>
      </c>
      <c r="H3" s="5">
        <f t="shared" si="2"/>
        <v>2.2877587063978888</v>
      </c>
      <c r="I3" s="5">
        <f t="shared" si="2"/>
        <v>2.0524313277994333</v>
      </c>
      <c r="J3" s="5">
        <f t="shared" si="2"/>
        <v>2.2277881321150343</v>
      </c>
      <c r="K3" s="5">
        <f t="shared" si="2"/>
        <v>3.7915655041989882</v>
      </c>
      <c r="L3" s="5">
        <f t="shared" si="2"/>
        <v>2.7865135144450472</v>
      </c>
      <c r="M3" s="5">
        <f t="shared" si="2"/>
        <v>50.037645971646114</v>
      </c>
      <c r="N3" s="5">
        <f t="shared" si="2"/>
        <v>-151.18578920369089</v>
      </c>
      <c r="O3" s="5">
        <f t="shared" si="2"/>
        <v>16.637806616154059</v>
      </c>
      <c r="P3" s="5">
        <f t="shared" si="2"/>
        <v>3.0402109343580284</v>
      </c>
      <c r="Q3" s="5">
        <f t="shared" si="2"/>
        <v>16.147854216166614</v>
      </c>
      <c r="R3" s="5">
        <f t="shared" si="2"/>
        <v>3.1934325400389123</v>
      </c>
      <c r="S3" s="5">
        <f t="shared" si="2"/>
        <v>2.9298122599744048</v>
      </c>
      <c r="T3" s="5">
        <f t="shared" si="2"/>
        <v>12.314842841233688</v>
      </c>
      <c r="U3" s="5">
        <f t="shared" si="2"/>
        <v>25.197631533948478</v>
      </c>
      <c r="V3" s="5">
        <f t="shared" si="2"/>
        <v>2.5362941312135669</v>
      </c>
      <c r="W3" s="5">
        <f t="shared" si="2"/>
        <v>79.321053035942242</v>
      </c>
      <c r="X3" s="5">
        <f t="shared" si="2"/>
        <v>4.3478260869565215</v>
      </c>
      <c r="Y3" s="5">
        <f t="shared" si="2"/>
        <v>1.7105811049015409</v>
      </c>
      <c r="Z3" s="5">
        <f t="shared" si="2"/>
        <v>60.612054506982638</v>
      </c>
      <c r="AA3" s="5">
        <f t="shared" si="2"/>
        <v>45.247045301539842</v>
      </c>
      <c r="AB3" s="5">
        <f t="shared" si="2"/>
        <v>2.7764390202268374</v>
      </c>
      <c r="AC3" s="5">
        <f t="shared" si="2"/>
        <v>3.2167189192274654</v>
      </c>
      <c r="AD3" s="5">
        <f t="shared" si="2"/>
        <v>1.9992378956307979</v>
      </c>
      <c r="AE3" s="5">
        <f t="shared" si="2"/>
        <v>2.7427428115546002</v>
      </c>
      <c r="AF3" s="5">
        <f t="shared" si="2"/>
        <v>3.1882017756084333</v>
      </c>
    </row>
    <row r="4" spans="1:35" x14ac:dyDescent="0.2">
      <c r="A4" s="4" t="s">
        <v>26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5" x14ac:dyDescent="0.2">
      <c r="A5" s="4" t="s">
        <v>27</v>
      </c>
      <c r="C5" s="5" t="e">
        <f>(C1-C4)/C4*100</f>
        <v>#DIV/0!</v>
      </c>
      <c r="D5" s="5" t="e">
        <f t="shared" ref="D5:AF5" si="3">(D1-D4)/D4*100</f>
        <v>#DIV/0!</v>
      </c>
      <c r="E5" s="5" t="e">
        <f t="shared" si="3"/>
        <v>#DIV/0!</v>
      </c>
      <c r="F5" s="5" t="e">
        <f t="shared" si="3"/>
        <v>#DIV/0!</v>
      </c>
      <c r="G5" s="5" t="e">
        <f t="shared" si="3"/>
        <v>#DIV/0!</v>
      </c>
      <c r="H5" s="5" t="e">
        <f t="shared" si="3"/>
        <v>#DIV/0!</v>
      </c>
      <c r="I5" s="5" t="e">
        <f t="shared" si="3"/>
        <v>#DIV/0!</v>
      </c>
      <c r="J5" s="5" t="e">
        <f t="shared" si="3"/>
        <v>#DIV/0!</v>
      </c>
      <c r="K5" s="5" t="e">
        <f t="shared" si="3"/>
        <v>#DIV/0!</v>
      </c>
      <c r="L5" s="5" t="e">
        <f t="shared" si="3"/>
        <v>#DIV/0!</v>
      </c>
      <c r="M5" s="5" t="e">
        <f t="shared" si="3"/>
        <v>#DIV/0!</v>
      </c>
      <c r="N5" s="5" t="e">
        <f t="shared" si="3"/>
        <v>#DIV/0!</v>
      </c>
      <c r="O5" s="5" t="e">
        <f t="shared" si="3"/>
        <v>#DIV/0!</v>
      </c>
      <c r="P5" s="5" t="e">
        <f t="shared" si="3"/>
        <v>#DIV/0!</v>
      </c>
      <c r="Q5" s="5" t="e">
        <f t="shared" si="3"/>
        <v>#DIV/0!</v>
      </c>
      <c r="R5" s="5" t="e">
        <f t="shared" si="3"/>
        <v>#DIV/0!</v>
      </c>
      <c r="S5" s="5" t="e">
        <f t="shared" si="3"/>
        <v>#DIV/0!</v>
      </c>
      <c r="T5" s="5" t="e">
        <f t="shared" si="3"/>
        <v>#DIV/0!</v>
      </c>
      <c r="U5" s="5" t="e">
        <f t="shared" si="3"/>
        <v>#DIV/0!</v>
      </c>
      <c r="V5" s="5" t="e">
        <f t="shared" si="3"/>
        <v>#DIV/0!</v>
      </c>
      <c r="W5" s="5" t="e">
        <f t="shared" si="3"/>
        <v>#DIV/0!</v>
      </c>
      <c r="X5" s="5" t="e">
        <f t="shared" si="3"/>
        <v>#DIV/0!</v>
      </c>
      <c r="Y5" s="5" t="e">
        <f t="shared" si="3"/>
        <v>#DIV/0!</v>
      </c>
      <c r="Z5" s="5" t="e">
        <f t="shared" si="3"/>
        <v>#DIV/0!</v>
      </c>
      <c r="AA5" s="5" t="e">
        <f t="shared" si="3"/>
        <v>#DIV/0!</v>
      </c>
      <c r="AB5" s="5" t="e">
        <f t="shared" si="3"/>
        <v>#DIV/0!</v>
      </c>
      <c r="AC5" s="5" t="e">
        <f t="shared" si="3"/>
        <v>#DIV/0!</v>
      </c>
      <c r="AD5" s="5" t="e">
        <f t="shared" si="3"/>
        <v>#DIV/0!</v>
      </c>
      <c r="AE5" s="5" t="e">
        <f t="shared" si="3"/>
        <v>#DIV/0!</v>
      </c>
      <c r="AF5" s="5" t="e">
        <f t="shared" si="3"/>
        <v>#DIV/0!</v>
      </c>
    </row>
    <row r="7" spans="1:35" x14ac:dyDescent="0.2">
      <c r="A7" s="3" t="s">
        <v>22</v>
      </c>
      <c r="B7" s="3" t="s">
        <v>19</v>
      </c>
      <c r="C7" s="3" t="s">
        <v>155</v>
      </c>
      <c r="D7" s="3" t="s">
        <v>156</v>
      </c>
      <c r="E7" s="3" t="s">
        <v>157</v>
      </c>
      <c r="F7" s="3" t="s">
        <v>158</v>
      </c>
      <c r="G7" s="3" t="s">
        <v>159</v>
      </c>
      <c r="H7" s="3" t="s">
        <v>160</v>
      </c>
      <c r="I7" s="3" t="s">
        <v>161</v>
      </c>
      <c r="J7" s="3" t="s">
        <v>162</v>
      </c>
      <c r="K7" s="3" t="s">
        <v>163</v>
      </c>
      <c r="L7" s="3" t="s">
        <v>164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3" t="s">
        <v>11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139</v>
      </c>
      <c r="AG7" s="3" t="s">
        <v>19</v>
      </c>
      <c r="AH7" s="3" t="s">
        <v>20</v>
      </c>
      <c r="AI7" s="3" t="s">
        <v>143</v>
      </c>
    </row>
    <row r="8" spans="1:35" x14ac:dyDescent="0.2">
      <c r="A8" t="s">
        <v>150</v>
      </c>
      <c r="B8" s="1">
        <v>40123</v>
      </c>
      <c r="C8">
        <v>49.47</v>
      </c>
      <c r="D8">
        <v>2.3479999999999999</v>
      </c>
      <c r="E8">
        <v>13.77</v>
      </c>
      <c r="F8">
        <v>11.33</v>
      </c>
      <c r="G8">
        <v>0.186</v>
      </c>
      <c r="H8">
        <v>8.4499999999999993</v>
      </c>
      <c r="I8">
        <v>8.51</v>
      </c>
      <c r="J8">
        <v>3.74</v>
      </c>
      <c r="K8">
        <v>1.79</v>
      </c>
      <c r="L8">
        <v>0.50900000000000001</v>
      </c>
      <c r="M8">
        <v>1.7999999999999999E-2</v>
      </c>
      <c r="N8">
        <v>0</v>
      </c>
      <c r="O8">
        <v>2</v>
      </c>
      <c r="P8">
        <v>675</v>
      </c>
      <c r="Q8">
        <v>69</v>
      </c>
      <c r="R8">
        <v>41</v>
      </c>
      <c r="S8">
        <v>274</v>
      </c>
      <c r="T8">
        <v>41</v>
      </c>
      <c r="U8">
        <v>3</v>
      </c>
      <c r="V8">
        <v>190</v>
      </c>
      <c r="W8">
        <v>0</v>
      </c>
      <c r="X8">
        <v>45</v>
      </c>
      <c r="Y8">
        <v>831</v>
      </c>
      <c r="Z8">
        <v>-1</v>
      </c>
      <c r="AA8">
        <v>1</v>
      </c>
      <c r="AB8">
        <v>154</v>
      </c>
      <c r="AC8">
        <v>24</v>
      </c>
      <c r="AD8">
        <v>119</v>
      </c>
      <c r="AE8">
        <v>204</v>
      </c>
      <c r="AF8">
        <v>100.39</v>
      </c>
      <c r="AG8" s="1">
        <v>40219</v>
      </c>
      <c r="AH8" s="2">
        <v>0.89861111111111114</v>
      </c>
      <c r="AI8">
        <v>57</v>
      </c>
    </row>
    <row r="9" spans="1:35" x14ac:dyDescent="0.2">
      <c r="A9" t="s">
        <v>150</v>
      </c>
      <c r="B9" s="1">
        <v>40115</v>
      </c>
      <c r="C9">
        <v>49.61</v>
      </c>
      <c r="D9">
        <v>2.3620000000000001</v>
      </c>
      <c r="E9">
        <v>13.87</v>
      </c>
      <c r="F9">
        <v>11.29</v>
      </c>
      <c r="G9">
        <v>0.184</v>
      </c>
      <c r="H9">
        <v>8.35</v>
      </c>
      <c r="I9">
        <v>8.56</v>
      </c>
      <c r="J9">
        <v>3.74</v>
      </c>
      <c r="K9">
        <v>1.81</v>
      </c>
      <c r="L9">
        <v>0.51400000000000001</v>
      </c>
      <c r="M9">
        <v>8.8999999999999996E-2</v>
      </c>
      <c r="N9">
        <v>-0.01</v>
      </c>
      <c r="O9">
        <v>3</v>
      </c>
      <c r="P9">
        <v>656</v>
      </c>
      <c r="Q9">
        <v>87</v>
      </c>
      <c r="R9">
        <v>40</v>
      </c>
      <c r="S9">
        <v>275</v>
      </c>
      <c r="T9">
        <v>41</v>
      </c>
      <c r="U9">
        <v>4</v>
      </c>
      <c r="V9">
        <v>186</v>
      </c>
      <c r="W9">
        <v>2</v>
      </c>
      <c r="X9">
        <v>46</v>
      </c>
      <c r="Y9">
        <v>847</v>
      </c>
      <c r="Z9">
        <v>7</v>
      </c>
      <c r="AA9">
        <v>3</v>
      </c>
      <c r="AB9">
        <v>151</v>
      </c>
      <c r="AC9">
        <v>24</v>
      </c>
      <c r="AD9">
        <v>120</v>
      </c>
      <c r="AE9">
        <v>205</v>
      </c>
      <c r="AF9">
        <v>100.63</v>
      </c>
      <c r="AG9" s="1">
        <v>40219</v>
      </c>
      <c r="AH9" s="2">
        <v>0.8256944444444444</v>
      </c>
      <c r="AI9">
        <v>56</v>
      </c>
    </row>
    <row r="10" spans="1:35" x14ac:dyDescent="0.2">
      <c r="A10" t="s">
        <v>150</v>
      </c>
      <c r="B10" s="1">
        <v>40121</v>
      </c>
      <c r="C10">
        <v>45.85</v>
      </c>
      <c r="D10">
        <v>2.2170000000000001</v>
      </c>
      <c r="E10">
        <v>12.87</v>
      </c>
      <c r="F10">
        <v>10.74</v>
      </c>
      <c r="G10">
        <v>0.17699999999999999</v>
      </c>
      <c r="H10">
        <v>8.02</v>
      </c>
      <c r="I10">
        <v>8.14</v>
      </c>
      <c r="J10">
        <v>3.66</v>
      </c>
      <c r="K10">
        <v>1.74</v>
      </c>
      <c r="L10">
        <v>0.48299999999999998</v>
      </c>
      <c r="M10">
        <v>3.1E-2</v>
      </c>
      <c r="N10">
        <v>0</v>
      </c>
      <c r="O10">
        <v>2</v>
      </c>
      <c r="P10">
        <v>622</v>
      </c>
      <c r="Q10">
        <v>80</v>
      </c>
      <c r="R10">
        <v>39</v>
      </c>
      <c r="S10">
        <v>258</v>
      </c>
      <c r="T10">
        <v>33</v>
      </c>
      <c r="U10">
        <v>4</v>
      </c>
      <c r="V10">
        <v>182</v>
      </c>
      <c r="W10">
        <v>2</v>
      </c>
      <c r="X10">
        <v>44</v>
      </c>
      <c r="Y10">
        <v>813</v>
      </c>
      <c r="Z10">
        <v>8</v>
      </c>
      <c r="AA10">
        <v>2</v>
      </c>
      <c r="AB10">
        <v>145</v>
      </c>
      <c r="AC10">
        <v>22</v>
      </c>
      <c r="AD10">
        <v>114</v>
      </c>
      <c r="AE10">
        <v>196</v>
      </c>
      <c r="AF10">
        <v>94.18</v>
      </c>
      <c r="AG10" s="1">
        <v>40219</v>
      </c>
      <c r="AH10" s="2">
        <v>0.75277777777777777</v>
      </c>
      <c r="AI10">
        <v>55</v>
      </c>
    </row>
    <row r="11" spans="1:35" x14ac:dyDescent="0.2">
      <c r="A11" t="s">
        <v>150</v>
      </c>
      <c r="B11" s="1">
        <v>40109</v>
      </c>
      <c r="C11">
        <v>50.05</v>
      </c>
      <c r="D11">
        <v>2.3210000000000002</v>
      </c>
      <c r="E11">
        <v>13.85</v>
      </c>
      <c r="F11">
        <v>11.19</v>
      </c>
      <c r="G11">
        <v>0.184</v>
      </c>
      <c r="H11">
        <v>8.3800000000000008</v>
      </c>
      <c r="I11">
        <v>8.49</v>
      </c>
      <c r="J11">
        <v>3.85</v>
      </c>
      <c r="K11">
        <v>1.89</v>
      </c>
      <c r="L11">
        <v>0.51</v>
      </c>
      <c r="M11">
        <v>0.107</v>
      </c>
      <c r="N11">
        <v>-0.01</v>
      </c>
      <c r="O11">
        <v>2</v>
      </c>
      <c r="P11">
        <v>659</v>
      </c>
      <c r="Q11">
        <v>70</v>
      </c>
      <c r="R11">
        <v>42</v>
      </c>
      <c r="S11">
        <v>270</v>
      </c>
      <c r="T11">
        <v>45</v>
      </c>
      <c r="U11">
        <v>2</v>
      </c>
      <c r="V11">
        <v>189</v>
      </c>
      <c r="W11">
        <v>6</v>
      </c>
      <c r="X11">
        <v>47</v>
      </c>
      <c r="Y11">
        <v>834</v>
      </c>
      <c r="Z11">
        <v>6</v>
      </c>
      <c r="AA11">
        <v>2</v>
      </c>
      <c r="AB11">
        <v>152</v>
      </c>
      <c r="AC11">
        <v>24</v>
      </c>
      <c r="AD11">
        <v>119</v>
      </c>
      <c r="AE11">
        <v>204</v>
      </c>
      <c r="AF11">
        <v>101.08</v>
      </c>
      <c r="AG11" s="1">
        <v>40219</v>
      </c>
      <c r="AH11" s="2">
        <v>0.67986111111111114</v>
      </c>
      <c r="AI11">
        <v>54</v>
      </c>
    </row>
    <row r="12" spans="1:35" x14ac:dyDescent="0.2">
      <c r="A12" t="s">
        <v>150</v>
      </c>
      <c r="B12" s="1">
        <v>40115</v>
      </c>
      <c r="C12">
        <v>51.26</v>
      </c>
      <c r="D12">
        <v>2.3439999999999999</v>
      </c>
      <c r="E12">
        <v>14.11</v>
      </c>
      <c r="F12">
        <v>11.23</v>
      </c>
      <c r="G12">
        <v>0.185</v>
      </c>
      <c r="H12">
        <v>8.3800000000000008</v>
      </c>
      <c r="I12">
        <v>8.51</v>
      </c>
      <c r="J12">
        <v>3.89</v>
      </c>
      <c r="K12">
        <v>1.94</v>
      </c>
      <c r="L12">
        <v>0.51400000000000001</v>
      </c>
      <c r="M12">
        <v>0.05</v>
      </c>
      <c r="N12">
        <v>-0.04</v>
      </c>
      <c r="O12">
        <v>2</v>
      </c>
      <c r="P12">
        <v>648</v>
      </c>
      <c r="Q12">
        <v>91</v>
      </c>
      <c r="R12">
        <v>40</v>
      </c>
      <c r="S12">
        <v>275</v>
      </c>
      <c r="T12">
        <v>47</v>
      </c>
      <c r="U12">
        <v>3</v>
      </c>
      <c r="V12">
        <v>187</v>
      </c>
      <c r="W12">
        <v>9</v>
      </c>
      <c r="X12">
        <v>50</v>
      </c>
      <c r="Y12">
        <v>833</v>
      </c>
      <c r="Z12">
        <v>6</v>
      </c>
      <c r="AA12">
        <v>2</v>
      </c>
      <c r="AB12">
        <v>158</v>
      </c>
      <c r="AC12">
        <v>24</v>
      </c>
      <c r="AD12">
        <v>118</v>
      </c>
      <c r="AE12">
        <v>206</v>
      </c>
      <c r="AF12">
        <v>102.63</v>
      </c>
      <c r="AG12" s="1">
        <v>40219</v>
      </c>
      <c r="AH12" s="2">
        <v>0.60625000000000007</v>
      </c>
      <c r="AI12">
        <v>53</v>
      </c>
    </row>
    <row r="13" spans="1:35" x14ac:dyDescent="0.2">
      <c r="A13" t="s">
        <v>150</v>
      </c>
      <c r="B13" s="1">
        <v>40113</v>
      </c>
      <c r="C13">
        <v>49.23</v>
      </c>
      <c r="D13">
        <v>2.31</v>
      </c>
      <c r="E13">
        <v>13.6</v>
      </c>
      <c r="F13">
        <v>11.22</v>
      </c>
      <c r="G13">
        <v>0.184</v>
      </c>
      <c r="H13">
        <v>8.34</v>
      </c>
      <c r="I13">
        <v>8.42</v>
      </c>
      <c r="J13">
        <v>3.72</v>
      </c>
      <c r="K13">
        <v>1.83</v>
      </c>
      <c r="L13">
        <v>0.50700000000000001</v>
      </c>
      <c r="M13">
        <v>0.05</v>
      </c>
      <c r="N13">
        <v>-0.01</v>
      </c>
      <c r="O13">
        <v>2</v>
      </c>
      <c r="P13">
        <v>656</v>
      </c>
      <c r="Q13">
        <v>93</v>
      </c>
      <c r="R13">
        <v>42</v>
      </c>
      <c r="S13">
        <v>274</v>
      </c>
      <c r="T13">
        <v>39</v>
      </c>
      <c r="U13">
        <v>3</v>
      </c>
      <c r="V13">
        <v>194</v>
      </c>
      <c r="W13">
        <v>5</v>
      </c>
      <c r="X13">
        <v>45</v>
      </c>
      <c r="Y13">
        <v>824</v>
      </c>
      <c r="Z13">
        <v>7</v>
      </c>
      <c r="AA13">
        <v>3</v>
      </c>
      <c r="AB13">
        <v>151</v>
      </c>
      <c r="AC13">
        <v>23</v>
      </c>
      <c r="AD13">
        <v>116</v>
      </c>
      <c r="AE13">
        <v>205</v>
      </c>
      <c r="AF13">
        <v>99.67</v>
      </c>
      <c r="AG13" s="1">
        <v>40219</v>
      </c>
      <c r="AH13" s="2">
        <v>0.53333333333333333</v>
      </c>
      <c r="AI13">
        <v>52</v>
      </c>
    </row>
    <row r="14" spans="1:35" x14ac:dyDescent="0.2">
      <c r="A14" t="s">
        <v>150</v>
      </c>
      <c r="B14" s="1">
        <v>40122</v>
      </c>
      <c r="C14">
        <v>50.74</v>
      </c>
      <c r="D14">
        <v>2.419</v>
      </c>
      <c r="E14">
        <v>14.1</v>
      </c>
      <c r="F14">
        <v>11.52</v>
      </c>
      <c r="G14">
        <v>0.19</v>
      </c>
      <c r="H14">
        <v>8.5399999999999991</v>
      </c>
      <c r="I14">
        <v>8.64</v>
      </c>
      <c r="J14">
        <v>3.76</v>
      </c>
      <c r="K14">
        <v>1.81</v>
      </c>
      <c r="L14">
        <v>0.52100000000000002</v>
      </c>
      <c r="M14">
        <v>5.8999999999999997E-2</v>
      </c>
      <c r="N14">
        <v>-0.02</v>
      </c>
      <c r="O14">
        <v>2</v>
      </c>
      <c r="P14">
        <v>670</v>
      </c>
      <c r="Q14">
        <v>97</v>
      </c>
      <c r="R14">
        <v>43</v>
      </c>
      <c r="S14">
        <v>281</v>
      </c>
      <c r="T14">
        <v>50</v>
      </c>
      <c r="U14">
        <v>3</v>
      </c>
      <c r="V14">
        <v>196</v>
      </c>
      <c r="W14">
        <v>3</v>
      </c>
      <c r="X14">
        <v>47</v>
      </c>
      <c r="Y14">
        <v>853</v>
      </c>
      <c r="Z14">
        <v>12</v>
      </c>
      <c r="AA14">
        <v>5</v>
      </c>
      <c r="AB14">
        <v>157</v>
      </c>
      <c r="AC14">
        <v>24</v>
      </c>
      <c r="AD14">
        <v>121</v>
      </c>
      <c r="AE14">
        <v>214</v>
      </c>
      <c r="AF14">
        <v>102.57</v>
      </c>
      <c r="AG14" s="1">
        <v>40219</v>
      </c>
      <c r="AH14" s="2">
        <v>0.46111111111111108</v>
      </c>
      <c r="AI14">
        <v>51</v>
      </c>
    </row>
    <row r="15" spans="1:35" x14ac:dyDescent="0.2">
      <c r="A15" t="s">
        <v>150</v>
      </c>
      <c r="B15" s="1">
        <v>40122</v>
      </c>
      <c r="C15">
        <v>46.44</v>
      </c>
      <c r="D15">
        <v>2.25</v>
      </c>
      <c r="E15">
        <v>13</v>
      </c>
      <c r="F15">
        <v>10.9</v>
      </c>
      <c r="G15">
        <v>0.17799999999999999</v>
      </c>
      <c r="H15">
        <v>8.02</v>
      </c>
      <c r="I15">
        <v>8.2100000000000009</v>
      </c>
      <c r="J15">
        <v>3.65</v>
      </c>
      <c r="K15">
        <v>1.74</v>
      </c>
      <c r="L15">
        <v>0.48399999999999999</v>
      </c>
      <c r="M15">
        <v>5.7000000000000002E-2</v>
      </c>
      <c r="N15">
        <v>0.01</v>
      </c>
      <c r="O15">
        <v>2</v>
      </c>
      <c r="P15">
        <v>622</v>
      </c>
      <c r="Q15">
        <v>111</v>
      </c>
      <c r="R15">
        <v>41</v>
      </c>
      <c r="S15">
        <v>260</v>
      </c>
      <c r="T15">
        <v>42</v>
      </c>
      <c r="U15">
        <v>2</v>
      </c>
      <c r="V15">
        <v>184</v>
      </c>
      <c r="W15">
        <v>2</v>
      </c>
      <c r="X15">
        <v>44</v>
      </c>
      <c r="Y15">
        <v>814</v>
      </c>
      <c r="Z15">
        <v>14</v>
      </c>
      <c r="AA15">
        <v>3</v>
      </c>
      <c r="AB15">
        <v>149</v>
      </c>
      <c r="AC15">
        <v>23</v>
      </c>
      <c r="AD15">
        <v>116</v>
      </c>
      <c r="AE15">
        <v>197</v>
      </c>
      <c r="AF15">
        <v>95.21</v>
      </c>
      <c r="AG15" s="1">
        <v>40219</v>
      </c>
      <c r="AH15" s="2">
        <v>0.38750000000000001</v>
      </c>
      <c r="AI15">
        <v>50</v>
      </c>
    </row>
    <row r="16" spans="1:35" x14ac:dyDescent="0.2">
      <c r="B16" s="1"/>
      <c r="AG16" s="1"/>
      <c r="AH16" s="2"/>
    </row>
    <row r="18" spans="2:34" x14ac:dyDescent="0.2">
      <c r="B18" s="1"/>
      <c r="AG18" s="1"/>
      <c r="AH18" s="2"/>
    </row>
  </sheetData>
  <phoneticPr fontId="6" type="noConversion"/>
  <pageMargins left="0.7" right="0.7" top="0.78740157499999996" bottom="0.78740157499999996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"/>
  <sheetViews>
    <sheetView workbookViewId="0"/>
  </sheetViews>
  <sheetFormatPr baseColWidth="10" defaultColWidth="11.5" defaultRowHeight="15" x14ac:dyDescent="0.2"/>
  <cols>
    <col min="2" max="2" width="13.5" bestFit="1" customWidth="1"/>
  </cols>
  <sheetData>
    <row r="1" spans="1:35" x14ac:dyDescent="0.2">
      <c r="A1" s="4" t="s">
        <v>23</v>
      </c>
      <c r="C1" s="5">
        <f t="shared" ref="C1:AF1" si="0">AVERAGE(C8:C99)</f>
        <v>60.004999999999995</v>
      </c>
      <c r="D1" s="5">
        <f t="shared" si="0"/>
        <v>1.0522499999999999</v>
      </c>
      <c r="E1" s="5">
        <f t="shared" si="0"/>
        <v>17.579999999999998</v>
      </c>
      <c r="F1" s="5">
        <f t="shared" si="0"/>
        <v>6.77</v>
      </c>
      <c r="G1" s="5">
        <f t="shared" si="0"/>
        <v>9.8500000000000004E-2</v>
      </c>
      <c r="H1" s="5">
        <f t="shared" si="0"/>
        <v>1.6449999999999998</v>
      </c>
      <c r="I1" s="5">
        <f t="shared" si="0"/>
        <v>4.8525</v>
      </c>
      <c r="J1" s="5">
        <f t="shared" si="0"/>
        <v>4.5975000000000001</v>
      </c>
      <c r="K1" s="5">
        <f t="shared" si="0"/>
        <v>2.8724999999999996</v>
      </c>
      <c r="L1" s="5">
        <f t="shared" si="0"/>
        <v>0.48624999999999996</v>
      </c>
      <c r="M1" s="5">
        <f t="shared" si="0"/>
        <v>5.7500000000000008E-3</v>
      </c>
      <c r="N1" s="5">
        <f t="shared" si="0"/>
        <v>0</v>
      </c>
      <c r="O1" s="5">
        <f t="shared" si="0"/>
        <v>-0.75</v>
      </c>
      <c r="P1" s="5">
        <f t="shared" si="0"/>
        <v>1272.25</v>
      </c>
      <c r="Q1" s="5">
        <f t="shared" si="0"/>
        <v>145</v>
      </c>
      <c r="R1" s="5">
        <f t="shared" si="0"/>
        <v>15.75</v>
      </c>
      <c r="S1" s="5">
        <f t="shared" si="0"/>
        <v>8.25</v>
      </c>
      <c r="T1" s="5">
        <f t="shared" si="0"/>
        <v>61.25</v>
      </c>
      <c r="U1" s="5">
        <f t="shared" si="0"/>
        <v>2.25</v>
      </c>
      <c r="V1" s="5">
        <f t="shared" si="0"/>
        <v>16.5</v>
      </c>
      <c r="W1" s="5">
        <f t="shared" si="0"/>
        <v>36.25</v>
      </c>
      <c r="X1" s="5">
        <f t="shared" si="0"/>
        <v>66.25</v>
      </c>
      <c r="Y1" s="5">
        <f t="shared" si="0"/>
        <v>630.5</v>
      </c>
      <c r="Z1" s="5">
        <f t="shared" si="0"/>
        <v>10.5</v>
      </c>
      <c r="AA1" s="5">
        <f t="shared" si="0"/>
        <v>3</v>
      </c>
      <c r="AB1" s="5">
        <f t="shared" si="0"/>
        <v>133.25</v>
      </c>
      <c r="AC1" s="5">
        <f t="shared" si="0"/>
        <v>18</v>
      </c>
      <c r="AD1" s="5">
        <f t="shared" si="0"/>
        <v>88.25</v>
      </c>
      <c r="AE1" s="5">
        <f t="shared" si="0"/>
        <v>217.5</v>
      </c>
      <c r="AF1" s="5">
        <f t="shared" si="0"/>
        <v>100.2375</v>
      </c>
    </row>
    <row r="2" spans="1:35" x14ac:dyDescent="0.2">
      <c r="A2" s="4" t="s">
        <v>24</v>
      </c>
      <c r="C2" s="5">
        <f t="shared" ref="C2:AF2" si="1">STDEV(C8:C99)</f>
        <v>0.13478377746103598</v>
      </c>
      <c r="D2" s="5">
        <f t="shared" si="1"/>
        <v>1.7078251276599185E-3</v>
      </c>
      <c r="E2" s="5">
        <f t="shared" si="1"/>
        <v>4.546060565661933E-2</v>
      </c>
      <c r="F2" s="5">
        <f t="shared" si="1"/>
        <v>1.6329931618554536E-2</v>
      </c>
      <c r="G2" s="5">
        <f t="shared" si="1"/>
        <v>5.7735026918962634E-4</v>
      </c>
      <c r="H2" s="5">
        <f t="shared" si="1"/>
        <v>5.7735026918962632E-3</v>
      </c>
      <c r="I2" s="5">
        <f t="shared" si="1"/>
        <v>1.7078251276599399E-2</v>
      </c>
      <c r="J2" s="5">
        <f t="shared" si="1"/>
        <v>5.5602757725374145E-2</v>
      </c>
      <c r="K2" s="5">
        <f t="shared" si="1"/>
        <v>1.4999999999999901E-2</v>
      </c>
      <c r="L2" s="5">
        <f t="shared" si="1"/>
        <v>1.8929694486000928E-3</v>
      </c>
      <c r="M2" s="5">
        <f t="shared" si="1"/>
        <v>3.5939764421413028E-3</v>
      </c>
      <c r="N2" s="5">
        <f t="shared" si="1"/>
        <v>1.1547005383792516E-2</v>
      </c>
      <c r="O2" s="5">
        <f t="shared" si="1"/>
        <v>0.9574271077563381</v>
      </c>
      <c r="P2" s="5">
        <f t="shared" si="1"/>
        <v>21.975364995072702</v>
      </c>
      <c r="Q2" s="5">
        <f t="shared" si="1"/>
        <v>9.1287092917527684</v>
      </c>
      <c r="R2" s="5">
        <f t="shared" si="1"/>
        <v>0.5</v>
      </c>
      <c r="S2" s="5">
        <f t="shared" si="1"/>
        <v>1.707825127659933</v>
      </c>
      <c r="T2" s="5">
        <f t="shared" si="1"/>
        <v>1.2583057392117916</v>
      </c>
      <c r="U2" s="5">
        <f t="shared" si="1"/>
        <v>0.5</v>
      </c>
      <c r="V2" s="5">
        <f t="shared" si="1"/>
        <v>0.57735026918962573</v>
      </c>
      <c r="W2" s="5">
        <f t="shared" si="1"/>
        <v>0.5</v>
      </c>
      <c r="X2" s="5">
        <f t="shared" si="1"/>
        <v>1.2583057392117916</v>
      </c>
      <c r="Y2" s="5">
        <f t="shared" si="1"/>
        <v>2.3804761428476167</v>
      </c>
      <c r="Z2" s="5">
        <f t="shared" si="1"/>
        <v>1.7320508075688772</v>
      </c>
      <c r="AA2" s="5">
        <f t="shared" si="1"/>
        <v>0.81649658092772603</v>
      </c>
      <c r="AB2" s="5">
        <f t="shared" si="1"/>
        <v>5.1881274720911268</v>
      </c>
      <c r="AC2" s="5">
        <f t="shared" si="1"/>
        <v>0</v>
      </c>
      <c r="AD2" s="5">
        <f t="shared" si="1"/>
        <v>1.2583057392117916</v>
      </c>
      <c r="AE2" s="5">
        <f t="shared" si="1"/>
        <v>1.2909944487358056</v>
      </c>
      <c r="AF2" s="5">
        <f t="shared" si="1"/>
        <v>0.27777388886166759</v>
      </c>
    </row>
    <row r="3" spans="1:35" x14ac:dyDescent="0.2">
      <c r="A3" s="4" t="s">
        <v>25</v>
      </c>
      <c r="C3" s="5">
        <f>C2/C1*100</f>
        <v>0.22462091069250228</v>
      </c>
      <c r="D3" s="5">
        <f t="shared" ref="D3:AF3" si="2">D2/D1*100</f>
        <v>0.16230222168305239</v>
      </c>
      <c r="E3" s="5">
        <f t="shared" si="2"/>
        <v>0.25859275117530911</v>
      </c>
      <c r="F3" s="5">
        <f t="shared" si="2"/>
        <v>0.24121021593138167</v>
      </c>
      <c r="G3" s="5">
        <f t="shared" si="2"/>
        <v>0.58614240526865613</v>
      </c>
      <c r="H3" s="5">
        <f t="shared" si="2"/>
        <v>0.35097280801800995</v>
      </c>
      <c r="I3" s="5">
        <f t="shared" si="2"/>
        <v>0.35194747607623694</v>
      </c>
      <c r="J3" s="5">
        <f t="shared" si="2"/>
        <v>1.2094128923409275</v>
      </c>
      <c r="K3" s="5">
        <f t="shared" si="2"/>
        <v>0.52219321148824727</v>
      </c>
      <c r="L3" s="5">
        <f t="shared" si="2"/>
        <v>0.3892996295321528</v>
      </c>
      <c r="M3" s="5">
        <f t="shared" si="2"/>
        <v>62.503938124196559</v>
      </c>
      <c r="N3" s="5" t="e">
        <f t="shared" si="2"/>
        <v>#DIV/0!</v>
      </c>
      <c r="O3" s="5">
        <f t="shared" si="2"/>
        <v>-127.65694770084508</v>
      </c>
      <c r="P3" s="5">
        <f t="shared" si="2"/>
        <v>1.7272835523735666</v>
      </c>
      <c r="Q3" s="5">
        <f t="shared" si="2"/>
        <v>6.29566158051915</v>
      </c>
      <c r="R3" s="5">
        <f t="shared" si="2"/>
        <v>3.1746031746031744</v>
      </c>
      <c r="S3" s="5">
        <f t="shared" si="2"/>
        <v>20.700910638302219</v>
      </c>
      <c r="T3" s="5">
        <f t="shared" si="2"/>
        <v>2.0543767170804759</v>
      </c>
      <c r="U3" s="5">
        <f t="shared" si="2"/>
        <v>22.222222222222221</v>
      </c>
      <c r="V3" s="5">
        <f t="shared" si="2"/>
        <v>3.4990925405431863</v>
      </c>
      <c r="W3" s="5">
        <f t="shared" si="2"/>
        <v>1.3793103448275863</v>
      </c>
      <c r="X3" s="5">
        <f t="shared" si="2"/>
        <v>1.8993294176781761</v>
      </c>
      <c r="Y3" s="5">
        <f t="shared" si="2"/>
        <v>0.37755371020580758</v>
      </c>
      <c r="Z3" s="5">
        <f t="shared" si="2"/>
        <v>16.49572197684645</v>
      </c>
      <c r="AA3" s="5">
        <f t="shared" si="2"/>
        <v>27.216552697590867</v>
      </c>
      <c r="AB3" s="5">
        <f t="shared" si="2"/>
        <v>3.8935290597306773</v>
      </c>
      <c r="AC3" s="5">
        <f t="shared" si="2"/>
        <v>0</v>
      </c>
      <c r="AD3" s="5">
        <f t="shared" si="2"/>
        <v>1.4258421974071294</v>
      </c>
      <c r="AE3" s="5">
        <f t="shared" si="2"/>
        <v>0.5935606660854279</v>
      </c>
      <c r="AF3" s="5">
        <f t="shared" si="2"/>
        <v>0.27711573898158637</v>
      </c>
    </row>
    <row r="4" spans="1:35" x14ac:dyDescent="0.2">
      <c r="A4" s="4" t="s">
        <v>26</v>
      </c>
      <c r="C4">
        <v>58.84</v>
      </c>
      <c r="D4">
        <v>1.05</v>
      </c>
      <c r="E4">
        <v>17.149999999999999</v>
      </c>
      <c r="F4">
        <v>6.77</v>
      </c>
      <c r="G4">
        <v>0.09</v>
      </c>
      <c r="H4">
        <v>1.53</v>
      </c>
      <c r="I4">
        <v>4.9400000000000004</v>
      </c>
      <c r="J4">
        <v>4.26</v>
      </c>
      <c r="K4">
        <v>2.92</v>
      </c>
      <c r="L4">
        <v>0.49</v>
      </c>
      <c r="N4">
        <v>1.1900000000000001E-2</v>
      </c>
      <c r="O4">
        <v>0.88</v>
      </c>
      <c r="P4">
        <v>1226</v>
      </c>
      <c r="Q4">
        <v>67</v>
      </c>
      <c r="R4">
        <v>15.3</v>
      </c>
      <c r="S4">
        <v>10.1</v>
      </c>
      <c r="T4">
        <v>60</v>
      </c>
      <c r="U4">
        <v>2.7</v>
      </c>
      <c r="V4">
        <v>16</v>
      </c>
      <c r="W4">
        <v>36</v>
      </c>
      <c r="X4">
        <v>67.3</v>
      </c>
      <c r="Y4">
        <v>662</v>
      </c>
      <c r="Z4">
        <v>6.5</v>
      </c>
      <c r="AA4">
        <v>1.92</v>
      </c>
      <c r="AB4">
        <v>121</v>
      </c>
      <c r="AC4">
        <v>20</v>
      </c>
      <c r="AD4">
        <v>88</v>
      </c>
      <c r="AE4">
        <v>227</v>
      </c>
      <c r="AF4" s="5"/>
    </row>
    <row r="5" spans="1:35" x14ac:dyDescent="0.2">
      <c r="A5" s="4" t="s">
        <v>27</v>
      </c>
      <c r="C5" s="5">
        <f>(C1-C4)/C4*100</f>
        <v>1.9799456152277226</v>
      </c>
      <c r="D5" s="5">
        <f t="shared" ref="D5:AF5" si="3">(D1-D4)/D4*100</f>
        <v>0.21428571428570126</v>
      </c>
      <c r="E5" s="5">
        <f t="shared" si="3"/>
        <v>2.5072886297376078</v>
      </c>
      <c r="F5" s="5">
        <f t="shared" si="3"/>
        <v>0</v>
      </c>
      <c r="G5" s="5">
        <f t="shared" si="3"/>
        <v>9.4444444444444517</v>
      </c>
      <c r="H5" s="5">
        <f t="shared" si="3"/>
        <v>7.5163398692810297</v>
      </c>
      <c r="I5" s="5">
        <f t="shared" si="3"/>
        <v>-1.7712550607287518</v>
      </c>
      <c r="J5" s="5">
        <f t="shared" si="3"/>
        <v>7.9225352112676148</v>
      </c>
      <c r="K5" s="5">
        <f t="shared" si="3"/>
        <v>-1.6267123287671343</v>
      </c>
      <c r="L5" s="5">
        <f t="shared" si="3"/>
        <v>-0.76530612244898599</v>
      </c>
      <c r="M5" s="5" t="e">
        <f t="shared" si="3"/>
        <v>#DIV/0!</v>
      </c>
      <c r="N5" s="5">
        <f t="shared" si="3"/>
        <v>-100</v>
      </c>
      <c r="O5" s="5">
        <f t="shared" si="3"/>
        <v>-185.22727272727272</v>
      </c>
      <c r="P5" s="5">
        <f t="shared" si="3"/>
        <v>3.7724306688417619</v>
      </c>
      <c r="Q5" s="5">
        <f t="shared" si="3"/>
        <v>116.4179104477612</v>
      </c>
      <c r="R5" s="5">
        <f t="shared" si="3"/>
        <v>2.9411764705882302</v>
      </c>
      <c r="S5" s="5">
        <f t="shared" si="3"/>
        <v>-18.316831683168314</v>
      </c>
      <c r="T5" s="5">
        <f t="shared" si="3"/>
        <v>2.083333333333333</v>
      </c>
      <c r="U5" s="5">
        <f t="shared" si="3"/>
        <v>-16.666666666666671</v>
      </c>
      <c r="V5" s="5">
        <f t="shared" si="3"/>
        <v>3.125</v>
      </c>
      <c r="W5" s="5">
        <f t="shared" si="3"/>
        <v>0.69444444444444442</v>
      </c>
      <c r="X5" s="5">
        <f t="shared" si="3"/>
        <v>-1.5601783060921206</v>
      </c>
      <c r="Y5" s="5">
        <f t="shared" si="3"/>
        <v>-4.7583081570996981</v>
      </c>
      <c r="Z5" s="5">
        <f t="shared" si="3"/>
        <v>61.53846153846154</v>
      </c>
      <c r="AA5" s="5">
        <f t="shared" si="3"/>
        <v>56.250000000000014</v>
      </c>
      <c r="AB5" s="5">
        <f t="shared" si="3"/>
        <v>10.12396694214876</v>
      </c>
      <c r="AC5" s="5">
        <f t="shared" si="3"/>
        <v>-10</v>
      </c>
      <c r="AD5" s="5">
        <f t="shared" si="3"/>
        <v>0.28409090909090912</v>
      </c>
      <c r="AE5" s="5">
        <f t="shared" si="3"/>
        <v>-4.1850220264317182</v>
      </c>
      <c r="AF5" s="5" t="e">
        <f t="shared" si="3"/>
        <v>#DIV/0!</v>
      </c>
    </row>
    <row r="7" spans="1:35" x14ac:dyDescent="0.2">
      <c r="A7" s="3" t="s">
        <v>22</v>
      </c>
      <c r="B7" s="3" t="s">
        <v>141</v>
      </c>
      <c r="C7" s="3" t="s">
        <v>155</v>
      </c>
      <c r="D7" s="3" t="s">
        <v>156</v>
      </c>
      <c r="E7" s="3" t="s">
        <v>157</v>
      </c>
      <c r="F7" s="3" t="s">
        <v>158</v>
      </c>
      <c r="G7" s="3" t="s">
        <v>159</v>
      </c>
      <c r="H7" s="3" t="s">
        <v>160</v>
      </c>
      <c r="I7" s="3" t="s">
        <v>161</v>
      </c>
      <c r="J7" s="3" t="s">
        <v>162</v>
      </c>
      <c r="K7" s="3" t="s">
        <v>163</v>
      </c>
      <c r="L7" s="3" t="s">
        <v>164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3" t="s">
        <v>11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139</v>
      </c>
      <c r="AG7" s="3" t="s">
        <v>19</v>
      </c>
      <c r="AH7" s="3" t="s">
        <v>20</v>
      </c>
      <c r="AI7" s="3" t="s">
        <v>143</v>
      </c>
    </row>
    <row r="8" spans="1:35" x14ac:dyDescent="0.2">
      <c r="A8" t="s">
        <v>151</v>
      </c>
      <c r="B8" s="1">
        <v>40128</v>
      </c>
      <c r="C8">
        <v>60.12</v>
      </c>
      <c r="D8">
        <v>1.054</v>
      </c>
      <c r="E8">
        <v>17.63</v>
      </c>
      <c r="F8">
        <v>6.79</v>
      </c>
      <c r="G8">
        <v>9.8000000000000004E-2</v>
      </c>
      <c r="H8">
        <v>1.65</v>
      </c>
      <c r="I8">
        <v>4.87</v>
      </c>
      <c r="J8">
        <v>4.68</v>
      </c>
      <c r="K8">
        <v>2.88</v>
      </c>
      <c r="L8">
        <v>0.48599999999999999</v>
      </c>
      <c r="M8">
        <v>8.9999999999999993E-3</v>
      </c>
      <c r="N8">
        <v>0.01</v>
      </c>
      <c r="O8">
        <v>0</v>
      </c>
      <c r="P8">
        <v>1277</v>
      </c>
      <c r="Q8">
        <v>149</v>
      </c>
      <c r="R8">
        <v>16</v>
      </c>
      <c r="S8">
        <v>8</v>
      </c>
      <c r="T8">
        <v>61</v>
      </c>
      <c r="U8">
        <v>3</v>
      </c>
      <c r="V8">
        <v>16</v>
      </c>
      <c r="W8">
        <v>36</v>
      </c>
      <c r="X8">
        <v>68</v>
      </c>
      <c r="Y8">
        <v>634</v>
      </c>
      <c r="Z8">
        <v>11</v>
      </c>
      <c r="AA8">
        <v>3</v>
      </c>
      <c r="AB8">
        <v>138</v>
      </c>
      <c r="AC8">
        <v>18</v>
      </c>
      <c r="AD8">
        <v>88</v>
      </c>
      <c r="AE8">
        <v>219</v>
      </c>
      <c r="AF8">
        <v>100.55</v>
      </c>
      <c r="AG8" s="1">
        <v>40153</v>
      </c>
      <c r="AH8" s="2">
        <v>4.7916666666666663E-2</v>
      </c>
      <c r="AI8">
        <v>30</v>
      </c>
    </row>
    <row r="9" spans="1:35" x14ac:dyDescent="0.2">
      <c r="A9" t="s">
        <v>151</v>
      </c>
      <c r="B9" s="1">
        <v>40128</v>
      </c>
      <c r="C9">
        <v>60.05</v>
      </c>
      <c r="D9">
        <v>1.052</v>
      </c>
      <c r="E9">
        <v>17.59</v>
      </c>
      <c r="F9">
        <v>6.77</v>
      </c>
      <c r="G9">
        <v>9.9000000000000005E-2</v>
      </c>
      <c r="H9">
        <v>1.65</v>
      </c>
      <c r="I9">
        <v>4.8600000000000003</v>
      </c>
      <c r="J9">
        <v>4.58</v>
      </c>
      <c r="K9">
        <v>2.88</v>
      </c>
      <c r="L9">
        <v>0.48899999999999999</v>
      </c>
      <c r="M9">
        <v>8.0000000000000002E-3</v>
      </c>
      <c r="N9">
        <v>0.01</v>
      </c>
      <c r="O9">
        <v>0</v>
      </c>
      <c r="P9">
        <v>1288</v>
      </c>
      <c r="Q9">
        <v>156</v>
      </c>
      <c r="R9">
        <v>16</v>
      </c>
      <c r="S9">
        <v>9</v>
      </c>
      <c r="T9">
        <v>63</v>
      </c>
      <c r="U9">
        <v>2</v>
      </c>
      <c r="V9">
        <v>16</v>
      </c>
      <c r="W9">
        <v>36</v>
      </c>
      <c r="X9">
        <v>65</v>
      </c>
      <c r="Y9">
        <v>629</v>
      </c>
      <c r="Z9">
        <v>12</v>
      </c>
      <c r="AA9">
        <v>4</v>
      </c>
      <c r="AB9">
        <v>131</v>
      </c>
      <c r="AC9">
        <v>18</v>
      </c>
      <c r="AD9">
        <v>90</v>
      </c>
      <c r="AE9">
        <v>217</v>
      </c>
      <c r="AF9">
        <v>100.31</v>
      </c>
      <c r="AG9" s="1">
        <v>40150</v>
      </c>
      <c r="AH9" s="2">
        <v>0.78888888888888886</v>
      </c>
      <c r="AI9">
        <v>5</v>
      </c>
    </row>
    <row r="10" spans="1:35" x14ac:dyDescent="0.2">
      <c r="A10" t="s">
        <v>151</v>
      </c>
      <c r="B10" s="1">
        <v>40128</v>
      </c>
      <c r="C10">
        <v>59.81</v>
      </c>
      <c r="D10">
        <v>1.0529999999999999</v>
      </c>
      <c r="E10">
        <v>17.52</v>
      </c>
      <c r="F10">
        <v>6.75</v>
      </c>
      <c r="G10">
        <v>9.8000000000000004E-2</v>
      </c>
      <c r="H10">
        <v>1.64</v>
      </c>
      <c r="I10">
        <v>4.83</v>
      </c>
      <c r="J10">
        <v>4.5599999999999996</v>
      </c>
      <c r="K10">
        <v>2.85</v>
      </c>
      <c r="L10">
        <v>0.48499999999999999</v>
      </c>
      <c r="M10">
        <v>5.0000000000000001E-3</v>
      </c>
      <c r="N10">
        <v>-0.01</v>
      </c>
      <c r="O10">
        <v>-1</v>
      </c>
      <c r="P10">
        <v>1284</v>
      </c>
      <c r="Q10">
        <v>138</v>
      </c>
      <c r="R10">
        <v>15</v>
      </c>
      <c r="S10">
        <v>6</v>
      </c>
      <c r="T10">
        <v>60</v>
      </c>
      <c r="U10">
        <v>2</v>
      </c>
      <c r="V10">
        <v>17</v>
      </c>
      <c r="W10">
        <v>36</v>
      </c>
      <c r="X10">
        <v>66</v>
      </c>
      <c r="Y10">
        <v>630</v>
      </c>
      <c r="Z10">
        <v>8</v>
      </c>
      <c r="AA10">
        <v>3</v>
      </c>
      <c r="AB10">
        <v>137</v>
      </c>
      <c r="AC10">
        <v>18</v>
      </c>
      <c r="AD10">
        <v>88</v>
      </c>
      <c r="AE10">
        <v>216</v>
      </c>
      <c r="AF10">
        <v>99.88</v>
      </c>
      <c r="AG10" s="1">
        <v>40148</v>
      </c>
      <c r="AH10" s="2">
        <v>0.70972222222222225</v>
      </c>
      <c r="AI10">
        <v>2</v>
      </c>
    </row>
    <row r="11" spans="1:35" x14ac:dyDescent="0.2">
      <c r="A11" t="s">
        <v>151</v>
      </c>
      <c r="B11" s="1">
        <v>40128</v>
      </c>
      <c r="C11">
        <v>60.04</v>
      </c>
      <c r="D11">
        <v>1.05</v>
      </c>
      <c r="E11">
        <v>17.579999999999998</v>
      </c>
      <c r="F11">
        <v>6.77</v>
      </c>
      <c r="G11">
        <v>9.9000000000000005E-2</v>
      </c>
      <c r="H11">
        <v>1.64</v>
      </c>
      <c r="I11">
        <v>4.8499999999999996</v>
      </c>
      <c r="J11">
        <v>4.57</v>
      </c>
      <c r="K11">
        <v>2.88</v>
      </c>
      <c r="L11">
        <v>0.48499999999999999</v>
      </c>
      <c r="M11">
        <v>1E-3</v>
      </c>
      <c r="N11">
        <v>-0.01</v>
      </c>
      <c r="O11">
        <v>-2</v>
      </c>
      <c r="P11">
        <v>1240</v>
      </c>
      <c r="Q11">
        <v>137</v>
      </c>
      <c r="R11">
        <v>16</v>
      </c>
      <c r="S11">
        <v>10</v>
      </c>
      <c r="T11">
        <v>61</v>
      </c>
      <c r="U11">
        <v>2</v>
      </c>
      <c r="V11">
        <v>17</v>
      </c>
      <c r="W11">
        <v>37</v>
      </c>
      <c r="X11">
        <v>66</v>
      </c>
      <c r="Y11">
        <v>629</v>
      </c>
      <c r="Z11">
        <v>11</v>
      </c>
      <c r="AA11">
        <v>2</v>
      </c>
      <c r="AB11">
        <v>127</v>
      </c>
      <c r="AC11">
        <v>18</v>
      </c>
      <c r="AD11">
        <v>87</v>
      </c>
      <c r="AE11">
        <v>218</v>
      </c>
      <c r="AF11">
        <v>100.21</v>
      </c>
      <c r="AG11" s="1">
        <v>40133</v>
      </c>
      <c r="AH11" s="2">
        <v>0.80555555555555547</v>
      </c>
      <c r="AI11">
        <v>3</v>
      </c>
    </row>
  </sheetData>
  <phoneticPr fontId="6" type="noConversion"/>
  <pageMargins left="0.7" right="0.7" top="0.78740157499999996" bottom="0.78740157499999996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1"/>
  <sheetViews>
    <sheetView workbookViewId="0"/>
  </sheetViews>
  <sheetFormatPr baseColWidth="10" defaultColWidth="11.5" defaultRowHeight="15" x14ac:dyDescent="0.2"/>
  <cols>
    <col min="2" max="2" width="13.5" bestFit="1" customWidth="1"/>
  </cols>
  <sheetData>
    <row r="1" spans="1:35" x14ac:dyDescent="0.2">
      <c r="A1" s="4" t="s">
        <v>23</v>
      </c>
      <c r="C1" s="5">
        <f t="shared" ref="C1:AF1" si="0">AVERAGE(C8:C99)</f>
        <v>39.207500000000003</v>
      </c>
      <c r="D1" s="5">
        <f t="shared" si="0"/>
        <v>2.7109999999999999</v>
      </c>
      <c r="E1" s="5">
        <f t="shared" si="0"/>
        <v>10.404999999999999</v>
      </c>
      <c r="F1" s="5">
        <f t="shared" si="0"/>
        <v>13.154999999999999</v>
      </c>
      <c r="G1" s="5">
        <f t="shared" si="0"/>
        <v>0.21099999999999999</v>
      </c>
      <c r="H1" s="5">
        <f t="shared" si="0"/>
        <v>14.1675</v>
      </c>
      <c r="I1" s="5">
        <f t="shared" si="0"/>
        <v>14.0725</v>
      </c>
      <c r="J1" s="5">
        <f t="shared" si="0"/>
        <v>3.4725000000000001</v>
      </c>
      <c r="K1" s="5">
        <f t="shared" si="0"/>
        <v>1.3875</v>
      </c>
      <c r="L1" s="5">
        <f t="shared" si="0"/>
        <v>1.0455000000000001</v>
      </c>
      <c r="M1" s="5">
        <f t="shared" si="0"/>
        <v>7.825E-2</v>
      </c>
      <c r="N1" s="5">
        <f t="shared" si="0"/>
        <v>3.7499999999999999E-2</v>
      </c>
      <c r="O1" s="5">
        <f t="shared" si="0"/>
        <v>1.5</v>
      </c>
      <c r="P1" s="5">
        <f t="shared" si="0"/>
        <v>1092</v>
      </c>
      <c r="Q1" s="5">
        <f t="shared" si="0"/>
        <v>207.5</v>
      </c>
      <c r="R1" s="5">
        <f t="shared" si="0"/>
        <v>61.25</v>
      </c>
      <c r="S1" s="5">
        <f t="shared" si="0"/>
        <v>368</v>
      </c>
      <c r="T1" s="5">
        <f t="shared" si="0"/>
        <v>75</v>
      </c>
      <c r="U1" s="5">
        <f t="shared" si="0"/>
        <v>3.75</v>
      </c>
      <c r="V1" s="5">
        <f t="shared" si="0"/>
        <v>275.75</v>
      </c>
      <c r="W1" s="5">
        <f t="shared" si="0"/>
        <v>2.75</v>
      </c>
      <c r="X1" s="5">
        <f t="shared" si="0"/>
        <v>47.75</v>
      </c>
      <c r="Y1" s="5">
        <f t="shared" si="0"/>
        <v>1418.5</v>
      </c>
      <c r="Z1" s="5">
        <f t="shared" si="0"/>
        <v>16.75</v>
      </c>
      <c r="AA1" s="5">
        <f t="shared" si="0"/>
        <v>6.75</v>
      </c>
      <c r="AB1" s="5">
        <f t="shared" si="0"/>
        <v>259.75</v>
      </c>
      <c r="AC1" s="5">
        <f t="shared" si="0"/>
        <v>28.25</v>
      </c>
      <c r="AD1" s="5">
        <f t="shared" si="0"/>
        <v>122.25</v>
      </c>
      <c r="AE1" s="5">
        <f t="shared" si="0"/>
        <v>273.75</v>
      </c>
      <c r="AF1" s="5">
        <f t="shared" si="0"/>
        <v>100.3775</v>
      </c>
    </row>
    <row r="2" spans="1:35" x14ac:dyDescent="0.2">
      <c r="A2" s="4" t="s">
        <v>24</v>
      </c>
      <c r="C2" s="5">
        <f t="shared" ref="C2:AF2" si="1">STDEV(C8:C99)</f>
        <v>3.7749172176351882E-2</v>
      </c>
      <c r="D2" s="5">
        <f t="shared" si="1"/>
        <v>1.1633285577743372E-2</v>
      </c>
      <c r="E2" s="5">
        <f t="shared" si="1"/>
        <v>3.6968455021364657E-2</v>
      </c>
      <c r="F2" s="5">
        <f t="shared" si="1"/>
        <v>2.0816659994660883E-2</v>
      </c>
      <c r="G2" s="5">
        <f t="shared" si="1"/>
        <v>8.1649658092772682E-4</v>
      </c>
      <c r="H2" s="5">
        <f t="shared" si="1"/>
        <v>3.4034296427770241E-2</v>
      </c>
      <c r="I2" s="5">
        <f t="shared" si="1"/>
        <v>4.5000000000000491E-2</v>
      </c>
      <c r="J2" s="5">
        <f t="shared" si="1"/>
        <v>4.0311288741492701E-2</v>
      </c>
      <c r="K2" s="5">
        <f t="shared" si="1"/>
        <v>5.0000000000000044E-3</v>
      </c>
      <c r="L2" s="5">
        <f t="shared" si="1"/>
        <v>5.7735026918969042E-4</v>
      </c>
      <c r="M2" s="5">
        <f t="shared" si="1"/>
        <v>3.0956959368344545E-3</v>
      </c>
      <c r="N2" s="5">
        <f t="shared" si="1"/>
        <v>1.2583057392117925E-2</v>
      </c>
      <c r="O2" s="5">
        <f t="shared" si="1"/>
        <v>0.57735026918962573</v>
      </c>
      <c r="P2" s="5">
        <f t="shared" si="1"/>
        <v>21.023796041628639</v>
      </c>
      <c r="Q2" s="5">
        <f t="shared" si="1"/>
        <v>13.503086067019396</v>
      </c>
      <c r="R2" s="5">
        <f t="shared" si="1"/>
        <v>0.9574271077563381</v>
      </c>
      <c r="S2" s="5">
        <f t="shared" si="1"/>
        <v>2.3094010767585029</v>
      </c>
      <c r="T2" s="5">
        <f t="shared" si="1"/>
        <v>2.1602468994692869</v>
      </c>
      <c r="U2" s="5">
        <f t="shared" si="1"/>
        <v>0.9574271077563381</v>
      </c>
      <c r="V2" s="5">
        <f t="shared" si="1"/>
        <v>1.5</v>
      </c>
      <c r="W2" s="5">
        <f t="shared" si="1"/>
        <v>0.5</v>
      </c>
      <c r="X2" s="5">
        <f t="shared" si="1"/>
        <v>0.5</v>
      </c>
      <c r="Y2" s="5">
        <f t="shared" si="1"/>
        <v>3.1091263510296048</v>
      </c>
      <c r="Z2" s="5">
        <f t="shared" si="1"/>
        <v>3.0956959368344519</v>
      </c>
      <c r="AA2" s="5">
        <f t="shared" si="1"/>
        <v>0.5</v>
      </c>
      <c r="AB2" s="5">
        <f t="shared" si="1"/>
        <v>7.5</v>
      </c>
      <c r="AC2" s="5">
        <f t="shared" si="1"/>
        <v>0.9574271077563381</v>
      </c>
      <c r="AD2" s="5">
        <f t="shared" si="1"/>
        <v>0.5</v>
      </c>
      <c r="AE2" s="5">
        <f t="shared" si="1"/>
        <v>2.2173557826083452</v>
      </c>
      <c r="AF2" s="5">
        <f t="shared" si="1"/>
        <v>0.18786076404259003</v>
      </c>
    </row>
    <row r="3" spans="1:35" x14ac:dyDescent="0.2">
      <c r="A3" s="4" t="s">
        <v>25</v>
      </c>
      <c r="C3" s="5">
        <f>C2/C1*100</f>
        <v>9.6280487601484097E-2</v>
      </c>
      <c r="D3" s="5">
        <f t="shared" ref="D3:AF3" si="2">D2/D1*100</f>
        <v>0.42911418582601896</v>
      </c>
      <c r="E3" s="5">
        <f t="shared" si="2"/>
        <v>0.35529509871566223</v>
      </c>
      <c r="F3" s="5">
        <f t="shared" si="2"/>
        <v>0.15824142907381894</v>
      </c>
      <c r="G3" s="5">
        <f t="shared" si="2"/>
        <v>0.38696520423115016</v>
      </c>
      <c r="H3" s="5">
        <f t="shared" si="2"/>
        <v>0.24022796137476787</v>
      </c>
      <c r="I3" s="5">
        <f t="shared" si="2"/>
        <v>0.31977260614674358</v>
      </c>
      <c r="J3" s="5">
        <f t="shared" si="2"/>
        <v>1.1608722459753118</v>
      </c>
      <c r="K3" s="5">
        <f t="shared" si="2"/>
        <v>0.36036036036036073</v>
      </c>
      <c r="L3" s="5">
        <f t="shared" si="2"/>
        <v>5.5222407383040691E-2</v>
      </c>
      <c r="M3" s="5">
        <f t="shared" si="2"/>
        <v>3.9561609416414756</v>
      </c>
      <c r="N3" s="5">
        <f t="shared" si="2"/>
        <v>33.554819712314469</v>
      </c>
      <c r="O3" s="5">
        <f t="shared" si="2"/>
        <v>38.490017945975048</v>
      </c>
      <c r="P3" s="5">
        <f t="shared" si="2"/>
        <v>1.9252560477681904</v>
      </c>
      <c r="Q3" s="5">
        <f t="shared" si="2"/>
        <v>6.507511357599709</v>
      </c>
      <c r="R3" s="5">
        <f t="shared" si="2"/>
        <v>1.5631462983776947</v>
      </c>
      <c r="S3" s="5">
        <f t="shared" si="2"/>
        <v>0.62755464042350617</v>
      </c>
      <c r="T3" s="5">
        <f t="shared" si="2"/>
        <v>2.8803291992923823</v>
      </c>
      <c r="U3" s="5">
        <f t="shared" si="2"/>
        <v>25.531389540169013</v>
      </c>
      <c r="V3" s="5">
        <f t="shared" si="2"/>
        <v>0.54397098821396195</v>
      </c>
      <c r="W3" s="5">
        <f t="shared" si="2"/>
        <v>18.181818181818183</v>
      </c>
      <c r="X3" s="5">
        <f t="shared" si="2"/>
        <v>1.0471204188481675</v>
      </c>
      <c r="Y3" s="5">
        <f t="shared" si="2"/>
        <v>0.21918409242365913</v>
      </c>
      <c r="Z3" s="5">
        <f t="shared" si="2"/>
        <v>18.481766787071354</v>
      </c>
      <c r="AA3" s="5">
        <f t="shared" si="2"/>
        <v>7.4074074074074066</v>
      </c>
      <c r="AB3" s="5">
        <f t="shared" si="2"/>
        <v>2.8873917228103942</v>
      </c>
      <c r="AC3" s="5">
        <f t="shared" si="2"/>
        <v>3.3891225053321703</v>
      </c>
      <c r="AD3" s="5">
        <f t="shared" si="2"/>
        <v>0.40899795501022501</v>
      </c>
      <c r="AE3" s="5">
        <f t="shared" si="2"/>
        <v>0.80999297994825392</v>
      </c>
      <c r="AF3" s="5">
        <f t="shared" si="2"/>
        <v>0.18715425672345898</v>
      </c>
    </row>
    <row r="4" spans="1:35" x14ac:dyDescent="0.2">
      <c r="A4" s="4" t="s">
        <v>26</v>
      </c>
      <c r="C4">
        <v>38.200000000000003</v>
      </c>
      <c r="D4">
        <v>2.61</v>
      </c>
      <c r="E4">
        <v>10.07</v>
      </c>
      <c r="F4">
        <v>12.84</v>
      </c>
      <c r="G4">
        <v>0.2</v>
      </c>
      <c r="H4">
        <v>13.15</v>
      </c>
      <c r="I4">
        <v>13.87</v>
      </c>
      <c r="J4">
        <v>3.18</v>
      </c>
      <c r="K4">
        <v>1.39</v>
      </c>
      <c r="L4">
        <v>1.05</v>
      </c>
      <c r="N4">
        <v>0.02</v>
      </c>
      <c r="O4">
        <v>1.8</v>
      </c>
      <c r="P4">
        <v>1025</v>
      </c>
      <c r="Q4">
        <v>152</v>
      </c>
      <c r="R4">
        <v>60</v>
      </c>
      <c r="S4">
        <v>360</v>
      </c>
      <c r="T4">
        <v>72</v>
      </c>
      <c r="U4">
        <v>2.8</v>
      </c>
      <c r="V4">
        <v>267</v>
      </c>
      <c r="W4">
        <v>4</v>
      </c>
      <c r="X4">
        <v>47</v>
      </c>
      <c r="Y4">
        <v>1370</v>
      </c>
      <c r="Z4">
        <v>10.4</v>
      </c>
      <c r="AA4">
        <v>2.4</v>
      </c>
      <c r="AB4">
        <v>235</v>
      </c>
      <c r="AC4">
        <v>30</v>
      </c>
      <c r="AD4">
        <v>120</v>
      </c>
      <c r="AE4">
        <v>260</v>
      </c>
      <c r="AF4" s="5"/>
    </row>
    <row r="5" spans="1:35" x14ac:dyDescent="0.2">
      <c r="A5" s="4" t="s">
        <v>27</v>
      </c>
      <c r="C5" s="5">
        <f>(C1-C4)/C4*100</f>
        <v>2.6374345549738223</v>
      </c>
      <c r="D5" s="5">
        <f t="shared" ref="D5:AF5" si="3">(D1-D4)/D4*100</f>
        <v>3.8697318007662829</v>
      </c>
      <c r="E5" s="5">
        <f t="shared" si="3"/>
        <v>3.3267130089374284</v>
      </c>
      <c r="F5" s="5">
        <f t="shared" si="3"/>
        <v>2.4532710280373795</v>
      </c>
      <c r="G5" s="5">
        <f t="shared" si="3"/>
        <v>5.4999999999999911</v>
      </c>
      <c r="H5" s="5">
        <f t="shared" si="3"/>
        <v>7.7376425855513311</v>
      </c>
      <c r="I5" s="5">
        <f t="shared" si="3"/>
        <v>1.4599855803893338</v>
      </c>
      <c r="J5" s="5">
        <f t="shared" si="3"/>
        <v>9.1981132075471699</v>
      </c>
      <c r="K5" s="5">
        <f t="shared" si="3"/>
        <v>-0.17985611510790983</v>
      </c>
      <c r="L5" s="5">
        <f t="shared" si="3"/>
        <v>-0.42857142857142366</v>
      </c>
      <c r="M5" s="5" t="e">
        <f t="shared" si="3"/>
        <v>#DIV/0!</v>
      </c>
      <c r="N5" s="5">
        <f t="shared" si="3"/>
        <v>87.499999999999986</v>
      </c>
      <c r="O5" s="5">
        <f t="shared" si="3"/>
        <v>-16.666666666666668</v>
      </c>
      <c r="P5" s="5">
        <f t="shared" si="3"/>
        <v>6.536585365853659</v>
      </c>
      <c r="Q5" s="5">
        <f t="shared" si="3"/>
        <v>36.513157894736842</v>
      </c>
      <c r="R5" s="5">
        <f t="shared" si="3"/>
        <v>2.083333333333333</v>
      </c>
      <c r="S5" s="5">
        <f t="shared" si="3"/>
        <v>2.2222222222222223</v>
      </c>
      <c r="T5" s="5">
        <f t="shared" si="3"/>
        <v>4.1666666666666661</v>
      </c>
      <c r="U5" s="5">
        <f t="shared" si="3"/>
        <v>33.928571428571438</v>
      </c>
      <c r="V5" s="5">
        <f t="shared" si="3"/>
        <v>3.2771535580524342</v>
      </c>
      <c r="W5" s="5">
        <f t="shared" si="3"/>
        <v>-31.25</v>
      </c>
      <c r="X5" s="5">
        <f t="shared" si="3"/>
        <v>1.5957446808510638</v>
      </c>
      <c r="Y5" s="5">
        <f t="shared" si="3"/>
        <v>3.5401459854014599</v>
      </c>
      <c r="Z5" s="5">
        <f t="shared" si="3"/>
        <v>61.057692307692299</v>
      </c>
      <c r="AA5" s="5">
        <f t="shared" si="3"/>
        <v>181.25</v>
      </c>
      <c r="AB5" s="5">
        <f t="shared" si="3"/>
        <v>10.531914893617021</v>
      </c>
      <c r="AC5" s="5">
        <f t="shared" si="3"/>
        <v>-5.833333333333333</v>
      </c>
      <c r="AD5" s="5">
        <f t="shared" si="3"/>
        <v>1.875</v>
      </c>
      <c r="AE5" s="5">
        <f t="shared" si="3"/>
        <v>5.2884615384615383</v>
      </c>
      <c r="AF5" s="5" t="e">
        <f t="shared" si="3"/>
        <v>#DIV/0!</v>
      </c>
    </row>
    <row r="7" spans="1:35" x14ac:dyDescent="0.2">
      <c r="A7" s="3" t="s">
        <v>22</v>
      </c>
      <c r="B7" s="3" t="s">
        <v>141</v>
      </c>
      <c r="C7" s="3" t="s">
        <v>155</v>
      </c>
      <c r="D7" s="3" t="s">
        <v>156</v>
      </c>
      <c r="E7" s="3" t="s">
        <v>157</v>
      </c>
      <c r="F7" s="3" t="s">
        <v>158</v>
      </c>
      <c r="G7" s="3" t="s">
        <v>159</v>
      </c>
      <c r="H7" s="3" t="s">
        <v>160</v>
      </c>
      <c r="I7" s="3" t="s">
        <v>161</v>
      </c>
      <c r="J7" s="3" t="s">
        <v>162</v>
      </c>
      <c r="K7" s="3" t="s">
        <v>163</v>
      </c>
      <c r="L7" s="3" t="s">
        <v>164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3" t="s">
        <v>11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139</v>
      </c>
      <c r="AG7" s="3" t="s">
        <v>19</v>
      </c>
      <c r="AH7" s="3" t="s">
        <v>20</v>
      </c>
      <c r="AI7" s="3" t="s">
        <v>143</v>
      </c>
    </row>
    <row r="8" spans="1:35" x14ac:dyDescent="0.2">
      <c r="A8" t="s">
        <v>154</v>
      </c>
      <c r="B8" s="1">
        <v>40128</v>
      </c>
      <c r="C8">
        <v>39.200000000000003</v>
      </c>
      <c r="D8">
        <v>2.706</v>
      </c>
      <c r="E8">
        <v>10.39</v>
      </c>
      <c r="F8">
        <v>13.16</v>
      </c>
      <c r="G8">
        <v>0.21199999999999999</v>
      </c>
      <c r="H8">
        <v>14.14</v>
      </c>
      <c r="I8">
        <v>14.07</v>
      </c>
      <c r="J8">
        <v>3.52</v>
      </c>
      <c r="K8">
        <v>1.39</v>
      </c>
      <c r="L8">
        <v>1.046</v>
      </c>
      <c r="M8">
        <v>0.08</v>
      </c>
      <c r="N8">
        <v>0.04</v>
      </c>
      <c r="O8">
        <v>2</v>
      </c>
      <c r="P8">
        <v>1108</v>
      </c>
      <c r="Q8">
        <v>225</v>
      </c>
      <c r="R8">
        <v>62</v>
      </c>
      <c r="S8">
        <v>366</v>
      </c>
      <c r="T8">
        <v>77</v>
      </c>
      <c r="U8">
        <v>3</v>
      </c>
      <c r="V8">
        <v>275</v>
      </c>
      <c r="W8">
        <v>3</v>
      </c>
      <c r="X8">
        <v>48</v>
      </c>
      <c r="Y8">
        <v>1421</v>
      </c>
      <c r="Z8">
        <v>15</v>
      </c>
      <c r="AA8">
        <v>7</v>
      </c>
      <c r="AB8">
        <v>268</v>
      </c>
      <c r="AC8">
        <v>29</v>
      </c>
      <c r="AD8">
        <v>122</v>
      </c>
      <c r="AE8">
        <v>277</v>
      </c>
      <c r="AF8">
        <v>100.38</v>
      </c>
      <c r="AG8" s="1">
        <v>40152</v>
      </c>
      <c r="AH8" s="2">
        <v>0.13958333333333334</v>
      </c>
      <c r="AI8">
        <v>18</v>
      </c>
    </row>
    <row r="9" spans="1:35" x14ac:dyDescent="0.2">
      <c r="A9" t="s">
        <v>154</v>
      </c>
      <c r="B9" s="1">
        <v>40128</v>
      </c>
      <c r="C9">
        <v>39.26</v>
      </c>
      <c r="D9">
        <v>2.722</v>
      </c>
      <c r="E9">
        <v>10.44</v>
      </c>
      <c r="F9">
        <v>13.18</v>
      </c>
      <c r="G9">
        <v>0.21099999999999999</v>
      </c>
      <c r="H9">
        <v>14.18</v>
      </c>
      <c r="I9">
        <v>14.13</v>
      </c>
      <c r="J9">
        <v>3.49</v>
      </c>
      <c r="K9">
        <v>1.39</v>
      </c>
      <c r="L9">
        <v>1.046</v>
      </c>
      <c r="M9">
        <v>8.1000000000000003E-2</v>
      </c>
      <c r="N9">
        <v>0.05</v>
      </c>
      <c r="O9">
        <v>2</v>
      </c>
      <c r="P9">
        <v>1105</v>
      </c>
      <c r="Q9">
        <v>195</v>
      </c>
      <c r="R9">
        <v>62</v>
      </c>
      <c r="S9">
        <v>370</v>
      </c>
      <c r="T9">
        <v>72</v>
      </c>
      <c r="U9">
        <v>4</v>
      </c>
      <c r="V9">
        <v>278</v>
      </c>
      <c r="W9">
        <v>2</v>
      </c>
      <c r="X9">
        <v>48</v>
      </c>
      <c r="Y9">
        <v>1419</v>
      </c>
      <c r="Z9">
        <v>14</v>
      </c>
      <c r="AA9">
        <v>6</v>
      </c>
      <c r="AB9">
        <v>264</v>
      </c>
      <c r="AC9">
        <v>27</v>
      </c>
      <c r="AD9">
        <v>122</v>
      </c>
      <c r="AE9">
        <v>273</v>
      </c>
      <c r="AF9">
        <v>100.61</v>
      </c>
      <c r="AG9" s="1">
        <v>40150</v>
      </c>
      <c r="AH9" s="2">
        <v>0.93958333333333333</v>
      </c>
      <c r="AI9">
        <v>7</v>
      </c>
    </row>
    <row r="10" spans="1:35" x14ac:dyDescent="0.2">
      <c r="A10" t="s">
        <v>154</v>
      </c>
      <c r="B10" s="1">
        <v>40128</v>
      </c>
      <c r="C10">
        <v>39.17</v>
      </c>
      <c r="D10">
        <v>2.6970000000000001</v>
      </c>
      <c r="E10">
        <v>10.36</v>
      </c>
      <c r="F10">
        <v>13.13</v>
      </c>
      <c r="G10">
        <v>0.21</v>
      </c>
      <c r="H10">
        <v>14.14</v>
      </c>
      <c r="I10">
        <v>14.02</v>
      </c>
      <c r="J10">
        <v>3.45</v>
      </c>
      <c r="K10">
        <v>1.38</v>
      </c>
      <c r="L10">
        <v>1.0449999999999999</v>
      </c>
      <c r="M10">
        <v>7.8E-2</v>
      </c>
      <c r="N10">
        <v>0.04</v>
      </c>
      <c r="O10">
        <v>1</v>
      </c>
      <c r="P10">
        <v>1093</v>
      </c>
      <c r="Q10">
        <v>199</v>
      </c>
      <c r="R10">
        <v>61</v>
      </c>
      <c r="S10">
        <v>366</v>
      </c>
      <c r="T10">
        <v>76</v>
      </c>
      <c r="U10">
        <v>3</v>
      </c>
      <c r="V10">
        <v>275</v>
      </c>
      <c r="W10">
        <v>3</v>
      </c>
      <c r="X10">
        <v>47</v>
      </c>
      <c r="Y10">
        <v>1414</v>
      </c>
      <c r="Z10">
        <v>21</v>
      </c>
      <c r="AA10">
        <v>7</v>
      </c>
      <c r="AB10">
        <v>252</v>
      </c>
      <c r="AC10">
        <v>28</v>
      </c>
      <c r="AD10">
        <v>122</v>
      </c>
      <c r="AE10">
        <v>273</v>
      </c>
      <c r="AF10">
        <v>100.15</v>
      </c>
      <c r="AG10" s="1">
        <v>40148</v>
      </c>
      <c r="AH10" s="2">
        <v>0.78402777777777777</v>
      </c>
      <c r="AI10">
        <v>3</v>
      </c>
    </row>
    <row r="11" spans="1:35" x14ac:dyDescent="0.2">
      <c r="A11" t="s">
        <v>154</v>
      </c>
      <c r="B11" s="1">
        <v>40128</v>
      </c>
      <c r="C11">
        <v>39.200000000000003</v>
      </c>
      <c r="D11">
        <v>2.7189999999999999</v>
      </c>
      <c r="E11">
        <v>10.43</v>
      </c>
      <c r="F11">
        <v>13.15</v>
      </c>
      <c r="G11">
        <v>0.21099999999999999</v>
      </c>
      <c r="H11">
        <v>14.21</v>
      </c>
      <c r="I11">
        <v>14.07</v>
      </c>
      <c r="J11">
        <v>3.43</v>
      </c>
      <c r="K11">
        <v>1.39</v>
      </c>
      <c r="L11">
        <v>1.0449999999999999</v>
      </c>
      <c r="M11">
        <v>7.3999999999999996E-2</v>
      </c>
      <c r="N11">
        <v>0.02</v>
      </c>
      <c r="O11">
        <v>1</v>
      </c>
      <c r="P11">
        <v>1062</v>
      </c>
      <c r="Q11">
        <v>211</v>
      </c>
      <c r="R11">
        <v>60</v>
      </c>
      <c r="S11">
        <v>370</v>
      </c>
      <c r="T11">
        <v>75</v>
      </c>
      <c r="U11">
        <v>5</v>
      </c>
      <c r="V11">
        <v>275</v>
      </c>
      <c r="W11">
        <v>3</v>
      </c>
      <c r="X11">
        <v>48</v>
      </c>
      <c r="Y11">
        <v>1420</v>
      </c>
      <c r="Z11">
        <v>17</v>
      </c>
      <c r="AA11">
        <v>7</v>
      </c>
      <c r="AB11">
        <v>255</v>
      </c>
      <c r="AC11">
        <v>29</v>
      </c>
      <c r="AD11">
        <v>123</v>
      </c>
      <c r="AE11">
        <v>272</v>
      </c>
      <c r="AF11">
        <v>100.37</v>
      </c>
      <c r="AG11" s="1">
        <v>40133</v>
      </c>
      <c r="AH11" s="2">
        <v>0.73333333333333339</v>
      </c>
      <c r="AI11">
        <v>2</v>
      </c>
    </row>
  </sheetData>
  <phoneticPr fontId="6" type="noConversion"/>
  <pageMargins left="0.7" right="0.7" top="0.78740157499999996" bottom="0.78740157499999996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"/>
  <sheetViews>
    <sheetView workbookViewId="0"/>
  </sheetViews>
  <sheetFormatPr baseColWidth="10" defaultColWidth="11.5" defaultRowHeight="15" x14ac:dyDescent="0.2"/>
  <cols>
    <col min="2" max="2" width="13.5" bestFit="1" customWidth="1"/>
    <col min="3" max="33" width="11.5" bestFit="1" customWidth="1"/>
  </cols>
  <sheetData>
    <row r="1" spans="1:35" x14ac:dyDescent="0.2">
      <c r="A1" s="4" t="s">
        <v>23</v>
      </c>
      <c r="C1" s="5">
        <f>AVERAGE(C8:C100)</f>
        <v>25.930769230769229</v>
      </c>
      <c r="D1" s="5">
        <f t="shared" ref="D1:AF1" si="0">AVERAGE(D8:D100)</f>
        <v>0.41569230769230775</v>
      </c>
      <c r="E1" s="5">
        <f t="shared" si="0"/>
        <v>8.1723076923076938</v>
      </c>
      <c r="F1" s="5">
        <f t="shared" si="0"/>
        <v>4.7261538461538457</v>
      </c>
      <c r="G1" s="5">
        <f t="shared" si="0"/>
        <v>5.2769230769230784E-2</v>
      </c>
      <c r="H1" s="5">
        <f t="shared" si="0"/>
        <v>1.473076923076923</v>
      </c>
      <c r="I1" s="5">
        <f t="shared" si="0"/>
        <v>23.483076923076915</v>
      </c>
      <c r="J1" s="5">
        <f t="shared" si="0"/>
        <v>0.20769230769230768</v>
      </c>
      <c r="K1" s="5">
        <f t="shared" si="0"/>
        <v>1.5253846153846158</v>
      </c>
      <c r="L1" s="5">
        <f t="shared" si="0"/>
        <v>0.2033076923076923</v>
      </c>
      <c r="M1" s="5">
        <f t="shared" si="0"/>
        <v>5.3542307692307709</v>
      </c>
      <c r="N1" s="5">
        <f t="shared" si="0"/>
        <v>6.615384615384616E-2</v>
      </c>
      <c r="O1" s="5">
        <f t="shared" si="0"/>
        <v>15.384615384615385</v>
      </c>
      <c r="P1" s="5">
        <f t="shared" si="0"/>
        <v>213.53846153846155</v>
      </c>
      <c r="Q1" s="5">
        <f t="shared" si="0"/>
        <v>48.846153846153847</v>
      </c>
      <c r="R1" s="5">
        <f t="shared" si="0"/>
        <v>15.615384615384615</v>
      </c>
      <c r="S1" s="5">
        <f t="shared" si="0"/>
        <v>60.92307692307692</v>
      </c>
      <c r="T1" s="5">
        <f t="shared" si="0"/>
        <v>54.307692307692307</v>
      </c>
      <c r="U1" s="5">
        <f t="shared" si="0"/>
        <v>28.615384615384617</v>
      </c>
      <c r="V1" s="5">
        <f t="shared" si="0"/>
        <v>72.84615384615384</v>
      </c>
      <c r="W1" s="5">
        <f t="shared" si="0"/>
        <v>11.692307692307692</v>
      </c>
      <c r="X1" s="5">
        <f t="shared" si="0"/>
        <v>64.384615384615387</v>
      </c>
      <c r="Y1" s="5">
        <f t="shared" si="0"/>
        <v>1554.3846153846155</v>
      </c>
      <c r="Z1" s="5">
        <f t="shared" si="0"/>
        <v>7.0769230769230766</v>
      </c>
      <c r="AA1" s="5">
        <f t="shared" si="0"/>
        <v>6.7692307692307692</v>
      </c>
      <c r="AB1" s="5">
        <f t="shared" si="0"/>
        <v>191.76923076923077</v>
      </c>
      <c r="AC1" s="5">
        <f t="shared" si="0"/>
        <v>23.615384615384617</v>
      </c>
      <c r="AD1" s="5">
        <f t="shared" si="0"/>
        <v>122.15384615384616</v>
      </c>
      <c r="AE1" s="5">
        <f t="shared" si="0"/>
        <v>86.15384615384616</v>
      </c>
      <c r="AF1" s="5">
        <f t="shared" si="0"/>
        <v>71.866923076923072</v>
      </c>
    </row>
    <row r="2" spans="1:35" x14ac:dyDescent="0.2">
      <c r="A2" s="4" t="s">
        <v>24</v>
      </c>
      <c r="C2" s="5">
        <f>STDEV(C8:C100)</f>
        <v>0.13481231017365924</v>
      </c>
      <c r="D2" s="5">
        <f t="shared" ref="D2:AF2" si="1">STDEV(D8:D100)</f>
        <v>3.7279264876652171E-3</v>
      </c>
      <c r="E2" s="5">
        <f t="shared" si="1"/>
        <v>6.1799925317355939E-2</v>
      </c>
      <c r="F2" s="5">
        <f t="shared" si="1"/>
        <v>2.433737233777902E-2</v>
      </c>
      <c r="G2" s="5">
        <f t="shared" si="1"/>
        <v>4.3852900965351513E-4</v>
      </c>
      <c r="H2" s="5">
        <f t="shared" si="1"/>
        <v>5.1053014175563238E-2</v>
      </c>
      <c r="I2" s="5">
        <f t="shared" si="1"/>
        <v>0.14255902960905981</v>
      </c>
      <c r="J2" s="5">
        <f t="shared" si="1"/>
        <v>6.1799925317355918E-2</v>
      </c>
      <c r="K2" s="5">
        <f t="shared" si="1"/>
        <v>2.6336092033362599E-2</v>
      </c>
      <c r="L2" s="5">
        <f t="shared" si="1"/>
        <v>1.3774744634423792E-3</v>
      </c>
      <c r="M2" s="5">
        <f t="shared" si="1"/>
        <v>2.7631538488306577</v>
      </c>
      <c r="N2" s="5">
        <f t="shared" si="1"/>
        <v>7.0064073239959154E-2</v>
      </c>
      <c r="O2" s="5">
        <f t="shared" si="1"/>
        <v>0.5063696835418332</v>
      </c>
      <c r="P2" s="5">
        <f t="shared" si="1"/>
        <v>8.272599194684668</v>
      </c>
      <c r="Q2" s="5">
        <f t="shared" si="1"/>
        <v>10.375019307983273</v>
      </c>
      <c r="R2" s="5">
        <f t="shared" si="1"/>
        <v>0.86971849262290413</v>
      </c>
      <c r="S2" s="5">
        <f t="shared" si="1"/>
        <v>2.2898885875932358</v>
      </c>
      <c r="T2" s="5">
        <f t="shared" si="1"/>
        <v>3.6374124361651972</v>
      </c>
      <c r="U2" s="5">
        <f t="shared" si="1"/>
        <v>1.0439078454267836</v>
      </c>
      <c r="V2" s="5">
        <f t="shared" si="1"/>
        <v>2.4781092875467863</v>
      </c>
      <c r="W2" s="5">
        <f t="shared" si="1"/>
        <v>1.6525039276108322</v>
      </c>
      <c r="X2" s="5">
        <f t="shared" si="1"/>
        <v>1.192927878405448</v>
      </c>
      <c r="Y2" s="5">
        <f t="shared" si="1"/>
        <v>14.198230297813302</v>
      </c>
      <c r="Z2" s="5">
        <f t="shared" si="1"/>
        <v>2.5318484177091665</v>
      </c>
      <c r="AA2" s="5">
        <f t="shared" si="1"/>
        <v>1.1657505560686452</v>
      </c>
      <c r="AB2" s="5">
        <f t="shared" si="1"/>
        <v>3.961351750641148</v>
      </c>
      <c r="AC2" s="5">
        <f t="shared" si="1"/>
        <v>0.96076892283052284</v>
      </c>
      <c r="AD2" s="5">
        <f t="shared" si="1"/>
        <v>2.4099154150493138</v>
      </c>
      <c r="AE2" s="5">
        <f t="shared" si="1"/>
        <v>4.2001220983473369</v>
      </c>
      <c r="AF2" s="5">
        <f t="shared" si="1"/>
        <v>2.8199065723748835</v>
      </c>
    </row>
    <row r="3" spans="1:35" x14ac:dyDescent="0.2">
      <c r="A3" s="4" t="s">
        <v>25</v>
      </c>
      <c r="C3" s="5">
        <f>C2/C1*100</f>
        <v>0.51989321633271146</v>
      </c>
      <c r="D3" s="5">
        <f t="shared" ref="D3:AF3" si="2">D2/D1*100</f>
        <v>0.89679948815040367</v>
      </c>
      <c r="E3" s="5">
        <f t="shared" si="2"/>
        <v>0.75621143554746528</v>
      </c>
      <c r="F3" s="5">
        <f t="shared" si="2"/>
        <v>0.51495091209493371</v>
      </c>
      <c r="G3" s="5">
        <f t="shared" si="2"/>
        <v>0.83103165094689424</v>
      </c>
      <c r="H3" s="5">
        <f t="shared" si="2"/>
        <v>3.4657398657040326</v>
      </c>
      <c r="I3" s="5">
        <f t="shared" si="2"/>
        <v>0.60707133939916735</v>
      </c>
      <c r="J3" s="5">
        <f t="shared" si="2"/>
        <v>29.755519597245446</v>
      </c>
      <c r="K3" s="5">
        <f t="shared" si="2"/>
        <v>1.7265214141891767</v>
      </c>
      <c r="L3" s="5">
        <f t="shared" si="2"/>
        <v>0.67753189650968326</v>
      </c>
      <c r="M3" s="5">
        <f t="shared" si="2"/>
        <v>51.606924839880094</v>
      </c>
      <c r="N3" s="5">
        <f t="shared" si="2"/>
        <v>105.91080838598477</v>
      </c>
      <c r="O3" s="5">
        <f t="shared" si="2"/>
        <v>3.2914029430219158</v>
      </c>
      <c r="P3" s="5">
        <f t="shared" si="2"/>
        <v>3.8740558188364798</v>
      </c>
      <c r="Q3" s="5">
        <f t="shared" si="2"/>
        <v>21.240197008469693</v>
      </c>
      <c r="R3" s="5">
        <f t="shared" si="2"/>
        <v>5.5696258148264794</v>
      </c>
      <c r="S3" s="5">
        <f t="shared" si="2"/>
        <v>3.7586555099383925</v>
      </c>
      <c r="T3" s="5">
        <f t="shared" si="2"/>
        <v>6.6977849391143858</v>
      </c>
      <c r="U3" s="5">
        <f t="shared" si="2"/>
        <v>3.6480650512226305</v>
      </c>
      <c r="V3" s="5">
        <f t="shared" si="2"/>
        <v>3.4018395710779541</v>
      </c>
      <c r="W3" s="5">
        <f t="shared" si="2"/>
        <v>14.133257275618959</v>
      </c>
      <c r="X3" s="5">
        <f t="shared" si="2"/>
        <v>1.8528151038555345</v>
      </c>
      <c r="Y3" s="5">
        <f t="shared" si="2"/>
        <v>0.91343095893290893</v>
      </c>
      <c r="Z3" s="5">
        <f t="shared" si="2"/>
        <v>35.776118945890396</v>
      </c>
      <c r="AA3" s="5">
        <f t="shared" si="2"/>
        <v>17.221315032832258</v>
      </c>
      <c r="AB3" s="5">
        <f t="shared" si="2"/>
        <v>2.065686833467105</v>
      </c>
      <c r="AC3" s="5">
        <f t="shared" si="2"/>
        <v>4.068402604819803</v>
      </c>
      <c r="AD3" s="5">
        <f t="shared" si="2"/>
        <v>1.9728526697506976</v>
      </c>
      <c r="AE3" s="5">
        <f t="shared" si="2"/>
        <v>4.8751417212960151</v>
      </c>
      <c r="AF3" s="5">
        <f t="shared" si="2"/>
        <v>3.9237892087804904</v>
      </c>
    </row>
    <row r="4" spans="1:35" x14ac:dyDescent="0.2">
      <c r="A4" s="4" t="s">
        <v>26</v>
      </c>
      <c r="C4" s="5">
        <v>26.105037313432831</v>
      </c>
      <c r="D4" s="5">
        <v>0.42211194029850729</v>
      </c>
      <c r="E4" s="5">
        <v>8.1394776119403023</v>
      </c>
      <c r="F4" s="5">
        <v>4.7524104477611919</v>
      </c>
      <c r="G4" s="5">
        <v>5.2763157894736852E-2</v>
      </c>
      <c r="H4" s="5">
        <v>1.4716044776119399</v>
      </c>
      <c r="I4" s="5">
        <v>23.566962686567159</v>
      </c>
      <c r="J4" s="5">
        <v>0.20276515151515145</v>
      </c>
      <c r="K4" s="5">
        <v>1.4971641791044779</v>
      </c>
      <c r="L4" s="5">
        <v>0.21385074626865674</v>
      </c>
      <c r="M4" s="5">
        <v>8.1704693877550998</v>
      </c>
      <c r="N4" s="5">
        <v>9.845945945945947E-2</v>
      </c>
      <c r="O4" s="5">
        <v>15.681481481481482</v>
      </c>
      <c r="P4" s="5">
        <v>211.85925925925926</v>
      </c>
      <c r="Q4" s="5">
        <v>54.975789473684209</v>
      </c>
      <c r="R4" s="5">
        <v>16.274074074074075</v>
      </c>
      <c r="S4" s="5">
        <v>56.425925925925924</v>
      </c>
      <c r="T4" s="5">
        <v>55.43333333333333</v>
      </c>
      <c r="U4" s="5">
        <v>30.122047244094489</v>
      </c>
      <c r="V4" s="5">
        <v>72.725925925925921</v>
      </c>
      <c r="W4" s="5">
        <v>11.729629629629629</v>
      </c>
      <c r="X4" s="5">
        <v>63.025925925925925</v>
      </c>
      <c r="Y4" s="5">
        <v>1574.1977611940299</v>
      </c>
      <c r="Z4" s="5">
        <v>8.9875000000000007</v>
      </c>
      <c r="AA4" s="5">
        <v>8.4</v>
      </c>
      <c r="AB4" s="5">
        <v>187.68560606060606</v>
      </c>
      <c r="AC4" s="5">
        <v>23.377777777777776</v>
      </c>
      <c r="AD4" s="5">
        <v>125.03333333333333</v>
      </c>
      <c r="AE4" s="5">
        <v>90.582089552238813</v>
      </c>
      <c r="AF4" s="5">
        <v>73.478983739837389</v>
      </c>
    </row>
    <row r="5" spans="1:35" x14ac:dyDescent="0.2">
      <c r="A5" s="4" t="s">
        <v>27</v>
      </c>
      <c r="C5" s="5">
        <f>(C1-C4)/C4*100</f>
        <v>-0.66756496292740009</v>
      </c>
      <c r="D5" s="5">
        <f t="shared" ref="D5:AF5" si="3">(D1-D4)/D4*100</f>
        <v>-1.520836534891606</v>
      </c>
      <c r="E5" s="5">
        <f t="shared" si="3"/>
        <v>0.40334382539772667</v>
      </c>
      <c r="F5" s="5">
        <f t="shared" si="3"/>
        <v>-0.55249019199752436</v>
      </c>
      <c r="G5" s="5">
        <f t="shared" si="3"/>
        <v>1.1509687320169344E-2</v>
      </c>
      <c r="H5" s="5">
        <f t="shared" si="3"/>
        <v>0.10005714764965011</v>
      </c>
      <c r="I5" s="5">
        <f t="shared" si="3"/>
        <v>-0.35594643487112415</v>
      </c>
      <c r="J5" s="5">
        <f t="shared" si="3"/>
        <v>2.4299817499892455</v>
      </c>
      <c r="K5" s="5">
        <f t="shared" si="3"/>
        <v>1.8849259602923347</v>
      </c>
      <c r="L5" s="5">
        <f t="shared" si="3"/>
        <v>-4.9300992140188278</v>
      </c>
      <c r="M5" s="5">
        <f t="shared" si="3"/>
        <v>-34.468504621594484</v>
      </c>
      <c r="N5" s="5">
        <f t="shared" si="3"/>
        <v>-32.81108131506155</v>
      </c>
      <c r="O5" s="5">
        <f t="shared" si="3"/>
        <v>-1.8930998146869671</v>
      </c>
      <c r="P5" s="5">
        <f t="shared" si="3"/>
        <v>0.79260273309432772</v>
      </c>
      <c r="Q5" s="5">
        <f t="shared" si="3"/>
        <v>-11.149700051991966</v>
      </c>
      <c r="R5" s="5">
        <f t="shared" si="3"/>
        <v>-4.0474773292251776</v>
      </c>
      <c r="S5" s="5">
        <f t="shared" si="3"/>
        <v>7.9700083310191596</v>
      </c>
      <c r="T5" s="5">
        <f t="shared" si="3"/>
        <v>-2.0306212128220507</v>
      </c>
      <c r="U5" s="5">
        <f t="shared" si="3"/>
        <v>-5.0018599881362897</v>
      </c>
      <c r="V5" s="5">
        <f t="shared" si="3"/>
        <v>0.16531645172916087</v>
      </c>
      <c r="W5" s="5">
        <f t="shared" si="3"/>
        <v>-0.3181851303101737</v>
      </c>
      <c r="X5" s="5">
        <f t="shared" si="3"/>
        <v>2.1557627892469569</v>
      </c>
      <c r="Y5" s="5">
        <f t="shared" si="3"/>
        <v>-1.2586185991260814</v>
      </c>
      <c r="Z5" s="5">
        <f t="shared" si="3"/>
        <v>-21.258157697657012</v>
      </c>
      <c r="AA5" s="5">
        <f t="shared" si="3"/>
        <v>-19.413919413919416</v>
      </c>
      <c r="AB5" s="5">
        <f t="shared" si="3"/>
        <v>2.1757793761265085</v>
      </c>
      <c r="AC5" s="5">
        <f t="shared" si="3"/>
        <v>1.016379058204165</v>
      </c>
      <c r="AD5" s="5">
        <f t="shared" si="3"/>
        <v>-2.3029756167586015</v>
      </c>
      <c r="AE5" s="5">
        <f t="shared" si="3"/>
        <v>-4.8886522934965839</v>
      </c>
      <c r="AF5" s="5">
        <f t="shared" si="3"/>
        <v>-2.1939071294481192</v>
      </c>
    </row>
    <row r="7" spans="1:35" x14ac:dyDescent="0.2">
      <c r="A7" s="3" t="s">
        <v>22</v>
      </c>
      <c r="B7" s="3" t="s">
        <v>141</v>
      </c>
      <c r="C7" s="3" t="s">
        <v>155</v>
      </c>
      <c r="D7" s="3" t="s">
        <v>156</v>
      </c>
      <c r="E7" s="3" t="s">
        <v>157</v>
      </c>
      <c r="F7" s="3" t="s">
        <v>158</v>
      </c>
      <c r="G7" s="3" t="s">
        <v>159</v>
      </c>
      <c r="H7" s="3" t="s">
        <v>160</v>
      </c>
      <c r="I7" s="3" t="s">
        <v>161</v>
      </c>
      <c r="J7" s="3" t="s">
        <v>162</v>
      </c>
      <c r="K7" s="3" t="s">
        <v>163</v>
      </c>
      <c r="L7" s="3" t="s">
        <v>164</v>
      </c>
      <c r="M7" s="3" t="s">
        <v>0</v>
      </c>
      <c r="N7" s="3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3" t="s">
        <v>9</v>
      </c>
      <c r="W7" s="3" t="s">
        <v>10</v>
      </c>
      <c r="X7" s="3" t="s">
        <v>11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  <c r="AD7" s="3" t="s">
        <v>17</v>
      </c>
      <c r="AE7" s="3" t="s">
        <v>18</v>
      </c>
      <c r="AF7" s="3" t="s">
        <v>139</v>
      </c>
      <c r="AG7" s="3" t="s">
        <v>19</v>
      </c>
      <c r="AH7" s="3" t="s">
        <v>20</v>
      </c>
      <c r="AI7" s="3" t="s">
        <v>143</v>
      </c>
    </row>
    <row r="8" spans="1:35" x14ac:dyDescent="0.2">
      <c r="A8" t="s">
        <v>148</v>
      </c>
      <c r="B8" s="1">
        <v>40205</v>
      </c>
      <c r="C8">
        <v>25.98</v>
      </c>
      <c r="D8">
        <v>0.42</v>
      </c>
      <c r="E8">
        <v>8.16</v>
      </c>
      <c r="F8">
        <v>4.78</v>
      </c>
      <c r="G8">
        <v>5.2999999999999999E-2</v>
      </c>
      <c r="H8">
        <v>1.43</v>
      </c>
      <c r="I8">
        <v>23.61</v>
      </c>
      <c r="J8">
        <v>0.15</v>
      </c>
      <c r="K8">
        <v>1.55</v>
      </c>
      <c r="L8">
        <v>0.20300000000000001</v>
      </c>
      <c r="M8">
        <v>8.5190000000000001</v>
      </c>
      <c r="N8">
        <v>0.06</v>
      </c>
      <c r="O8">
        <v>16</v>
      </c>
      <c r="P8">
        <v>222</v>
      </c>
      <c r="Q8">
        <v>55</v>
      </c>
      <c r="R8">
        <v>14</v>
      </c>
      <c r="S8">
        <v>61</v>
      </c>
      <c r="T8">
        <v>55</v>
      </c>
      <c r="U8">
        <v>28</v>
      </c>
      <c r="V8">
        <v>76</v>
      </c>
      <c r="W8">
        <v>11</v>
      </c>
      <c r="X8">
        <v>63</v>
      </c>
      <c r="Y8">
        <v>1560</v>
      </c>
      <c r="Z8">
        <v>8</v>
      </c>
      <c r="AA8">
        <v>5</v>
      </c>
      <c r="AB8">
        <v>187</v>
      </c>
      <c r="AC8">
        <v>25</v>
      </c>
      <c r="AD8">
        <v>119</v>
      </c>
      <c r="AE8">
        <v>82</v>
      </c>
      <c r="AF8">
        <v>75.17</v>
      </c>
      <c r="AG8" s="1">
        <v>40237</v>
      </c>
      <c r="AH8" s="2">
        <v>0.72361111111111109</v>
      </c>
      <c r="AI8">
        <v>138</v>
      </c>
    </row>
    <row r="9" spans="1:35" x14ac:dyDescent="0.2">
      <c r="A9" t="s">
        <v>148</v>
      </c>
      <c r="B9" s="1">
        <v>40184</v>
      </c>
      <c r="C9">
        <v>25.94</v>
      </c>
      <c r="D9">
        <v>0.41499999999999998</v>
      </c>
      <c r="E9">
        <v>8.14</v>
      </c>
      <c r="F9">
        <v>4.71</v>
      </c>
      <c r="G9">
        <v>5.2999999999999999E-2</v>
      </c>
      <c r="H9">
        <v>1.43</v>
      </c>
      <c r="I9">
        <v>23.37</v>
      </c>
      <c r="J9">
        <v>0.21</v>
      </c>
      <c r="K9">
        <v>1.51</v>
      </c>
      <c r="L9">
        <v>0.20399999999999999</v>
      </c>
      <c r="M9">
        <v>2.8730000000000002</v>
      </c>
      <c r="N9">
        <v>0.03</v>
      </c>
      <c r="O9">
        <v>16</v>
      </c>
      <c r="P9">
        <v>200</v>
      </c>
      <c r="Q9">
        <v>63</v>
      </c>
      <c r="R9">
        <v>15</v>
      </c>
      <c r="S9">
        <v>63</v>
      </c>
      <c r="T9">
        <v>51</v>
      </c>
      <c r="U9">
        <v>30</v>
      </c>
      <c r="V9">
        <v>71</v>
      </c>
      <c r="W9">
        <v>11</v>
      </c>
      <c r="X9">
        <v>64</v>
      </c>
      <c r="Y9">
        <v>1547</v>
      </c>
      <c r="Z9">
        <v>7</v>
      </c>
      <c r="AA9">
        <v>6</v>
      </c>
      <c r="AB9">
        <v>192</v>
      </c>
      <c r="AC9">
        <v>24</v>
      </c>
      <c r="AD9">
        <v>123</v>
      </c>
      <c r="AE9">
        <v>86</v>
      </c>
      <c r="AF9">
        <v>69.14</v>
      </c>
      <c r="AG9" s="1">
        <v>40235</v>
      </c>
      <c r="AH9" s="2">
        <v>0.52569444444444446</v>
      </c>
      <c r="AI9">
        <v>109</v>
      </c>
    </row>
    <row r="10" spans="1:35" x14ac:dyDescent="0.2">
      <c r="A10" t="s">
        <v>148</v>
      </c>
      <c r="B10" s="1">
        <v>40144</v>
      </c>
      <c r="C10">
        <v>25.92</v>
      </c>
      <c r="D10">
        <v>0.41799999999999998</v>
      </c>
      <c r="E10">
        <v>8.14</v>
      </c>
      <c r="F10">
        <v>4.72</v>
      </c>
      <c r="G10">
        <v>5.1999999999999998E-2</v>
      </c>
      <c r="H10">
        <v>1.43</v>
      </c>
      <c r="I10">
        <v>23.31</v>
      </c>
      <c r="J10">
        <v>0.19</v>
      </c>
      <c r="K10">
        <v>1.51</v>
      </c>
      <c r="L10">
        <v>0.20200000000000001</v>
      </c>
      <c r="M10">
        <v>2.8809999999999998</v>
      </c>
      <c r="N10">
        <v>0.06</v>
      </c>
      <c r="O10">
        <v>15</v>
      </c>
      <c r="P10">
        <v>223</v>
      </c>
      <c r="Q10">
        <v>55</v>
      </c>
      <c r="R10">
        <v>15</v>
      </c>
      <c r="S10">
        <v>59</v>
      </c>
      <c r="T10">
        <v>56</v>
      </c>
      <c r="U10">
        <v>28</v>
      </c>
      <c r="V10">
        <v>73</v>
      </c>
      <c r="W10">
        <v>13</v>
      </c>
      <c r="X10">
        <v>64</v>
      </c>
      <c r="Y10">
        <v>1530</v>
      </c>
      <c r="Z10">
        <v>8</v>
      </c>
      <c r="AA10">
        <v>7</v>
      </c>
      <c r="AB10">
        <v>186</v>
      </c>
      <c r="AC10">
        <v>24</v>
      </c>
      <c r="AD10">
        <v>121</v>
      </c>
      <c r="AE10">
        <v>82</v>
      </c>
      <c r="AF10">
        <v>69.09</v>
      </c>
      <c r="AG10" s="1">
        <v>40234</v>
      </c>
      <c r="AH10" s="2">
        <v>0.4375</v>
      </c>
      <c r="AI10">
        <v>96</v>
      </c>
    </row>
    <row r="11" spans="1:35" x14ac:dyDescent="0.2">
      <c r="A11" t="s">
        <v>148</v>
      </c>
      <c r="B11" s="1">
        <v>40142</v>
      </c>
      <c r="C11">
        <v>25.55</v>
      </c>
      <c r="D11">
        <v>0.40899999999999997</v>
      </c>
      <c r="E11">
        <v>8.0299999999999994</v>
      </c>
      <c r="F11">
        <v>4.6900000000000004</v>
      </c>
      <c r="G11">
        <v>5.1999999999999998E-2</v>
      </c>
      <c r="H11">
        <v>1.43</v>
      </c>
      <c r="I11">
        <v>23.26</v>
      </c>
      <c r="J11">
        <v>0.17</v>
      </c>
      <c r="K11">
        <v>1.53</v>
      </c>
      <c r="L11">
        <v>0.2</v>
      </c>
      <c r="M11">
        <v>8.3670000000000009</v>
      </c>
      <c r="N11">
        <v>0.28000000000000003</v>
      </c>
      <c r="O11">
        <v>16</v>
      </c>
      <c r="P11">
        <v>206</v>
      </c>
      <c r="Q11">
        <v>37</v>
      </c>
      <c r="R11">
        <v>15</v>
      </c>
      <c r="S11">
        <v>59</v>
      </c>
      <c r="T11">
        <v>62</v>
      </c>
      <c r="U11">
        <v>28</v>
      </c>
      <c r="V11">
        <v>71</v>
      </c>
      <c r="W11">
        <v>9</v>
      </c>
      <c r="X11">
        <v>64</v>
      </c>
      <c r="Y11">
        <v>1539</v>
      </c>
      <c r="Z11">
        <v>5</v>
      </c>
      <c r="AA11">
        <v>6</v>
      </c>
      <c r="AB11">
        <v>192</v>
      </c>
      <c r="AC11">
        <v>24</v>
      </c>
      <c r="AD11">
        <v>121</v>
      </c>
      <c r="AE11">
        <v>82</v>
      </c>
      <c r="AF11">
        <v>74.22</v>
      </c>
      <c r="AG11" s="1">
        <v>40227</v>
      </c>
      <c r="AH11" s="2">
        <v>0.45555555555555555</v>
      </c>
      <c r="AI11">
        <v>75</v>
      </c>
    </row>
    <row r="12" spans="1:35" x14ac:dyDescent="0.2">
      <c r="A12" t="s">
        <v>148</v>
      </c>
      <c r="B12" s="1">
        <v>40140</v>
      </c>
      <c r="C12">
        <v>25.87</v>
      </c>
      <c r="D12">
        <v>0.41399999999999998</v>
      </c>
      <c r="E12">
        <v>8.1199999999999992</v>
      </c>
      <c r="F12">
        <v>4.72</v>
      </c>
      <c r="G12">
        <v>5.1999999999999998E-2</v>
      </c>
      <c r="H12">
        <v>1.44</v>
      </c>
      <c r="I12">
        <v>23.39</v>
      </c>
      <c r="J12">
        <v>0.22</v>
      </c>
      <c r="K12">
        <v>1.53</v>
      </c>
      <c r="L12">
        <v>0.20399999999999999</v>
      </c>
      <c r="M12">
        <v>2.9870000000000001</v>
      </c>
      <c r="N12">
        <v>0.06</v>
      </c>
      <c r="O12">
        <v>16</v>
      </c>
      <c r="P12">
        <v>214</v>
      </c>
      <c r="Q12">
        <v>58</v>
      </c>
      <c r="R12">
        <v>17</v>
      </c>
      <c r="S12">
        <v>59</v>
      </c>
      <c r="T12">
        <v>56</v>
      </c>
      <c r="U12">
        <v>29</v>
      </c>
      <c r="V12">
        <v>69</v>
      </c>
      <c r="W12">
        <v>9</v>
      </c>
      <c r="X12">
        <v>65</v>
      </c>
      <c r="Y12">
        <v>1545</v>
      </c>
      <c r="Z12">
        <v>7</v>
      </c>
      <c r="AA12">
        <v>7</v>
      </c>
      <c r="AB12">
        <v>189</v>
      </c>
      <c r="AC12">
        <v>22</v>
      </c>
      <c r="AD12">
        <v>120</v>
      </c>
      <c r="AE12">
        <v>80</v>
      </c>
      <c r="AF12">
        <v>69.260000000000005</v>
      </c>
      <c r="AG12" s="1">
        <v>40227</v>
      </c>
      <c r="AH12" s="2">
        <v>0.30277777777777776</v>
      </c>
      <c r="AI12">
        <v>73</v>
      </c>
    </row>
    <row r="13" spans="1:35" x14ac:dyDescent="0.2">
      <c r="A13" t="s">
        <v>148</v>
      </c>
      <c r="B13" s="1">
        <v>40156</v>
      </c>
      <c r="C13">
        <v>25.86</v>
      </c>
      <c r="D13">
        <v>0.41099999999999998</v>
      </c>
      <c r="E13">
        <v>8.1999999999999993</v>
      </c>
      <c r="F13">
        <v>4.72</v>
      </c>
      <c r="G13">
        <v>5.2999999999999999E-2</v>
      </c>
      <c r="H13">
        <v>1.54</v>
      </c>
      <c r="I13">
        <v>23.37</v>
      </c>
      <c r="J13">
        <v>0.25</v>
      </c>
      <c r="K13">
        <v>1.47</v>
      </c>
      <c r="L13">
        <v>0.20499999999999999</v>
      </c>
      <c r="M13">
        <v>2.9380000000000002</v>
      </c>
      <c r="N13">
        <v>0.08</v>
      </c>
      <c r="O13">
        <v>15</v>
      </c>
      <c r="P13">
        <v>223</v>
      </c>
      <c r="Q13">
        <v>59</v>
      </c>
      <c r="R13">
        <v>15</v>
      </c>
      <c r="S13">
        <v>60</v>
      </c>
      <c r="T13">
        <v>53</v>
      </c>
      <c r="U13">
        <v>29</v>
      </c>
      <c r="V13">
        <v>72</v>
      </c>
      <c r="W13">
        <v>15</v>
      </c>
      <c r="X13">
        <v>65</v>
      </c>
      <c r="Y13">
        <v>1543</v>
      </c>
      <c r="Z13">
        <v>10</v>
      </c>
      <c r="AA13">
        <v>5</v>
      </c>
      <c r="AB13">
        <v>201</v>
      </c>
      <c r="AC13">
        <v>24</v>
      </c>
      <c r="AD13">
        <v>126</v>
      </c>
      <c r="AE13">
        <v>92</v>
      </c>
      <c r="AF13">
        <v>69.36</v>
      </c>
      <c r="AG13" s="1">
        <v>40185</v>
      </c>
      <c r="AH13" s="2">
        <v>0.90555555555555556</v>
      </c>
      <c r="AI13">
        <v>49</v>
      </c>
    </row>
    <row r="14" spans="1:35" x14ac:dyDescent="0.2">
      <c r="A14" t="s">
        <v>148</v>
      </c>
      <c r="B14" s="1">
        <v>40157</v>
      </c>
      <c r="C14">
        <v>25.94</v>
      </c>
      <c r="D14">
        <v>0.41</v>
      </c>
      <c r="E14">
        <v>8.2200000000000006</v>
      </c>
      <c r="F14">
        <v>4.72</v>
      </c>
      <c r="G14">
        <v>5.2999999999999999E-2</v>
      </c>
      <c r="H14">
        <v>1.54</v>
      </c>
      <c r="I14">
        <v>23.45</v>
      </c>
      <c r="J14">
        <v>0.27</v>
      </c>
      <c r="K14">
        <v>1.5</v>
      </c>
      <c r="L14">
        <v>0.20300000000000001</v>
      </c>
      <c r="M14">
        <v>3.1070000000000002</v>
      </c>
      <c r="N14">
        <v>0.09</v>
      </c>
      <c r="O14">
        <v>15</v>
      </c>
      <c r="P14">
        <v>213</v>
      </c>
      <c r="Q14">
        <v>50</v>
      </c>
      <c r="R14">
        <v>16</v>
      </c>
      <c r="S14">
        <v>58</v>
      </c>
      <c r="T14">
        <v>57</v>
      </c>
      <c r="U14">
        <v>28</v>
      </c>
      <c r="V14">
        <v>70</v>
      </c>
      <c r="W14">
        <v>11</v>
      </c>
      <c r="X14">
        <v>62</v>
      </c>
      <c r="Y14">
        <v>1548</v>
      </c>
      <c r="Z14">
        <v>6</v>
      </c>
      <c r="AA14">
        <v>7</v>
      </c>
      <c r="AB14">
        <v>195</v>
      </c>
      <c r="AC14">
        <v>22</v>
      </c>
      <c r="AD14">
        <v>126</v>
      </c>
      <c r="AE14">
        <v>87</v>
      </c>
      <c r="AF14">
        <v>69.75</v>
      </c>
      <c r="AG14" s="1">
        <v>40178</v>
      </c>
      <c r="AH14" s="2">
        <v>0.95486111111111116</v>
      </c>
      <c r="AI14">
        <v>43</v>
      </c>
    </row>
    <row r="15" spans="1:35" x14ac:dyDescent="0.2">
      <c r="A15" t="s">
        <v>148</v>
      </c>
      <c r="B15" s="1">
        <v>40137</v>
      </c>
      <c r="C15">
        <v>25.94</v>
      </c>
      <c r="D15">
        <v>0.41599999999999998</v>
      </c>
      <c r="E15">
        <v>8.26</v>
      </c>
      <c r="F15">
        <v>4.72</v>
      </c>
      <c r="G15">
        <v>5.2999999999999999E-2</v>
      </c>
      <c r="H15">
        <v>1.55</v>
      </c>
      <c r="I15">
        <v>23.46</v>
      </c>
      <c r="J15">
        <v>0.3</v>
      </c>
      <c r="K15">
        <v>1.51</v>
      </c>
      <c r="L15">
        <v>0.20499999999999999</v>
      </c>
      <c r="M15">
        <v>2.766</v>
      </c>
      <c r="N15">
        <v>7.0000000000000007E-2</v>
      </c>
      <c r="O15">
        <v>15</v>
      </c>
      <c r="P15">
        <v>219</v>
      </c>
      <c r="Q15">
        <v>45</v>
      </c>
      <c r="R15">
        <v>16</v>
      </c>
      <c r="S15">
        <v>60</v>
      </c>
      <c r="T15">
        <v>55</v>
      </c>
      <c r="U15">
        <v>29</v>
      </c>
      <c r="V15">
        <v>72</v>
      </c>
      <c r="W15">
        <v>12</v>
      </c>
      <c r="X15">
        <v>65</v>
      </c>
      <c r="Y15">
        <v>1558</v>
      </c>
      <c r="Z15">
        <v>7</v>
      </c>
      <c r="AA15">
        <v>8</v>
      </c>
      <c r="AB15">
        <v>189</v>
      </c>
      <c r="AC15">
        <v>23</v>
      </c>
      <c r="AD15">
        <v>120</v>
      </c>
      <c r="AE15">
        <v>92</v>
      </c>
      <c r="AF15">
        <v>69.510000000000005</v>
      </c>
      <c r="AG15" s="1">
        <v>40151</v>
      </c>
      <c r="AH15" s="2">
        <v>0.98611111111111116</v>
      </c>
      <c r="AI15">
        <v>9</v>
      </c>
    </row>
    <row r="16" spans="1:35" x14ac:dyDescent="0.2">
      <c r="A16" t="s">
        <v>148</v>
      </c>
      <c r="B16" s="1">
        <v>40220</v>
      </c>
      <c r="C16">
        <v>25.94</v>
      </c>
      <c r="D16">
        <v>0.41799999999999998</v>
      </c>
      <c r="E16">
        <v>8.14</v>
      </c>
      <c r="F16">
        <v>4.72</v>
      </c>
      <c r="G16">
        <v>5.2999999999999999E-2</v>
      </c>
      <c r="H16">
        <v>1.44</v>
      </c>
      <c r="I16">
        <v>23.66</v>
      </c>
      <c r="J16">
        <v>0.12</v>
      </c>
      <c r="K16">
        <v>1.55</v>
      </c>
      <c r="L16">
        <v>0.20300000000000001</v>
      </c>
      <c r="M16">
        <v>7.798</v>
      </c>
      <c r="N16">
        <v>0</v>
      </c>
      <c r="O16">
        <v>15</v>
      </c>
      <c r="P16">
        <v>205</v>
      </c>
      <c r="Q16">
        <v>30</v>
      </c>
      <c r="R16">
        <v>16</v>
      </c>
      <c r="S16">
        <v>62</v>
      </c>
      <c r="T16">
        <v>51</v>
      </c>
      <c r="U16">
        <v>27</v>
      </c>
      <c r="V16">
        <v>76</v>
      </c>
      <c r="W16">
        <v>12</v>
      </c>
      <c r="X16">
        <v>67</v>
      </c>
      <c r="Y16">
        <v>1578</v>
      </c>
      <c r="Z16">
        <v>4</v>
      </c>
      <c r="AA16">
        <v>6</v>
      </c>
      <c r="AB16">
        <v>193</v>
      </c>
      <c r="AC16">
        <v>24</v>
      </c>
      <c r="AD16">
        <v>124</v>
      </c>
      <c r="AE16">
        <v>86</v>
      </c>
      <c r="AF16">
        <v>74.3</v>
      </c>
      <c r="AG16" s="1">
        <v>40244</v>
      </c>
      <c r="AH16" s="2">
        <v>1.3194444444444444E-2</v>
      </c>
      <c r="AI16">
        <v>74</v>
      </c>
    </row>
    <row r="17" spans="1:35" x14ac:dyDescent="0.2">
      <c r="A17" t="s">
        <v>148</v>
      </c>
      <c r="B17" s="1">
        <v>40220</v>
      </c>
      <c r="C17">
        <v>26.06</v>
      </c>
      <c r="D17">
        <v>0.41899999999999998</v>
      </c>
      <c r="E17">
        <v>8.18</v>
      </c>
      <c r="F17">
        <v>4.71</v>
      </c>
      <c r="G17">
        <v>5.2999999999999999E-2</v>
      </c>
      <c r="H17">
        <v>1.46</v>
      </c>
      <c r="I17">
        <v>23.64</v>
      </c>
      <c r="J17">
        <v>0.14000000000000001</v>
      </c>
      <c r="K17">
        <v>1.55</v>
      </c>
      <c r="L17">
        <v>0.20300000000000001</v>
      </c>
      <c r="M17">
        <v>8.3559999999999999</v>
      </c>
      <c r="N17">
        <v>0.01</v>
      </c>
      <c r="O17">
        <v>15</v>
      </c>
      <c r="P17">
        <v>215</v>
      </c>
      <c r="Q17">
        <v>56</v>
      </c>
      <c r="R17">
        <v>17</v>
      </c>
      <c r="S17">
        <v>64</v>
      </c>
      <c r="T17">
        <v>47</v>
      </c>
      <c r="U17">
        <v>30</v>
      </c>
      <c r="V17">
        <v>75</v>
      </c>
      <c r="W17">
        <v>13</v>
      </c>
      <c r="X17">
        <v>64</v>
      </c>
      <c r="Y17">
        <v>1572</v>
      </c>
      <c r="Z17">
        <v>13</v>
      </c>
      <c r="AA17">
        <v>9</v>
      </c>
      <c r="AB17">
        <v>193</v>
      </c>
      <c r="AC17">
        <v>24</v>
      </c>
      <c r="AD17">
        <v>121</v>
      </c>
      <c r="AE17">
        <v>89</v>
      </c>
      <c r="AF17">
        <v>75.05</v>
      </c>
      <c r="AG17" s="1">
        <v>40240</v>
      </c>
      <c r="AH17" s="2">
        <v>0.53194444444444444</v>
      </c>
      <c r="AI17">
        <v>28</v>
      </c>
    </row>
    <row r="18" spans="1:35" x14ac:dyDescent="0.2">
      <c r="A18" t="s">
        <v>148</v>
      </c>
      <c r="B18" s="1">
        <v>40191</v>
      </c>
      <c r="C18">
        <v>26.07</v>
      </c>
      <c r="D18">
        <v>0.41799999999999998</v>
      </c>
      <c r="E18">
        <v>8.19</v>
      </c>
      <c r="F18">
        <v>4.74</v>
      </c>
      <c r="G18">
        <v>5.2999999999999999E-2</v>
      </c>
      <c r="H18">
        <v>1.45</v>
      </c>
      <c r="I18">
        <v>23.65</v>
      </c>
      <c r="J18">
        <v>0.24</v>
      </c>
      <c r="K18">
        <v>1.56</v>
      </c>
      <c r="L18">
        <v>0.20300000000000001</v>
      </c>
      <c r="M18">
        <v>7.9749999999999996</v>
      </c>
      <c r="N18">
        <v>0.03</v>
      </c>
      <c r="O18">
        <v>16</v>
      </c>
      <c r="P18">
        <v>217</v>
      </c>
      <c r="Q18">
        <v>33</v>
      </c>
      <c r="R18">
        <v>16</v>
      </c>
      <c r="S18">
        <v>66</v>
      </c>
      <c r="T18">
        <v>52</v>
      </c>
      <c r="U18">
        <v>30</v>
      </c>
      <c r="V18">
        <v>77</v>
      </c>
      <c r="W18">
        <v>11</v>
      </c>
      <c r="X18">
        <v>65</v>
      </c>
      <c r="Y18">
        <v>1573</v>
      </c>
      <c r="Z18">
        <v>7</v>
      </c>
      <c r="AA18">
        <v>7</v>
      </c>
      <c r="AB18">
        <v>195</v>
      </c>
      <c r="AC18">
        <v>23</v>
      </c>
      <c r="AD18">
        <v>122</v>
      </c>
      <c r="AE18">
        <v>87</v>
      </c>
      <c r="AF18">
        <v>74.83</v>
      </c>
      <c r="AG18" s="1">
        <v>40240</v>
      </c>
      <c r="AH18" s="2">
        <v>1.3888888888888889E-3</v>
      </c>
      <c r="AI18">
        <v>21</v>
      </c>
    </row>
    <row r="19" spans="1:35" x14ac:dyDescent="0.2">
      <c r="A19" t="s">
        <v>148</v>
      </c>
      <c r="B19" s="1">
        <v>40184</v>
      </c>
      <c r="C19">
        <v>26.09</v>
      </c>
      <c r="D19">
        <v>0.42</v>
      </c>
      <c r="E19">
        <v>8.1999999999999993</v>
      </c>
      <c r="F19">
        <v>4.7699999999999996</v>
      </c>
      <c r="G19">
        <v>5.2999999999999999E-2</v>
      </c>
      <c r="H19">
        <v>1.46</v>
      </c>
      <c r="I19">
        <v>23.65</v>
      </c>
      <c r="J19">
        <v>0.14000000000000001</v>
      </c>
      <c r="K19">
        <v>1.55</v>
      </c>
      <c r="L19">
        <v>0.20300000000000001</v>
      </c>
      <c r="M19">
        <v>8.2720000000000002</v>
      </c>
      <c r="N19">
        <v>0.02</v>
      </c>
      <c r="O19">
        <v>15</v>
      </c>
      <c r="P19">
        <v>200</v>
      </c>
      <c r="Q19">
        <v>49</v>
      </c>
      <c r="R19">
        <v>15</v>
      </c>
      <c r="S19">
        <v>61</v>
      </c>
      <c r="T19">
        <v>56</v>
      </c>
      <c r="U19">
        <v>27</v>
      </c>
      <c r="V19">
        <v>73</v>
      </c>
      <c r="W19">
        <v>13</v>
      </c>
      <c r="X19">
        <v>64</v>
      </c>
      <c r="Y19">
        <v>1556</v>
      </c>
      <c r="Z19">
        <v>3</v>
      </c>
      <c r="AA19">
        <v>7</v>
      </c>
      <c r="AB19">
        <v>192</v>
      </c>
      <c r="AC19">
        <v>25</v>
      </c>
      <c r="AD19">
        <v>125</v>
      </c>
      <c r="AE19">
        <v>83</v>
      </c>
      <c r="AF19">
        <v>75.08</v>
      </c>
      <c r="AG19" s="1">
        <v>40239</v>
      </c>
      <c r="AH19" s="2">
        <v>0.62013888888888891</v>
      </c>
      <c r="AI19">
        <v>16</v>
      </c>
    </row>
    <row r="20" spans="1:35" x14ac:dyDescent="0.2">
      <c r="A20" t="s">
        <v>148</v>
      </c>
      <c r="B20" s="1">
        <v>40137</v>
      </c>
      <c r="C20">
        <v>25.94</v>
      </c>
      <c r="D20">
        <v>0.41599999999999998</v>
      </c>
      <c r="E20">
        <v>8.26</v>
      </c>
      <c r="F20">
        <v>4.72</v>
      </c>
      <c r="G20">
        <v>5.2999999999999999E-2</v>
      </c>
      <c r="H20">
        <v>1.55</v>
      </c>
      <c r="I20">
        <v>23.46</v>
      </c>
      <c r="J20">
        <v>0.3</v>
      </c>
      <c r="K20">
        <v>1.51</v>
      </c>
      <c r="L20">
        <v>0.20499999999999999</v>
      </c>
      <c r="M20">
        <v>2.766</v>
      </c>
      <c r="N20">
        <v>7.0000000000000007E-2</v>
      </c>
      <c r="O20">
        <v>15</v>
      </c>
      <c r="P20">
        <v>219</v>
      </c>
      <c r="Q20">
        <v>45</v>
      </c>
      <c r="R20">
        <v>16</v>
      </c>
      <c r="S20">
        <v>60</v>
      </c>
      <c r="T20">
        <v>55</v>
      </c>
      <c r="U20">
        <v>29</v>
      </c>
      <c r="V20">
        <v>72</v>
      </c>
      <c r="W20">
        <v>12</v>
      </c>
      <c r="X20">
        <v>65</v>
      </c>
      <c r="Y20">
        <v>1558</v>
      </c>
      <c r="Z20">
        <v>7</v>
      </c>
      <c r="AA20">
        <v>8</v>
      </c>
      <c r="AB20">
        <v>189</v>
      </c>
      <c r="AC20">
        <v>23</v>
      </c>
      <c r="AD20">
        <v>120</v>
      </c>
      <c r="AE20">
        <v>92</v>
      </c>
      <c r="AF20">
        <v>69.510000000000005</v>
      </c>
      <c r="AG20" s="1">
        <v>40151</v>
      </c>
      <c r="AH20" s="2">
        <v>0.98611111111111116</v>
      </c>
      <c r="AI20">
        <v>16</v>
      </c>
    </row>
  </sheetData>
  <phoneticPr fontId="6" type="noConversion"/>
  <pageMargins left="0.7" right="0.7" top="0.78740157499999996" bottom="0.78740157499999996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YAN_XRF_CONISS</vt:lpstr>
      <vt:lpstr>YAN_XRF_C2_ME-sqrt</vt:lpstr>
      <vt:lpstr>YAN-M4_XRF_C2</vt:lpstr>
      <vt:lpstr>YAN_XRF</vt:lpstr>
      <vt:lpstr>El-Al</vt:lpstr>
      <vt:lpstr>BB-TUC</vt:lpstr>
      <vt:lpstr>AGV-1</vt:lpstr>
      <vt:lpstr>BE-N</vt:lpstr>
      <vt:lpstr>PS-S</vt:lpstr>
      <vt:lpstr>Peru-1a</vt:lpstr>
      <vt:lpstr>GS-S 6</vt:lpstr>
      <vt:lpstr>GSD-2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Monien</dc:creator>
  <cp:lastModifiedBy>Steve Roberts</cp:lastModifiedBy>
  <dcterms:created xsi:type="dcterms:W3CDTF">2010-03-08T18:52:11Z</dcterms:created>
  <dcterms:modified xsi:type="dcterms:W3CDTF">2021-12-09T12:03:21Z</dcterms:modified>
</cp:coreProperties>
</file>