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425" windowHeight="12360"/>
  </bookViews>
  <sheets>
    <sheet name="Enforcements" sheetId="2" r:id="rId1"/>
    <sheet name="Stat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Enforcements!$A$1:$T$1375</definedName>
    <definedName name="astrogrep_path">[24]Variables!$M$18</definedName>
    <definedName name="first_day_of_month">[2]MacroDriver!$O$1</definedName>
    <definedName name="redm_api_key">[26]Constants!$B$4</definedName>
    <definedName name="redm_url">[26]Constants!$B$5</definedName>
    <definedName name="redmine_assignee">'[25]Redmine List Values'!$I$5</definedName>
    <definedName name="redmine_op_impact">'[25]Redmine List Values'!$I$6</definedName>
    <definedName name="redmine_priority">'[25]Redmine List Values'!$I$4</definedName>
    <definedName name="redmine_status">'[25]Redmine List Values'!$I$3</definedName>
    <definedName name="search_path">[24]Variables!$M$19</definedName>
    <definedName name="search_regexp">[24]Variables!$M$20</definedName>
    <definedName name="utc_offset">[24]Variables!$M$23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75" i="2" l="1"/>
  <c r="T1375" i="2" s="1"/>
  <c r="Q1375" i="2"/>
  <c r="R1375" i="2" s="1"/>
  <c r="N1375" i="2"/>
  <c r="M1375" i="2"/>
  <c r="S1374" i="2"/>
  <c r="T1374" i="2" s="1"/>
  <c r="Q1374" i="2"/>
  <c r="R1374" i="2" s="1"/>
  <c r="N1374" i="2"/>
  <c r="M1374" i="2"/>
  <c r="S1373" i="2"/>
  <c r="T1373" i="2" s="1"/>
  <c r="R1373" i="2"/>
  <c r="Q1373" i="2"/>
  <c r="P1373" i="2"/>
  <c r="N1373" i="2"/>
  <c r="M1373" i="2"/>
  <c r="S1372" i="2"/>
  <c r="T1372" i="2" s="1"/>
  <c r="Q1372" i="2"/>
  <c r="R1372" i="2" s="1"/>
  <c r="P1372" i="2"/>
  <c r="N1372" i="2"/>
  <c r="M1372" i="2"/>
  <c r="S1371" i="2"/>
  <c r="T1371" i="2" s="1"/>
  <c r="Q1371" i="2"/>
  <c r="R1371" i="2" s="1"/>
  <c r="P1371" i="2"/>
  <c r="N1371" i="2"/>
  <c r="M1371" i="2"/>
  <c r="S1370" i="2"/>
  <c r="T1370" i="2" s="1"/>
  <c r="R1370" i="2"/>
  <c r="Q1370" i="2"/>
  <c r="P1370" i="2"/>
  <c r="N1370" i="2"/>
  <c r="M1370" i="2"/>
  <c r="S1369" i="2"/>
  <c r="T1369" i="2" s="1"/>
  <c r="Q1369" i="2"/>
  <c r="R1369" i="2" s="1"/>
  <c r="P1369" i="2"/>
  <c r="N1369" i="2"/>
  <c r="M1369" i="2"/>
  <c r="S1368" i="2"/>
  <c r="T1368" i="2" s="1"/>
  <c r="Q1368" i="2"/>
  <c r="R1368" i="2" s="1"/>
  <c r="P1368" i="2"/>
  <c r="N1368" i="2"/>
  <c r="M1368" i="2"/>
  <c r="S1367" i="2"/>
  <c r="T1367" i="2" s="1"/>
  <c r="Q1367" i="2"/>
  <c r="R1367" i="2" s="1"/>
  <c r="P1367" i="2"/>
  <c r="N1367" i="2"/>
  <c r="M1367" i="2"/>
  <c r="S1366" i="2"/>
  <c r="T1366" i="2" s="1"/>
  <c r="Q1366" i="2"/>
  <c r="R1366" i="2" s="1"/>
  <c r="P1366" i="2"/>
  <c r="N1366" i="2"/>
  <c r="M1366" i="2"/>
  <c r="S1365" i="2"/>
  <c r="T1365" i="2" s="1"/>
  <c r="Q1365" i="2"/>
  <c r="R1365" i="2" s="1"/>
  <c r="P1365" i="2"/>
  <c r="N1365" i="2"/>
  <c r="M1365" i="2"/>
  <c r="S1364" i="2"/>
  <c r="T1364" i="2" s="1"/>
  <c r="Q1364" i="2"/>
  <c r="R1364" i="2" s="1"/>
  <c r="P1364" i="2"/>
  <c r="N1364" i="2"/>
  <c r="M1364" i="2"/>
  <c r="S1363" i="2"/>
  <c r="T1363" i="2" s="1"/>
  <c r="Q1363" i="2"/>
  <c r="R1363" i="2" s="1"/>
  <c r="P1363" i="2"/>
  <c r="N1363" i="2"/>
  <c r="M1363" i="2"/>
  <c r="S1362" i="2"/>
  <c r="T1362" i="2" s="1"/>
  <c r="Q1362" i="2"/>
  <c r="R1362" i="2" s="1"/>
  <c r="P1362" i="2"/>
  <c r="N1362" i="2"/>
  <c r="M1362" i="2"/>
  <c r="S1361" i="2"/>
  <c r="T1361" i="2" s="1"/>
  <c r="Q1361" i="2"/>
  <c r="R1361" i="2" s="1"/>
  <c r="P1361" i="2"/>
  <c r="N1361" i="2"/>
  <c r="M1361" i="2"/>
  <c r="S1360" i="2"/>
  <c r="T1360" i="2" s="1"/>
  <c r="Q1360" i="2"/>
  <c r="R1360" i="2" s="1"/>
  <c r="P1360" i="2"/>
  <c r="N1360" i="2"/>
  <c r="M1360" i="2"/>
  <c r="S1359" i="2"/>
  <c r="T1359" i="2" s="1"/>
  <c r="Q1359" i="2"/>
  <c r="R1359" i="2" s="1"/>
  <c r="P1359" i="2"/>
  <c r="N1359" i="2"/>
  <c r="M1359" i="2"/>
  <c r="S1358" i="2"/>
  <c r="T1358" i="2" s="1"/>
  <c r="Q1358" i="2"/>
  <c r="R1358" i="2" s="1"/>
  <c r="P1358" i="2"/>
  <c r="N1358" i="2"/>
  <c r="M1358" i="2"/>
  <c r="S1357" i="2"/>
  <c r="T1357" i="2" s="1"/>
  <c r="Q1357" i="2"/>
  <c r="R1357" i="2" s="1"/>
  <c r="P1357" i="2"/>
  <c r="N1357" i="2"/>
  <c r="M1357" i="2"/>
  <c r="S1356" i="2"/>
  <c r="T1356" i="2" s="1"/>
  <c r="Q1356" i="2"/>
  <c r="R1356" i="2" s="1"/>
  <c r="P1356" i="2"/>
  <c r="N1356" i="2"/>
  <c r="M1356" i="2"/>
  <c r="S1355" i="2"/>
  <c r="T1355" i="2" s="1"/>
  <c r="Q1355" i="2"/>
  <c r="R1355" i="2" s="1"/>
  <c r="P1355" i="2"/>
  <c r="N1355" i="2"/>
  <c r="M1355" i="2"/>
  <c r="S1354" i="2"/>
  <c r="T1354" i="2" s="1"/>
  <c r="Q1354" i="2"/>
  <c r="R1354" i="2" s="1"/>
  <c r="P1354" i="2"/>
  <c r="N1354" i="2"/>
  <c r="M1354" i="2"/>
  <c r="S1353" i="2"/>
  <c r="T1353" i="2" s="1"/>
  <c r="Q1353" i="2"/>
  <c r="R1353" i="2" s="1"/>
  <c r="P1353" i="2"/>
  <c r="N1353" i="2"/>
  <c r="M1353" i="2"/>
  <c r="S1352" i="2"/>
  <c r="T1352" i="2" s="1"/>
  <c r="Q1352" i="2"/>
  <c r="R1352" i="2" s="1"/>
  <c r="P1352" i="2"/>
  <c r="N1352" i="2"/>
  <c r="M1352" i="2"/>
  <c r="S1351" i="2"/>
  <c r="T1351" i="2" s="1"/>
  <c r="Q1351" i="2"/>
  <c r="R1351" i="2" s="1"/>
  <c r="P1351" i="2"/>
  <c r="N1351" i="2"/>
  <c r="M1351" i="2"/>
  <c r="S1350" i="2"/>
  <c r="T1350" i="2" s="1"/>
  <c r="Q1350" i="2"/>
  <c r="R1350" i="2" s="1"/>
  <c r="P1350" i="2"/>
  <c r="N1350" i="2"/>
  <c r="M1350" i="2"/>
  <c r="S1349" i="2"/>
  <c r="T1349" i="2" s="1"/>
  <c r="R1349" i="2"/>
  <c r="Q1349" i="2"/>
  <c r="P1349" i="2"/>
  <c r="N1349" i="2"/>
  <c r="M1349" i="2"/>
  <c r="S1348" i="2"/>
  <c r="T1348" i="2" s="1"/>
  <c r="Q1348" i="2"/>
  <c r="R1348" i="2" s="1"/>
  <c r="P1348" i="2"/>
  <c r="N1348" i="2"/>
  <c r="M1348" i="2"/>
  <c r="S1347" i="2"/>
  <c r="T1347" i="2" s="1"/>
  <c r="Q1347" i="2"/>
  <c r="R1347" i="2" s="1"/>
  <c r="P1347" i="2"/>
  <c r="N1347" i="2"/>
  <c r="M1347" i="2"/>
  <c r="S1346" i="2"/>
  <c r="T1346" i="2" s="1"/>
  <c r="R1346" i="2"/>
  <c r="Q1346" i="2"/>
  <c r="P1346" i="2"/>
  <c r="N1346" i="2"/>
  <c r="M1346" i="2"/>
  <c r="S1345" i="2"/>
  <c r="T1345" i="2" s="1"/>
  <c r="Q1345" i="2"/>
  <c r="R1345" i="2" s="1"/>
  <c r="P1345" i="2"/>
  <c r="N1345" i="2"/>
  <c r="M1345" i="2"/>
  <c r="S1344" i="2"/>
  <c r="T1344" i="2" s="1"/>
  <c r="Q1344" i="2"/>
  <c r="R1344" i="2" s="1"/>
  <c r="P1344" i="2"/>
  <c r="N1344" i="2"/>
  <c r="M1344" i="2"/>
  <c r="S1343" i="2"/>
  <c r="T1343" i="2" s="1"/>
  <c r="Q1343" i="2"/>
  <c r="R1343" i="2" s="1"/>
  <c r="P1343" i="2"/>
  <c r="N1343" i="2"/>
  <c r="M1343" i="2"/>
  <c r="S1342" i="2"/>
  <c r="T1342" i="2" s="1"/>
  <c r="Q1342" i="2"/>
  <c r="R1342" i="2" s="1"/>
  <c r="P1342" i="2"/>
  <c r="N1342" i="2"/>
  <c r="M1342" i="2"/>
  <c r="S1341" i="2"/>
  <c r="T1341" i="2" s="1"/>
  <c r="Q1341" i="2"/>
  <c r="R1341" i="2" s="1"/>
  <c r="P1341" i="2"/>
  <c r="N1341" i="2"/>
  <c r="M1341" i="2"/>
  <c r="S1340" i="2"/>
  <c r="T1340" i="2" s="1"/>
  <c r="Q1340" i="2"/>
  <c r="R1340" i="2" s="1"/>
  <c r="P1340" i="2"/>
  <c r="N1340" i="2"/>
  <c r="M1340" i="2"/>
  <c r="S1339" i="2"/>
  <c r="T1339" i="2" s="1"/>
  <c r="Q1339" i="2"/>
  <c r="R1339" i="2" s="1"/>
  <c r="P1339" i="2"/>
  <c r="N1339" i="2"/>
  <c r="M1339" i="2"/>
  <c r="S1338" i="2"/>
  <c r="T1338" i="2" s="1"/>
  <c r="Q1338" i="2"/>
  <c r="R1338" i="2" s="1"/>
  <c r="P1338" i="2"/>
  <c r="N1338" i="2"/>
  <c r="M1338" i="2"/>
  <c r="S1337" i="2"/>
  <c r="T1337" i="2" s="1"/>
  <c r="Q1337" i="2"/>
  <c r="R1337" i="2" s="1"/>
  <c r="P1337" i="2"/>
  <c r="N1337" i="2"/>
  <c r="M1337" i="2"/>
  <c r="S1336" i="2"/>
  <c r="T1336" i="2" s="1"/>
  <c r="Q1336" i="2"/>
  <c r="R1336" i="2" s="1"/>
  <c r="P1336" i="2"/>
  <c r="N1336" i="2"/>
  <c r="M1336" i="2"/>
  <c r="S1335" i="2"/>
  <c r="T1335" i="2" s="1"/>
  <c r="Q1335" i="2"/>
  <c r="R1335" i="2" s="1"/>
  <c r="P1335" i="2"/>
  <c r="N1335" i="2"/>
  <c r="M1335" i="2"/>
  <c r="S1334" i="2"/>
  <c r="T1334" i="2" s="1"/>
  <c r="Q1334" i="2"/>
  <c r="R1334" i="2" s="1"/>
  <c r="P1334" i="2"/>
  <c r="N1334" i="2"/>
  <c r="M1334" i="2"/>
  <c r="S1333" i="2"/>
  <c r="T1333" i="2" s="1"/>
  <c r="Q1333" i="2"/>
  <c r="R1333" i="2" s="1"/>
  <c r="P1333" i="2"/>
  <c r="N1333" i="2"/>
  <c r="M1333" i="2"/>
  <c r="S1332" i="2"/>
  <c r="T1332" i="2" s="1"/>
  <c r="Q1332" i="2"/>
  <c r="R1332" i="2" s="1"/>
  <c r="P1332" i="2"/>
  <c r="N1332" i="2"/>
  <c r="M1332" i="2"/>
  <c r="S1331" i="2"/>
  <c r="T1331" i="2" s="1"/>
  <c r="Q1331" i="2"/>
  <c r="R1331" i="2" s="1"/>
  <c r="P1331" i="2"/>
  <c r="N1331" i="2"/>
  <c r="M1331" i="2"/>
  <c r="S1330" i="2"/>
  <c r="T1330" i="2" s="1"/>
  <c r="Q1330" i="2"/>
  <c r="R1330" i="2" s="1"/>
  <c r="P1330" i="2"/>
  <c r="N1330" i="2"/>
  <c r="M1330" i="2"/>
  <c r="S1329" i="2"/>
  <c r="T1329" i="2" s="1"/>
  <c r="Q1329" i="2"/>
  <c r="R1329" i="2" s="1"/>
  <c r="P1329" i="2"/>
  <c r="N1329" i="2"/>
  <c r="M1329" i="2"/>
  <c r="S1328" i="2"/>
  <c r="T1328" i="2" s="1"/>
  <c r="Q1328" i="2"/>
  <c r="R1328" i="2" s="1"/>
  <c r="P1328" i="2"/>
  <c r="N1328" i="2"/>
  <c r="M1328" i="2"/>
  <c r="S1327" i="2"/>
  <c r="T1327" i="2" s="1"/>
  <c r="Q1327" i="2"/>
  <c r="R1327" i="2" s="1"/>
  <c r="P1327" i="2"/>
  <c r="N1327" i="2"/>
  <c r="M1327" i="2"/>
  <c r="S1326" i="2"/>
  <c r="T1326" i="2" s="1"/>
  <c r="Q1326" i="2"/>
  <c r="R1326" i="2" s="1"/>
  <c r="P1326" i="2"/>
  <c r="N1326" i="2"/>
  <c r="M1326" i="2"/>
  <c r="S1325" i="2"/>
  <c r="T1325" i="2" s="1"/>
  <c r="Q1325" i="2"/>
  <c r="R1325" i="2" s="1"/>
  <c r="P1325" i="2"/>
  <c r="N1325" i="2"/>
  <c r="M1325" i="2"/>
  <c r="S1324" i="2"/>
  <c r="T1324" i="2" s="1"/>
  <c r="Q1324" i="2"/>
  <c r="R1324" i="2" s="1"/>
  <c r="P1324" i="2"/>
  <c r="N1324" i="2"/>
  <c r="M1324" i="2"/>
  <c r="S1323" i="2"/>
  <c r="T1323" i="2" s="1"/>
  <c r="Q1323" i="2"/>
  <c r="R1323" i="2" s="1"/>
  <c r="P1323" i="2"/>
  <c r="N1323" i="2"/>
  <c r="M1323" i="2"/>
  <c r="S1322" i="2"/>
  <c r="T1322" i="2" s="1"/>
  <c r="Q1322" i="2"/>
  <c r="R1322" i="2" s="1"/>
  <c r="P1322" i="2"/>
  <c r="N1322" i="2"/>
  <c r="M1322" i="2"/>
  <c r="S1321" i="2"/>
  <c r="T1321" i="2" s="1"/>
  <c r="Q1321" i="2"/>
  <c r="R1321" i="2" s="1"/>
  <c r="P1321" i="2"/>
  <c r="N1321" i="2"/>
  <c r="M1321" i="2"/>
  <c r="S1320" i="2"/>
  <c r="T1320" i="2" s="1"/>
  <c r="Q1320" i="2"/>
  <c r="R1320" i="2" s="1"/>
  <c r="P1320" i="2"/>
  <c r="N1320" i="2"/>
  <c r="M1320" i="2"/>
  <c r="S1319" i="2"/>
  <c r="T1319" i="2" s="1"/>
  <c r="Q1319" i="2"/>
  <c r="R1319" i="2" s="1"/>
  <c r="P1319" i="2"/>
  <c r="N1319" i="2"/>
  <c r="M1319" i="2"/>
  <c r="S1318" i="2"/>
  <c r="T1318" i="2" s="1"/>
  <c r="Q1318" i="2"/>
  <c r="R1318" i="2" s="1"/>
  <c r="P1318" i="2"/>
  <c r="N1318" i="2"/>
  <c r="M1318" i="2"/>
  <c r="S1317" i="2"/>
  <c r="T1317" i="2" s="1"/>
  <c r="R1317" i="2"/>
  <c r="Q1317" i="2"/>
  <c r="P1317" i="2"/>
  <c r="N1317" i="2"/>
  <c r="M1317" i="2"/>
  <c r="S1316" i="2"/>
  <c r="T1316" i="2" s="1"/>
  <c r="Q1316" i="2"/>
  <c r="R1316" i="2" s="1"/>
  <c r="N1316" i="2"/>
  <c r="M1316" i="2"/>
  <c r="S1315" i="2"/>
  <c r="T1315" i="2" s="1"/>
  <c r="Q1315" i="2"/>
  <c r="R1315" i="2" s="1"/>
  <c r="N1315" i="2"/>
  <c r="M1315" i="2"/>
  <c r="S1314" i="2"/>
  <c r="T1314" i="2" s="1"/>
  <c r="Q1314" i="2"/>
  <c r="R1314" i="2" s="1"/>
  <c r="P1314" i="2"/>
  <c r="N1314" i="2"/>
  <c r="M1314" i="2"/>
  <c r="S1313" i="2"/>
  <c r="T1313" i="2" s="1"/>
  <c r="Q1313" i="2"/>
  <c r="R1313" i="2" s="1"/>
  <c r="P1313" i="2"/>
  <c r="N1313" i="2"/>
  <c r="M1313" i="2"/>
  <c r="S1312" i="2"/>
  <c r="T1312" i="2" s="1"/>
  <c r="R1312" i="2"/>
  <c r="Q1312" i="2"/>
  <c r="P1312" i="2"/>
  <c r="N1312" i="2"/>
  <c r="M1312" i="2"/>
  <c r="S1311" i="2"/>
  <c r="T1311" i="2" s="1"/>
  <c r="Q1311" i="2"/>
  <c r="R1311" i="2" s="1"/>
  <c r="P1311" i="2"/>
  <c r="N1311" i="2"/>
  <c r="M1311" i="2"/>
  <c r="S1310" i="2"/>
  <c r="T1310" i="2" s="1"/>
  <c r="Q1310" i="2"/>
  <c r="R1310" i="2" s="1"/>
  <c r="P1310" i="2"/>
  <c r="N1310" i="2"/>
  <c r="M1310" i="2"/>
  <c r="S1309" i="2"/>
  <c r="T1309" i="2" s="1"/>
  <c r="Q1309" i="2"/>
  <c r="R1309" i="2" s="1"/>
  <c r="P1309" i="2"/>
  <c r="N1309" i="2"/>
  <c r="M1309" i="2"/>
  <c r="S1308" i="2"/>
  <c r="T1308" i="2" s="1"/>
  <c r="Q1308" i="2"/>
  <c r="R1308" i="2" s="1"/>
  <c r="P1308" i="2"/>
  <c r="N1308" i="2"/>
  <c r="M1308" i="2"/>
  <c r="S1307" i="2"/>
  <c r="T1307" i="2" s="1"/>
  <c r="Q1307" i="2"/>
  <c r="R1307" i="2" s="1"/>
  <c r="P1307" i="2"/>
  <c r="N1307" i="2"/>
  <c r="M1307" i="2"/>
  <c r="S1306" i="2"/>
  <c r="T1306" i="2" s="1"/>
  <c r="Q1306" i="2"/>
  <c r="R1306" i="2" s="1"/>
  <c r="P1306" i="2"/>
  <c r="N1306" i="2"/>
  <c r="M1306" i="2"/>
  <c r="S1305" i="2"/>
  <c r="T1305" i="2" s="1"/>
  <c r="Q1305" i="2"/>
  <c r="R1305" i="2" s="1"/>
  <c r="P1305" i="2"/>
  <c r="N1305" i="2"/>
  <c r="M1305" i="2"/>
  <c r="S1304" i="2"/>
  <c r="T1304" i="2" s="1"/>
  <c r="Q1304" i="2"/>
  <c r="R1304" i="2" s="1"/>
  <c r="P1304" i="2"/>
  <c r="N1304" i="2"/>
  <c r="M1304" i="2"/>
  <c r="S1303" i="2"/>
  <c r="T1303" i="2" s="1"/>
  <c r="Q1303" i="2"/>
  <c r="R1303" i="2" s="1"/>
  <c r="P1303" i="2"/>
  <c r="N1303" i="2"/>
  <c r="M1303" i="2"/>
  <c r="S1302" i="2"/>
  <c r="T1302" i="2" s="1"/>
  <c r="Q1302" i="2"/>
  <c r="R1302" i="2" s="1"/>
  <c r="P1302" i="2"/>
  <c r="N1302" i="2"/>
  <c r="M1302" i="2"/>
  <c r="S1301" i="2"/>
  <c r="T1301" i="2" s="1"/>
  <c r="Q1301" i="2"/>
  <c r="R1301" i="2" s="1"/>
  <c r="P1301" i="2"/>
  <c r="N1301" i="2"/>
  <c r="M1301" i="2"/>
  <c r="S1300" i="2"/>
  <c r="T1300" i="2" s="1"/>
  <c r="Q1300" i="2"/>
  <c r="R1300" i="2" s="1"/>
  <c r="P1300" i="2"/>
  <c r="N1300" i="2"/>
  <c r="M1300" i="2"/>
  <c r="S1299" i="2"/>
  <c r="T1299" i="2" s="1"/>
  <c r="Q1299" i="2"/>
  <c r="R1299" i="2" s="1"/>
  <c r="P1299" i="2"/>
  <c r="N1299" i="2"/>
  <c r="M1299" i="2"/>
  <c r="S1298" i="2"/>
  <c r="T1298" i="2" s="1"/>
  <c r="Q1298" i="2"/>
  <c r="R1298" i="2" s="1"/>
  <c r="P1298" i="2"/>
  <c r="N1298" i="2"/>
  <c r="M1298" i="2"/>
  <c r="S1297" i="2"/>
  <c r="T1297" i="2" s="1"/>
  <c r="Q1297" i="2"/>
  <c r="R1297" i="2" s="1"/>
  <c r="P1297" i="2"/>
  <c r="N1297" i="2"/>
  <c r="M1297" i="2"/>
  <c r="S1296" i="2"/>
  <c r="T1296" i="2" s="1"/>
  <c r="Q1296" i="2"/>
  <c r="R1296" i="2" s="1"/>
  <c r="N1296" i="2"/>
  <c r="M1296" i="2"/>
  <c r="S1295" i="2"/>
  <c r="T1295" i="2" s="1"/>
  <c r="Q1295" i="2"/>
  <c r="R1295" i="2" s="1"/>
  <c r="N1295" i="2"/>
  <c r="M1295" i="2"/>
  <c r="S1294" i="2"/>
  <c r="T1294" i="2" s="1"/>
  <c r="Q1294" i="2"/>
  <c r="R1294" i="2" s="1"/>
  <c r="N1294" i="2"/>
  <c r="M1294" i="2"/>
  <c r="S1293" i="2"/>
  <c r="T1293" i="2" s="1"/>
  <c r="Q1293" i="2"/>
  <c r="R1293" i="2" s="1"/>
  <c r="N1293" i="2"/>
  <c r="M1293" i="2"/>
  <c r="S1292" i="2"/>
  <c r="T1292" i="2" s="1"/>
  <c r="Q1292" i="2"/>
  <c r="R1292" i="2" s="1"/>
  <c r="N1292" i="2"/>
  <c r="M1292" i="2"/>
  <c r="S1291" i="2"/>
  <c r="T1291" i="2" s="1"/>
  <c r="Q1291" i="2"/>
  <c r="R1291" i="2" s="1"/>
  <c r="N1291" i="2"/>
  <c r="M1291" i="2"/>
  <c r="S1290" i="2"/>
  <c r="T1290" i="2" s="1"/>
  <c r="Q1290" i="2"/>
  <c r="R1290" i="2" s="1"/>
  <c r="P1290" i="2"/>
  <c r="N1290" i="2"/>
  <c r="M1290" i="2"/>
  <c r="S1289" i="2"/>
  <c r="T1289" i="2" s="1"/>
  <c r="Q1289" i="2"/>
  <c r="R1289" i="2" s="1"/>
  <c r="N1289" i="2"/>
  <c r="M1289" i="2"/>
  <c r="S1288" i="2"/>
  <c r="T1288" i="2" s="1"/>
  <c r="Q1288" i="2"/>
  <c r="R1288" i="2" s="1"/>
  <c r="N1288" i="2"/>
  <c r="M1288" i="2"/>
  <c r="S1287" i="2"/>
  <c r="T1287" i="2" s="1"/>
  <c r="Q1287" i="2"/>
  <c r="R1287" i="2" s="1"/>
  <c r="N1287" i="2"/>
  <c r="M1287" i="2"/>
  <c r="S1286" i="2"/>
  <c r="T1286" i="2" s="1"/>
  <c r="Q1286" i="2"/>
  <c r="R1286" i="2" s="1"/>
  <c r="N1286" i="2"/>
  <c r="M1286" i="2"/>
  <c r="S1285" i="2"/>
  <c r="T1285" i="2" s="1"/>
  <c r="Q1285" i="2"/>
  <c r="R1285" i="2" s="1"/>
  <c r="P1285" i="2"/>
  <c r="N1285" i="2"/>
  <c r="M1285" i="2"/>
  <c r="S1284" i="2"/>
  <c r="T1284" i="2" s="1"/>
  <c r="Q1284" i="2"/>
  <c r="R1284" i="2" s="1"/>
  <c r="P1284" i="2"/>
  <c r="N1284" i="2"/>
  <c r="M1284" i="2"/>
  <c r="S1283" i="2"/>
  <c r="T1283" i="2" s="1"/>
  <c r="Q1283" i="2"/>
  <c r="R1283" i="2" s="1"/>
  <c r="P1283" i="2"/>
  <c r="N1283" i="2"/>
  <c r="M1283" i="2"/>
  <c r="S1282" i="2"/>
  <c r="T1282" i="2" s="1"/>
  <c r="Q1282" i="2"/>
  <c r="R1282" i="2" s="1"/>
  <c r="P1282" i="2"/>
  <c r="N1282" i="2"/>
  <c r="M1282" i="2"/>
  <c r="S1281" i="2"/>
  <c r="T1281" i="2" s="1"/>
  <c r="Q1281" i="2"/>
  <c r="R1281" i="2" s="1"/>
  <c r="P1281" i="2"/>
  <c r="N1281" i="2"/>
  <c r="M1281" i="2"/>
  <c r="S1280" i="2"/>
  <c r="T1280" i="2" s="1"/>
  <c r="Q1280" i="2"/>
  <c r="R1280" i="2" s="1"/>
  <c r="P1280" i="2"/>
  <c r="N1280" i="2"/>
  <c r="M1280" i="2"/>
  <c r="S1279" i="2"/>
  <c r="T1279" i="2" s="1"/>
  <c r="Q1279" i="2"/>
  <c r="R1279" i="2" s="1"/>
  <c r="P1279" i="2"/>
  <c r="N1279" i="2"/>
  <c r="M1279" i="2"/>
  <c r="S1278" i="2"/>
  <c r="T1278" i="2" s="1"/>
  <c r="Q1278" i="2"/>
  <c r="R1278" i="2" s="1"/>
  <c r="N1278" i="2"/>
  <c r="M1278" i="2"/>
  <c r="S1277" i="2"/>
  <c r="T1277" i="2" s="1"/>
  <c r="Q1277" i="2"/>
  <c r="R1277" i="2" s="1"/>
  <c r="P1277" i="2"/>
  <c r="N1277" i="2"/>
  <c r="M1277" i="2"/>
  <c r="S1276" i="2"/>
  <c r="T1276" i="2" s="1"/>
  <c r="Q1276" i="2"/>
  <c r="R1276" i="2" s="1"/>
  <c r="P1276" i="2"/>
  <c r="N1276" i="2"/>
  <c r="M1276" i="2"/>
  <c r="S1275" i="2"/>
  <c r="T1275" i="2" s="1"/>
  <c r="Q1275" i="2"/>
  <c r="R1275" i="2" s="1"/>
  <c r="P1275" i="2"/>
  <c r="N1275" i="2"/>
  <c r="M1275" i="2"/>
  <c r="S1274" i="2"/>
  <c r="T1274" i="2" s="1"/>
  <c r="Q1274" i="2"/>
  <c r="R1274" i="2" s="1"/>
  <c r="P1274" i="2"/>
  <c r="N1274" i="2"/>
  <c r="M1274" i="2"/>
  <c r="S1273" i="2"/>
  <c r="T1273" i="2" s="1"/>
  <c r="Q1273" i="2"/>
  <c r="R1273" i="2" s="1"/>
  <c r="P1273" i="2"/>
  <c r="N1273" i="2"/>
  <c r="M1273" i="2"/>
  <c r="S1272" i="2"/>
  <c r="T1272" i="2" s="1"/>
  <c r="Q1272" i="2"/>
  <c r="R1272" i="2" s="1"/>
  <c r="P1272" i="2"/>
  <c r="N1272" i="2"/>
  <c r="M1272" i="2"/>
  <c r="S1271" i="2"/>
  <c r="T1271" i="2" s="1"/>
  <c r="Q1271" i="2"/>
  <c r="R1271" i="2" s="1"/>
  <c r="P1271" i="2"/>
  <c r="N1271" i="2"/>
  <c r="M1271" i="2"/>
  <c r="S1270" i="2"/>
  <c r="T1270" i="2" s="1"/>
  <c r="Q1270" i="2"/>
  <c r="R1270" i="2" s="1"/>
  <c r="P1270" i="2"/>
  <c r="N1270" i="2"/>
  <c r="M1270" i="2"/>
  <c r="S1269" i="2"/>
  <c r="T1269" i="2" s="1"/>
  <c r="Q1269" i="2"/>
  <c r="R1269" i="2" s="1"/>
  <c r="P1269" i="2"/>
  <c r="N1269" i="2"/>
  <c r="M1269" i="2"/>
  <c r="T1268" i="2"/>
  <c r="S1268" i="2"/>
  <c r="Q1268" i="2"/>
  <c r="R1268" i="2" s="1"/>
  <c r="P1268" i="2"/>
  <c r="N1268" i="2"/>
  <c r="M1268" i="2"/>
  <c r="S1267" i="2"/>
  <c r="T1267" i="2" s="1"/>
  <c r="Q1267" i="2"/>
  <c r="R1267" i="2" s="1"/>
  <c r="P1267" i="2"/>
  <c r="N1267" i="2"/>
  <c r="M1267" i="2"/>
  <c r="S1266" i="2"/>
  <c r="T1266" i="2" s="1"/>
  <c r="Q1266" i="2"/>
  <c r="R1266" i="2" s="1"/>
  <c r="P1266" i="2"/>
  <c r="N1266" i="2"/>
  <c r="M1266" i="2"/>
  <c r="T1265" i="2"/>
  <c r="S1265" i="2"/>
  <c r="Q1265" i="2"/>
  <c r="R1265" i="2" s="1"/>
  <c r="P1265" i="2"/>
  <c r="N1265" i="2"/>
  <c r="M1265" i="2"/>
  <c r="S1264" i="2"/>
  <c r="T1264" i="2" s="1"/>
  <c r="Q1264" i="2"/>
  <c r="R1264" i="2" s="1"/>
  <c r="P1264" i="2"/>
  <c r="N1264" i="2"/>
  <c r="M1264" i="2"/>
  <c r="S1263" i="2"/>
  <c r="T1263" i="2" s="1"/>
  <c r="Q1263" i="2"/>
  <c r="R1263" i="2" s="1"/>
  <c r="P1263" i="2"/>
  <c r="N1263" i="2"/>
  <c r="M1263" i="2"/>
  <c r="S1262" i="2"/>
  <c r="T1262" i="2" s="1"/>
  <c r="Q1262" i="2"/>
  <c r="R1262" i="2" s="1"/>
  <c r="P1262" i="2"/>
  <c r="N1262" i="2"/>
  <c r="M1262" i="2"/>
  <c r="S1261" i="2"/>
  <c r="T1261" i="2" s="1"/>
  <c r="Q1261" i="2"/>
  <c r="R1261" i="2" s="1"/>
  <c r="N1261" i="2"/>
  <c r="M1261" i="2"/>
  <c r="S1260" i="2"/>
  <c r="T1260" i="2" s="1"/>
  <c r="Q1260" i="2"/>
  <c r="R1260" i="2" s="1"/>
  <c r="N1260" i="2"/>
  <c r="M1260" i="2"/>
  <c r="S1259" i="2"/>
  <c r="T1259" i="2" s="1"/>
  <c r="Q1259" i="2"/>
  <c r="R1259" i="2" s="1"/>
  <c r="P1259" i="2"/>
  <c r="N1259" i="2"/>
  <c r="M1259" i="2"/>
  <c r="S1258" i="2"/>
  <c r="T1258" i="2" s="1"/>
  <c r="Q1258" i="2"/>
  <c r="R1258" i="2" s="1"/>
  <c r="P1258" i="2"/>
  <c r="N1258" i="2"/>
  <c r="M1258" i="2"/>
  <c r="S1257" i="2"/>
  <c r="T1257" i="2" s="1"/>
  <c r="Q1257" i="2"/>
  <c r="R1257" i="2" s="1"/>
  <c r="P1257" i="2"/>
  <c r="N1257" i="2"/>
  <c r="M1257" i="2"/>
  <c r="S1256" i="2"/>
  <c r="T1256" i="2" s="1"/>
  <c r="Q1256" i="2"/>
  <c r="R1256" i="2" s="1"/>
  <c r="P1256" i="2"/>
  <c r="N1256" i="2"/>
  <c r="M1256" i="2"/>
  <c r="S1255" i="2"/>
  <c r="T1255" i="2" s="1"/>
  <c r="Q1255" i="2"/>
  <c r="R1255" i="2" s="1"/>
  <c r="P1255" i="2"/>
  <c r="N1255" i="2"/>
  <c r="M1255" i="2"/>
  <c r="T1254" i="2"/>
  <c r="S1254" i="2"/>
  <c r="Q1254" i="2"/>
  <c r="R1254" i="2" s="1"/>
  <c r="P1254" i="2"/>
  <c r="N1254" i="2"/>
  <c r="M1254" i="2"/>
  <c r="S1253" i="2"/>
  <c r="T1253" i="2" s="1"/>
  <c r="Q1253" i="2"/>
  <c r="R1253" i="2" s="1"/>
  <c r="P1253" i="2"/>
  <c r="N1253" i="2"/>
  <c r="M1253" i="2"/>
  <c r="S1252" i="2"/>
  <c r="T1252" i="2" s="1"/>
  <c r="Q1252" i="2"/>
  <c r="R1252" i="2" s="1"/>
  <c r="P1252" i="2"/>
  <c r="N1252" i="2"/>
  <c r="M1252" i="2"/>
  <c r="T1251" i="2"/>
  <c r="S1251" i="2"/>
  <c r="Q1251" i="2"/>
  <c r="R1251" i="2" s="1"/>
  <c r="P1251" i="2"/>
  <c r="N1251" i="2"/>
  <c r="M1251" i="2"/>
  <c r="S1250" i="2"/>
  <c r="T1250" i="2" s="1"/>
  <c r="Q1250" i="2"/>
  <c r="R1250" i="2" s="1"/>
  <c r="P1250" i="2"/>
  <c r="N1250" i="2"/>
  <c r="M1250" i="2"/>
  <c r="S1249" i="2"/>
  <c r="T1249" i="2" s="1"/>
  <c r="Q1249" i="2"/>
  <c r="R1249" i="2" s="1"/>
  <c r="P1249" i="2"/>
  <c r="N1249" i="2"/>
  <c r="M1249" i="2"/>
  <c r="S1248" i="2"/>
  <c r="T1248" i="2" s="1"/>
  <c r="Q1248" i="2"/>
  <c r="R1248" i="2" s="1"/>
  <c r="P1248" i="2"/>
  <c r="N1248" i="2"/>
  <c r="M1248" i="2"/>
  <c r="S1247" i="2"/>
  <c r="T1247" i="2" s="1"/>
  <c r="Q1247" i="2"/>
  <c r="R1247" i="2" s="1"/>
  <c r="P1247" i="2"/>
  <c r="N1247" i="2"/>
  <c r="M1247" i="2"/>
  <c r="S1246" i="2"/>
  <c r="T1246" i="2" s="1"/>
  <c r="Q1246" i="2"/>
  <c r="R1246" i="2" s="1"/>
  <c r="P1246" i="2"/>
  <c r="N1246" i="2"/>
  <c r="M1246" i="2"/>
  <c r="S1245" i="2"/>
  <c r="T1245" i="2" s="1"/>
  <c r="Q1245" i="2"/>
  <c r="R1245" i="2" s="1"/>
  <c r="P1245" i="2"/>
  <c r="N1245" i="2"/>
  <c r="M1245" i="2"/>
  <c r="S1244" i="2"/>
  <c r="T1244" i="2" s="1"/>
  <c r="Q1244" i="2"/>
  <c r="R1244" i="2" s="1"/>
  <c r="N1244" i="2"/>
  <c r="M1244" i="2"/>
  <c r="S1243" i="2"/>
  <c r="T1243" i="2" s="1"/>
  <c r="Q1243" i="2"/>
  <c r="R1243" i="2" s="1"/>
  <c r="P1243" i="2"/>
  <c r="N1243" i="2"/>
  <c r="M1243" i="2"/>
  <c r="S1242" i="2"/>
  <c r="T1242" i="2" s="1"/>
  <c r="Q1242" i="2"/>
  <c r="R1242" i="2" s="1"/>
  <c r="P1242" i="2"/>
  <c r="N1242" i="2"/>
  <c r="M1242" i="2"/>
  <c r="S1241" i="2"/>
  <c r="T1241" i="2" s="1"/>
  <c r="Q1241" i="2"/>
  <c r="R1241" i="2" s="1"/>
  <c r="P1241" i="2"/>
  <c r="N1241" i="2"/>
  <c r="M1241" i="2"/>
  <c r="S1240" i="2"/>
  <c r="T1240" i="2" s="1"/>
  <c r="Q1240" i="2"/>
  <c r="R1240" i="2" s="1"/>
  <c r="P1240" i="2"/>
  <c r="N1240" i="2"/>
  <c r="M1240" i="2"/>
  <c r="S1239" i="2"/>
  <c r="T1239" i="2" s="1"/>
  <c r="Q1239" i="2"/>
  <c r="R1239" i="2" s="1"/>
  <c r="P1239" i="2"/>
  <c r="N1239" i="2"/>
  <c r="M1239" i="2"/>
  <c r="S1238" i="2"/>
  <c r="T1238" i="2" s="1"/>
  <c r="Q1238" i="2"/>
  <c r="R1238" i="2" s="1"/>
  <c r="P1238" i="2"/>
  <c r="N1238" i="2"/>
  <c r="M1238" i="2"/>
  <c r="S1237" i="2"/>
  <c r="T1237" i="2" s="1"/>
  <c r="Q1237" i="2"/>
  <c r="R1237" i="2" s="1"/>
  <c r="P1237" i="2"/>
  <c r="N1237" i="2"/>
  <c r="M1237" i="2"/>
  <c r="S1236" i="2"/>
  <c r="T1236" i="2" s="1"/>
  <c r="Q1236" i="2"/>
  <c r="R1236" i="2" s="1"/>
  <c r="P1236" i="2"/>
  <c r="N1236" i="2"/>
  <c r="M1236" i="2"/>
  <c r="S1235" i="2"/>
  <c r="T1235" i="2" s="1"/>
  <c r="Q1235" i="2"/>
  <c r="R1235" i="2" s="1"/>
  <c r="P1235" i="2"/>
  <c r="N1235" i="2"/>
  <c r="M1235" i="2"/>
  <c r="S1234" i="2"/>
  <c r="T1234" i="2" s="1"/>
  <c r="Q1234" i="2"/>
  <c r="R1234" i="2" s="1"/>
  <c r="N1234" i="2"/>
  <c r="M1234" i="2"/>
  <c r="S1233" i="2"/>
  <c r="T1233" i="2" s="1"/>
  <c r="Q1233" i="2"/>
  <c r="R1233" i="2" s="1"/>
  <c r="N1233" i="2"/>
  <c r="M1233" i="2"/>
  <c r="S1232" i="2"/>
  <c r="T1232" i="2" s="1"/>
  <c r="Q1232" i="2"/>
  <c r="R1232" i="2" s="1"/>
  <c r="N1232" i="2"/>
  <c r="M1232" i="2"/>
  <c r="S1231" i="2"/>
  <c r="T1231" i="2" s="1"/>
  <c r="Q1231" i="2"/>
  <c r="R1231" i="2" s="1"/>
  <c r="P1231" i="2"/>
  <c r="N1231" i="2"/>
  <c r="M1231" i="2"/>
  <c r="S1230" i="2"/>
  <c r="T1230" i="2" s="1"/>
  <c r="Q1230" i="2"/>
  <c r="R1230" i="2" s="1"/>
  <c r="P1230" i="2"/>
  <c r="N1230" i="2"/>
  <c r="M1230" i="2"/>
  <c r="S1229" i="2"/>
  <c r="T1229" i="2" s="1"/>
  <c r="Q1229" i="2"/>
  <c r="R1229" i="2" s="1"/>
  <c r="P1229" i="2"/>
  <c r="N1229" i="2"/>
  <c r="M1229" i="2"/>
  <c r="S1228" i="2"/>
  <c r="T1228" i="2" s="1"/>
  <c r="Q1228" i="2"/>
  <c r="R1228" i="2" s="1"/>
  <c r="P1228" i="2"/>
  <c r="N1228" i="2"/>
  <c r="M1228" i="2"/>
  <c r="S1227" i="2"/>
  <c r="T1227" i="2" s="1"/>
  <c r="Q1227" i="2"/>
  <c r="R1227" i="2" s="1"/>
  <c r="P1227" i="2"/>
  <c r="N1227" i="2"/>
  <c r="M1227" i="2"/>
  <c r="S1226" i="2"/>
  <c r="T1226" i="2" s="1"/>
  <c r="Q1226" i="2"/>
  <c r="R1226" i="2" s="1"/>
  <c r="P1226" i="2"/>
  <c r="N1226" i="2"/>
  <c r="M1226" i="2"/>
  <c r="S1225" i="2"/>
  <c r="T1225" i="2" s="1"/>
  <c r="Q1225" i="2"/>
  <c r="R1225" i="2" s="1"/>
  <c r="N1225" i="2"/>
  <c r="M1225" i="2"/>
  <c r="S1224" i="2"/>
  <c r="T1224" i="2" s="1"/>
  <c r="Q1224" i="2"/>
  <c r="R1224" i="2" s="1"/>
  <c r="N1224" i="2"/>
  <c r="M1224" i="2"/>
  <c r="S1223" i="2"/>
  <c r="T1223" i="2" s="1"/>
  <c r="R1223" i="2"/>
  <c r="Q1223" i="2"/>
  <c r="N1223" i="2"/>
  <c r="M1223" i="2"/>
  <c r="T1222" i="2"/>
  <c r="S1222" i="2"/>
  <c r="Q1222" i="2"/>
  <c r="R1222" i="2" s="1"/>
  <c r="N1222" i="2"/>
  <c r="M1222" i="2"/>
  <c r="S1221" i="2"/>
  <c r="T1221" i="2" s="1"/>
  <c r="Q1221" i="2"/>
  <c r="R1221" i="2" s="1"/>
  <c r="N1221" i="2"/>
  <c r="M1221" i="2"/>
  <c r="S1220" i="2"/>
  <c r="T1220" i="2" s="1"/>
  <c r="Q1220" i="2"/>
  <c r="R1220" i="2" s="1"/>
  <c r="P1220" i="2"/>
  <c r="N1220" i="2"/>
  <c r="M1220" i="2"/>
  <c r="S1219" i="2"/>
  <c r="T1219" i="2" s="1"/>
  <c r="Q1219" i="2"/>
  <c r="R1219" i="2" s="1"/>
  <c r="P1219" i="2"/>
  <c r="N1219" i="2"/>
  <c r="M1219" i="2"/>
  <c r="S1218" i="2"/>
  <c r="T1218" i="2" s="1"/>
  <c r="Q1218" i="2"/>
  <c r="R1218" i="2" s="1"/>
  <c r="P1218" i="2"/>
  <c r="N1218" i="2"/>
  <c r="M1218" i="2"/>
  <c r="S1217" i="2"/>
  <c r="T1217" i="2" s="1"/>
  <c r="Q1217" i="2"/>
  <c r="R1217" i="2" s="1"/>
  <c r="P1217" i="2"/>
  <c r="N1217" i="2"/>
  <c r="M1217" i="2"/>
  <c r="S1216" i="2"/>
  <c r="T1216" i="2" s="1"/>
  <c r="Q1216" i="2"/>
  <c r="R1216" i="2" s="1"/>
  <c r="P1216" i="2"/>
  <c r="N1216" i="2"/>
  <c r="M1216" i="2"/>
  <c r="S1215" i="2"/>
  <c r="T1215" i="2" s="1"/>
  <c r="Q1215" i="2"/>
  <c r="R1215" i="2" s="1"/>
  <c r="P1215" i="2"/>
  <c r="N1215" i="2"/>
  <c r="M1215" i="2"/>
  <c r="S1214" i="2"/>
  <c r="T1214" i="2" s="1"/>
  <c r="Q1214" i="2"/>
  <c r="R1214" i="2" s="1"/>
  <c r="P1214" i="2"/>
  <c r="N1214" i="2"/>
  <c r="M1214" i="2"/>
  <c r="S1213" i="2"/>
  <c r="T1213" i="2" s="1"/>
  <c r="Q1213" i="2"/>
  <c r="R1213" i="2" s="1"/>
  <c r="P1213" i="2"/>
  <c r="N1213" i="2"/>
  <c r="M1213" i="2"/>
  <c r="S1212" i="2"/>
  <c r="T1212" i="2" s="1"/>
  <c r="Q1212" i="2"/>
  <c r="R1212" i="2" s="1"/>
  <c r="P1212" i="2"/>
  <c r="N1212" i="2"/>
  <c r="M1212" i="2"/>
  <c r="S1211" i="2"/>
  <c r="T1211" i="2" s="1"/>
  <c r="Q1211" i="2"/>
  <c r="R1211" i="2" s="1"/>
  <c r="P1211" i="2"/>
  <c r="N1211" i="2"/>
  <c r="M1211" i="2"/>
  <c r="S1210" i="2"/>
  <c r="T1210" i="2" s="1"/>
  <c r="Q1210" i="2"/>
  <c r="R1210" i="2" s="1"/>
  <c r="P1210" i="2"/>
  <c r="N1210" i="2"/>
  <c r="M1210" i="2"/>
  <c r="S1209" i="2"/>
  <c r="T1209" i="2" s="1"/>
  <c r="Q1209" i="2"/>
  <c r="R1209" i="2" s="1"/>
  <c r="P1209" i="2"/>
  <c r="N1209" i="2"/>
  <c r="M1209" i="2"/>
  <c r="S1208" i="2"/>
  <c r="T1208" i="2" s="1"/>
  <c r="Q1208" i="2"/>
  <c r="R1208" i="2" s="1"/>
  <c r="P1208" i="2"/>
  <c r="N1208" i="2"/>
  <c r="M1208" i="2"/>
  <c r="S1207" i="2"/>
  <c r="T1207" i="2" s="1"/>
  <c r="Q1207" i="2"/>
  <c r="R1207" i="2" s="1"/>
  <c r="N1207" i="2"/>
  <c r="M1207" i="2"/>
  <c r="S1206" i="2"/>
  <c r="T1206" i="2" s="1"/>
  <c r="Q1206" i="2"/>
  <c r="R1206" i="2" s="1"/>
  <c r="N1206" i="2"/>
  <c r="M1206" i="2"/>
  <c r="S1205" i="2"/>
  <c r="T1205" i="2" s="1"/>
  <c r="Q1205" i="2"/>
  <c r="R1205" i="2" s="1"/>
  <c r="N1205" i="2"/>
  <c r="M1205" i="2"/>
  <c r="S1204" i="2"/>
  <c r="T1204" i="2" s="1"/>
  <c r="Q1204" i="2"/>
  <c r="R1204" i="2" s="1"/>
  <c r="N1204" i="2"/>
  <c r="M1204" i="2"/>
  <c r="S1203" i="2"/>
  <c r="T1203" i="2" s="1"/>
  <c r="Q1203" i="2"/>
  <c r="R1203" i="2" s="1"/>
  <c r="N1203" i="2"/>
  <c r="M1203" i="2"/>
  <c r="S1202" i="2"/>
  <c r="T1202" i="2" s="1"/>
  <c r="Q1202" i="2"/>
  <c r="R1202" i="2" s="1"/>
  <c r="N1202" i="2"/>
  <c r="M1202" i="2"/>
  <c r="S1201" i="2"/>
  <c r="T1201" i="2" s="1"/>
  <c r="Q1201" i="2"/>
  <c r="R1201" i="2" s="1"/>
  <c r="N1201" i="2"/>
  <c r="M1201" i="2"/>
  <c r="S1200" i="2"/>
  <c r="T1200" i="2" s="1"/>
  <c r="Q1200" i="2"/>
  <c r="R1200" i="2" s="1"/>
  <c r="N1200" i="2"/>
  <c r="M1200" i="2"/>
  <c r="S1199" i="2"/>
  <c r="T1199" i="2" s="1"/>
  <c r="Q1199" i="2"/>
  <c r="R1199" i="2" s="1"/>
  <c r="N1199" i="2"/>
  <c r="M1199" i="2"/>
  <c r="S1198" i="2"/>
  <c r="T1198" i="2" s="1"/>
  <c r="Q1198" i="2"/>
  <c r="R1198" i="2" s="1"/>
  <c r="N1198" i="2"/>
  <c r="M1198" i="2"/>
  <c r="S1197" i="2"/>
  <c r="T1197" i="2" s="1"/>
  <c r="Q1197" i="2"/>
  <c r="R1197" i="2" s="1"/>
  <c r="N1197" i="2"/>
  <c r="M1197" i="2"/>
  <c r="S1196" i="2"/>
  <c r="T1196" i="2" s="1"/>
  <c r="Q1196" i="2"/>
  <c r="R1196" i="2" s="1"/>
  <c r="N1196" i="2"/>
  <c r="M1196" i="2"/>
  <c r="S1195" i="2"/>
  <c r="T1195" i="2" s="1"/>
  <c r="Q1195" i="2"/>
  <c r="R1195" i="2" s="1"/>
  <c r="N1195" i="2"/>
  <c r="M1195" i="2"/>
  <c r="S1194" i="2"/>
  <c r="T1194" i="2" s="1"/>
  <c r="Q1194" i="2"/>
  <c r="R1194" i="2" s="1"/>
  <c r="N1194" i="2"/>
  <c r="M1194" i="2"/>
  <c r="S1193" i="2"/>
  <c r="T1193" i="2" s="1"/>
  <c r="Q1193" i="2"/>
  <c r="R1193" i="2" s="1"/>
  <c r="P1193" i="2"/>
  <c r="N1193" i="2"/>
  <c r="M1193" i="2"/>
  <c r="S1192" i="2"/>
  <c r="T1192" i="2" s="1"/>
  <c r="Q1192" i="2"/>
  <c r="R1192" i="2" s="1"/>
  <c r="P1192" i="2"/>
  <c r="N1192" i="2"/>
  <c r="M1192" i="2"/>
  <c r="S1191" i="2"/>
  <c r="T1191" i="2" s="1"/>
  <c r="Q1191" i="2"/>
  <c r="R1191" i="2" s="1"/>
  <c r="P1191" i="2"/>
  <c r="N1191" i="2"/>
  <c r="M1191" i="2"/>
  <c r="S1190" i="2"/>
  <c r="T1190" i="2" s="1"/>
  <c r="Q1190" i="2"/>
  <c r="R1190" i="2" s="1"/>
  <c r="P1190" i="2"/>
  <c r="N1190" i="2"/>
  <c r="M1190" i="2"/>
  <c r="S1189" i="2"/>
  <c r="T1189" i="2" s="1"/>
  <c r="Q1189" i="2"/>
  <c r="R1189" i="2" s="1"/>
  <c r="P1189" i="2"/>
  <c r="N1189" i="2"/>
  <c r="M1189" i="2"/>
  <c r="S1188" i="2"/>
  <c r="T1188" i="2" s="1"/>
  <c r="Q1188" i="2"/>
  <c r="R1188" i="2" s="1"/>
  <c r="P1188" i="2"/>
  <c r="N1188" i="2"/>
  <c r="M1188" i="2"/>
  <c r="S1187" i="2"/>
  <c r="T1187" i="2" s="1"/>
  <c r="Q1187" i="2"/>
  <c r="R1187" i="2" s="1"/>
  <c r="P1187" i="2"/>
  <c r="N1187" i="2"/>
  <c r="M1187" i="2"/>
  <c r="S1186" i="2"/>
  <c r="T1186" i="2" s="1"/>
  <c r="Q1186" i="2"/>
  <c r="R1186" i="2" s="1"/>
  <c r="P1186" i="2"/>
  <c r="N1186" i="2"/>
  <c r="M1186" i="2"/>
  <c r="S1185" i="2"/>
  <c r="T1185" i="2" s="1"/>
  <c r="Q1185" i="2"/>
  <c r="R1185" i="2" s="1"/>
  <c r="N1185" i="2"/>
  <c r="M1185" i="2"/>
  <c r="S1184" i="2"/>
  <c r="T1184" i="2" s="1"/>
  <c r="Q1184" i="2"/>
  <c r="R1184" i="2" s="1"/>
  <c r="N1184" i="2"/>
  <c r="M1184" i="2"/>
  <c r="S1183" i="2"/>
  <c r="T1183" i="2" s="1"/>
  <c r="Q1183" i="2"/>
  <c r="R1183" i="2" s="1"/>
  <c r="N1183" i="2"/>
  <c r="M1183" i="2"/>
  <c r="S1182" i="2"/>
  <c r="T1182" i="2" s="1"/>
  <c r="Q1182" i="2"/>
  <c r="R1182" i="2" s="1"/>
  <c r="N1182" i="2"/>
  <c r="M1182" i="2"/>
  <c r="S1181" i="2"/>
  <c r="T1181" i="2" s="1"/>
  <c r="Q1181" i="2"/>
  <c r="R1181" i="2" s="1"/>
  <c r="N1181" i="2"/>
  <c r="M1181" i="2"/>
  <c r="S1180" i="2"/>
  <c r="T1180" i="2" s="1"/>
  <c r="Q1180" i="2"/>
  <c r="R1180" i="2" s="1"/>
  <c r="N1180" i="2"/>
  <c r="M1180" i="2"/>
  <c r="S1179" i="2"/>
  <c r="T1179" i="2" s="1"/>
  <c r="Q1179" i="2"/>
  <c r="R1179" i="2" s="1"/>
  <c r="N1179" i="2"/>
  <c r="M1179" i="2"/>
  <c r="S1178" i="2"/>
  <c r="T1178" i="2" s="1"/>
  <c r="Q1178" i="2"/>
  <c r="R1178" i="2" s="1"/>
  <c r="N1178" i="2"/>
  <c r="M1178" i="2"/>
  <c r="S1177" i="2"/>
  <c r="T1177" i="2" s="1"/>
  <c r="Q1177" i="2"/>
  <c r="R1177" i="2" s="1"/>
  <c r="P1177" i="2"/>
  <c r="N1177" i="2"/>
  <c r="M1177" i="2"/>
  <c r="S1176" i="2"/>
  <c r="T1176" i="2" s="1"/>
  <c r="Q1176" i="2"/>
  <c r="R1176" i="2" s="1"/>
  <c r="P1176" i="2"/>
  <c r="N1176" i="2"/>
  <c r="M1176" i="2"/>
  <c r="S1175" i="2"/>
  <c r="T1175" i="2" s="1"/>
  <c r="Q1175" i="2"/>
  <c r="R1175" i="2" s="1"/>
  <c r="P1175" i="2"/>
  <c r="N1175" i="2"/>
  <c r="M1175" i="2"/>
  <c r="S1174" i="2"/>
  <c r="T1174" i="2" s="1"/>
  <c r="Q1174" i="2"/>
  <c r="R1174" i="2" s="1"/>
  <c r="P1174" i="2"/>
  <c r="N1174" i="2"/>
  <c r="M1174" i="2"/>
  <c r="S1173" i="2"/>
  <c r="T1173" i="2" s="1"/>
  <c r="Q1173" i="2"/>
  <c r="R1173" i="2" s="1"/>
  <c r="P1173" i="2"/>
  <c r="N1173" i="2"/>
  <c r="M1173" i="2"/>
  <c r="S1172" i="2"/>
  <c r="T1172" i="2" s="1"/>
  <c r="Q1172" i="2"/>
  <c r="R1172" i="2" s="1"/>
  <c r="P1172" i="2"/>
  <c r="N1172" i="2"/>
  <c r="M1172" i="2"/>
  <c r="S1171" i="2"/>
  <c r="T1171" i="2" s="1"/>
  <c r="Q1171" i="2"/>
  <c r="R1171" i="2" s="1"/>
  <c r="P1171" i="2"/>
  <c r="N1171" i="2"/>
  <c r="M1171" i="2"/>
  <c r="S1170" i="2"/>
  <c r="T1170" i="2" s="1"/>
  <c r="Q1170" i="2"/>
  <c r="R1170" i="2" s="1"/>
  <c r="P1170" i="2"/>
  <c r="N1170" i="2"/>
  <c r="M1170" i="2"/>
  <c r="S1169" i="2"/>
  <c r="T1169" i="2" s="1"/>
  <c r="Q1169" i="2"/>
  <c r="R1169" i="2" s="1"/>
  <c r="N1169" i="2"/>
  <c r="M1169" i="2"/>
  <c r="S1168" i="2"/>
  <c r="T1168" i="2" s="1"/>
  <c r="Q1168" i="2"/>
  <c r="R1168" i="2" s="1"/>
  <c r="N1168" i="2"/>
  <c r="M1168" i="2"/>
  <c r="S1167" i="2"/>
  <c r="T1167" i="2" s="1"/>
  <c r="Q1167" i="2"/>
  <c r="R1167" i="2" s="1"/>
  <c r="P1167" i="2"/>
  <c r="N1167" i="2"/>
  <c r="M1167" i="2"/>
  <c r="S1166" i="2"/>
  <c r="T1166" i="2" s="1"/>
  <c r="Q1166" i="2"/>
  <c r="R1166" i="2" s="1"/>
  <c r="P1166" i="2"/>
  <c r="N1166" i="2"/>
  <c r="M1166" i="2"/>
  <c r="S1165" i="2"/>
  <c r="T1165" i="2" s="1"/>
  <c r="Q1165" i="2"/>
  <c r="R1165" i="2" s="1"/>
  <c r="N1165" i="2"/>
  <c r="M1165" i="2"/>
  <c r="S1164" i="2"/>
  <c r="T1164" i="2" s="1"/>
  <c r="Q1164" i="2"/>
  <c r="R1164" i="2" s="1"/>
  <c r="N1164" i="2"/>
  <c r="M1164" i="2"/>
  <c r="S1163" i="2"/>
  <c r="T1163" i="2" s="1"/>
  <c r="Q1163" i="2"/>
  <c r="R1163" i="2" s="1"/>
  <c r="N1163" i="2"/>
  <c r="M1163" i="2"/>
  <c r="S1162" i="2"/>
  <c r="T1162" i="2" s="1"/>
  <c r="Q1162" i="2"/>
  <c r="R1162" i="2" s="1"/>
  <c r="N1162" i="2"/>
  <c r="M1162" i="2"/>
  <c r="S1161" i="2"/>
  <c r="T1161" i="2" s="1"/>
  <c r="Q1161" i="2"/>
  <c r="R1161" i="2" s="1"/>
  <c r="P1161" i="2"/>
  <c r="N1161" i="2"/>
  <c r="M1161" i="2"/>
  <c r="S1160" i="2"/>
  <c r="T1160" i="2" s="1"/>
  <c r="Q1160" i="2"/>
  <c r="R1160" i="2" s="1"/>
  <c r="P1160" i="2"/>
  <c r="N1160" i="2"/>
  <c r="M1160" i="2"/>
  <c r="S1159" i="2"/>
  <c r="T1159" i="2" s="1"/>
  <c r="Q1159" i="2"/>
  <c r="R1159" i="2" s="1"/>
  <c r="P1159" i="2"/>
  <c r="N1159" i="2"/>
  <c r="M1159" i="2"/>
  <c r="S1158" i="2"/>
  <c r="T1158" i="2" s="1"/>
  <c r="Q1158" i="2"/>
  <c r="R1158" i="2" s="1"/>
  <c r="P1158" i="2"/>
  <c r="N1158" i="2"/>
  <c r="M1158" i="2"/>
  <c r="S1157" i="2"/>
  <c r="T1157" i="2" s="1"/>
  <c r="Q1157" i="2"/>
  <c r="R1157" i="2" s="1"/>
  <c r="P1157" i="2"/>
  <c r="N1157" i="2"/>
  <c r="M1157" i="2"/>
  <c r="S1156" i="2"/>
  <c r="T1156" i="2" s="1"/>
  <c r="Q1156" i="2"/>
  <c r="R1156" i="2" s="1"/>
  <c r="P1156" i="2"/>
  <c r="N1156" i="2"/>
  <c r="M1156" i="2"/>
  <c r="S1155" i="2"/>
  <c r="T1155" i="2" s="1"/>
  <c r="Q1155" i="2"/>
  <c r="R1155" i="2" s="1"/>
  <c r="P1155" i="2"/>
  <c r="N1155" i="2"/>
  <c r="M1155" i="2"/>
  <c r="S1154" i="2"/>
  <c r="T1154" i="2" s="1"/>
  <c r="Q1154" i="2"/>
  <c r="R1154" i="2" s="1"/>
  <c r="P1154" i="2"/>
  <c r="N1154" i="2"/>
  <c r="M1154" i="2"/>
  <c r="S1153" i="2"/>
  <c r="T1153" i="2" s="1"/>
  <c r="Q1153" i="2"/>
  <c r="R1153" i="2" s="1"/>
  <c r="P1153" i="2"/>
  <c r="N1153" i="2"/>
  <c r="M1153" i="2"/>
  <c r="S1152" i="2"/>
  <c r="T1152" i="2" s="1"/>
  <c r="Q1152" i="2"/>
  <c r="R1152" i="2" s="1"/>
  <c r="P1152" i="2"/>
  <c r="N1152" i="2"/>
  <c r="M1152" i="2"/>
  <c r="S1151" i="2"/>
  <c r="T1151" i="2" s="1"/>
  <c r="Q1151" i="2"/>
  <c r="R1151" i="2" s="1"/>
  <c r="P1151" i="2"/>
  <c r="N1151" i="2"/>
  <c r="M1151" i="2"/>
  <c r="S1150" i="2"/>
  <c r="T1150" i="2" s="1"/>
  <c r="Q1150" i="2"/>
  <c r="R1150" i="2" s="1"/>
  <c r="P1150" i="2"/>
  <c r="N1150" i="2"/>
  <c r="M1150" i="2"/>
  <c r="S1149" i="2"/>
  <c r="T1149" i="2" s="1"/>
  <c r="Q1149" i="2"/>
  <c r="R1149" i="2" s="1"/>
  <c r="P1149" i="2"/>
  <c r="N1149" i="2"/>
  <c r="M1149" i="2"/>
  <c r="S1148" i="2"/>
  <c r="T1148" i="2" s="1"/>
  <c r="Q1148" i="2"/>
  <c r="R1148" i="2" s="1"/>
  <c r="P1148" i="2"/>
  <c r="N1148" i="2"/>
  <c r="M1148" i="2"/>
  <c r="T1147" i="2"/>
  <c r="S1147" i="2"/>
  <c r="Q1147" i="2"/>
  <c r="R1147" i="2" s="1"/>
  <c r="P1147" i="2"/>
  <c r="N1147" i="2"/>
  <c r="M1147" i="2"/>
  <c r="S1146" i="2"/>
  <c r="T1146" i="2" s="1"/>
  <c r="Q1146" i="2"/>
  <c r="R1146" i="2" s="1"/>
  <c r="P1146" i="2"/>
  <c r="N1146" i="2"/>
  <c r="M1146" i="2"/>
  <c r="S1145" i="2"/>
  <c r="T1145" i="2" s="1"/>
  <c r="Q1145" i="2"/>
  <c r="R1145" i="2" s="1"/>
  <c r="N1145" i="2"/>
  <c r="M1145" i="2"/>
  <c r="S1144" i="2"/>
  <c r="T1144" i="2" s="1"/>
  <c r="Q1144" i="2"/>
  <c r="R1144" i="2" s="1"/>
  <c r="N1144" i="2"/>
  <c r="M1144" i="2"/>
  <c r="S1143" i="2"/>
  <c r="T1143" i="2" s="1"/>
  <c r="Q1143" i="2"/>
  <c r="R1143" i="2" s="1"/>
  <c r="P1143" i="2"/>
  <c r="N1143" i="2"/>
  <c r="M1143" i="2"/>
  <c r="S1142" i="2"/>
  <c r="T1142" i="2" s="1"/>
  <c r="Q1142" i="2"/>
  <c r="R1142" i="2" s="1"/>
  <c r="P1142" i="2"/>
  <c r="N1142" i="2"/>
  <c r="M1142" i="2"/>
  <c r="S1141" i="2"/>
  <c r="T1141" i="2" s="1"/>
  <c r="Q1141" i="2"/>
  <c r="R1141" i="2" s="1"/>
  <c r="P1141" i="2"/>
  <c r="N1141" i="2"/>
  <c r="M1141" i="2"/>
  <c r="S1140" i="2"/>
  <c r="T1140" i="2" s="1"/>
  <c r="Q1140" i="2"/>
  <c r="R1140" i="2" s="1"/>
  <c r="N1140" i="2"/>
  <c r="M1140" i="2"/>
  <c r="S1139" i="2"/>
  <c r="T1139" i="2" s="1"/>
  <c r="Q1139" i="2"/>
  <c r="R1139" i="2" s="1"/>
  <c r="N1139" i="2"/>
  <c r="M1139" i="2"/>
  <c r="S1138" i="2"/>
  <c r="T1138" i="2" s="1"/>
  <c r="Q1138" i="2"/>
  <c r="R1138" i="2" s="1"/>
  <c r="N1138" i="2"/>
  <c r="M1138" i="2"/>
  <c r="S1137" i="2"/>
  <c r="T1137" i="2" s="1"/>
  <c r="Q1137" i="2"/>
  <c r="R1137" i="2" s="1"/>
  <c r="N1137" i="2"/>
  <c r="M1137" i="2"/>
  <c r="S1136" i="2"/>
  <c r="T1136" i="2" s="1"/>
  <c r="Q1136" i="2"/>
  <c r="R1136" i="2" s="1"/>
  <c r="N1136" i="2"/>
  <c r="M1136" i="2"/>
  <c r="S1135" i="2"/>
  <c r="T1135" i="2" s="1"/>
  <c r="Q1135" i="2"/>
  <c r="R1135" i="2" s="1"/>
  <c r="N1135" i="2"/>
  <c r="M1135" i="2"/>
  <c r="S1134" i="2"/>
  <c r="T1134" i="2" s="1"/>
  <c r="Q1134" i="2"/>
  <c r="R1134" i="2" s="1"/>
  <c r="P1134" i="2"/>
  <c r="N1134" i="2"/>
  <c r="M1134" i="2"/>
  <c r="S1133" i="2"/>
  <c r="T1133" i="2" s="1"/>
  <c r="Q1133" i="2"/>
  <c r="R1133" i="2" s="1"/>
  <c r="P1133" i="2"/>
  <c r="N1133" i="2"/>
  <c r="M1133" i="2"/>
  <c r="S1132" i="2"/>
  <c r="T1132" i="2" s="1"/>
  <c r="Q1132" i="2"/>
  <c r="R1132" i="2" s="1"/>
  <c r="P1132" i="2"/>
  <c r="N1132" i="2"/>
  <c r="M1132" i="2"/>
  <c r="S1131" i="2"/>
  <c r="T1131" i="2" s="1"/>
  <c r="Q1131" i="2"/>
  <c r="R1131" i="2" s="1"/>
  <c r="P1131" i="2"/>
  <c r="N1131" i="2"/>
  <c r="M1131" i="2"/>
  <c r="S1130" i="2"/>
  <c r="T1130" i="2" s="1"/>
  <c r="Q1130" i="2"/>
  <c r="R1130" i="2" s="1"/>
  <c r="P1130" i="2"/>
  <c r="N1130" i="2"/>
  <c r="M1130" i="2"/>
  <c r="S1129" i="2"/>
  <c r="T1129" i="2" s="1"/>
  <c r="Q1129" i="2"/>
  <c r="R1129" i="2" s="1"/>
  <c r="N1129" i="2"/>
  <c r="M1129" i="2"/>
  <c r="S1128" i="2"/>
  <c r="T1128" i="2" s="1"/>
  <c r="Q1128" i="2"/>
  <c r="R1128" i="2" s="1"/>
  <c r="N1128" i="2"/>
  <c r="M1128" i="2"/>
  <c r="S1127" i="2"/>
  <c r="T1127" i="2" s="1"/>
  <c r="Q1127" i="2"/>
  <c r="R1127" i="2" s="1"/>
  <c r="N1127" i="2"/>
  <c r="M1127" i="2"/>
  <c r="S1126" i="2"/>
  <c r="T1126" i="2" s="1"/>
  <c r="Q1126" i="2"/>
  <c r="R1126" i="2" s="1"/>
  <c r="P1126" i="2"/>
  <c r="N1126" i="2"/>
  <c r="M1126" i="2"/>
  <c r="S1125" i="2"/>
  <c r="T1125" i="2" s="1"/>
  <c r="Q1125" i="2"/>
  <c r="R1125" i="2" s="1"/>
  <c r="N1125" i="2"/>
  <c r="M1125" i="2"/>
  <c r="S1124" i="2"/>
  <c r="T1124" i="2" s="1"/>
  <c r="Q1124" i="2"/>
  <c r="R1124" i="2" s="1"/>
  <c r="P1124" i="2"/>
  <c r="N1124" i="2"/>
  <c r="M1124" i="2"/>
  <c r="S1123" i="2"/>
  <c r="T1123" i="2" s="1"/>
  <c r="Q1123" i="2"/>
  <c r="R1123" i="2" s="1"/>
  <c r="N1123" i="2"/>
  <c r="M1123" i="2"/>
  <c r="S1122" i="2"/>
  <c r="T1122" i="2" s="1"/>
  <c r="Q1122" i="2"/>
  <c r="R1122" i="2" s="1"/>
  <c r="N1122" i="2"/>
  <c r="M1122" i="2"/>
  <c r="S1121" i="2"/>
  <c r="T1121" i="2" s="1"/>
  <c r="Q1121" i="2"/>
  <c r="R1121" i="2" s="1"/>
  <c r="N1121" i="2"/>
  <c r="M1121" i="2"/>
  <c r="S1120" i="2"/>
  <c r="T1120" i="2" s="1"/>
  <c r="Q1120" i="2"/>
  <c r="R1120" i="2" s="1"/>
  <c r="P1120" i="2"/>
  <c r="N1120" i="2"/>
  <c r="M1120" i="2"/>
  <c r="S1119" i="2"/>
  <c r="T1119" i="2" s="1"/>
  <c r="Q1119" i="2"/>
  <c r="R1119" i="2" s="1"/>
  <c r="P1119" i="2"/>
  <c r="N1119" i="2"/>
  <c r="M1119" i="2"/>
  <c r="S1118" i="2"/>
  <c r="T1118" i="2" s="1"/>
  <c r="Q1118" i="2"/>
  <c r="R1118" i="2" s="1"/>
  <c r="P1118" i="2"/>
  <c r="N1118" i="2"/>
  <c r="M1118" i="2"/>
  <c r="S1117" i="2"/>
  <c r="T1117" i="2" s="1"/>
  <c r="Q1117" i="2"/>
  <c r="R1117" i="2" s="1"/>
  <c r="P1117" i="2"/>
  <c r="N1117" i="2"/>
  <c r="M1117" i="2"/>
  <c r="S1116" i="2"/>
  <c r="T1116" i="2" s="1"/>
  <c r="Q1116" i="2"/>
  <c r="R1116" i="2" s="1"/>
  <c r="P1116" i="2"/>
  <c r="N1116" i="2"/>
  <c r="M1116" i="2"/>
  <c r="S1115" i="2"/>
  <c r="T1115" i="2" s="1"/>
  <c r="Q1115" i="2"/>
  <c r="R1115" i="2" s="1"/>
  <c r="P1115" i="2"/>
  <c r="N1115" i="2"/>
  <c r="M1115" i="2"/>
  <c r="S1114" i="2"/>
  <c r="T1114" i="2" s="1"/>
  <c r="Q1114" i="2"/>
  <c r="R1114" i="2" s="1"/>
  <c r="P1114" i="2"/>
  <c r="N1114" i="2"/>
  <c r="M1114" i="2"/>
  <c r="S1113" i="2"/>
  <c r="T1113" i="2" s="1"/>
  <c r="Q1113" i="2"/>
  <c r="R1113" i="2" s="1"/>
  <c r="P1113" i="2"/>
  <c r="N1113" i="2"/>
  <c r="M1113" i="2"/>
  <c r="S1112" i="2"/>
  <c r="T1112" i="2" s="1"/>
  <c r="Q1112" i="2"/>
  <c r="R1112" i="2" s="1"/>
  <c r="P1112" i="2"/>
  <c r="N1112" i="2"/>
  <c r="M1112" i="2"/>
  <c r="S1111" i="2"/>
  <c r="T1111" i="2" s="1"/>
  <c r="Q1111" i="2"/>
  <c r="R1111" i="2" s="1"/>
  <c r="P1111" i="2"/>
  <c r="N1111" i="2"/>
  <c r="M1111" i="2"/>
  <c r="S1110" i="2"/>
  <c r="T1110" i="2" s="1"/>
  <c r="Q1110" i="2"/>
  <c r="R1110" i="2" s="1"/>
  <c r="N1110" i="2"/>
  <c r="M1110" i="2"/>
  <c r="S1109" i="2"/>
  <c r="T1109" i="2" s="1"/>
  <c r="Q1109" i="2"/>
  <c r="R1109" i="2" s="1"/>
  <c r="P1109" i="2"/>
  <c r="N1109" i="2"/>
  <c r="M1109" i="2"/>
  <c r="S1108" i="2"/>
  <c r="T1108" i="2" s="1"/>
  <c r="Q1108" i="2"/>
  <c r="R1108" i="2" s="1"/>
  <c r="P1108" i="2"/>
  <c r="N1108" i="2"/>
  <c r="M1108" i="2"/>
  <c r="S1107" i="2"/>
  <c r="T1107" i="2" s="1"/>
  <c r="Q1107" i="2"/>
  <c r="R1107" i="2" s="1"/>
  <c r="P1107" i="2"/>
  <c r="N1107" i="2"/>
  <c r="M1107" i="2"/>
  <c r="S1106" i="2"/>
  <c r="T1106" i="2" s="1"/>
  <c r="Q1106" i="2"/>
  <c r="R1106" i="2" s="1"/>
  <c r="P1106" i="2"/>
  <c r="N1106" i="2"/>
  <c r="M1106" i="2"/>
  <c r="S1105" i="2"/>
  <c r="T1105" i="2" s="1"/>
  <c r="Q1105" i="2"/>
  <c r="R1105" i="2" s="1"/>
  <c r="P1105" i="2"/>
  <c r="N1105" i="2"/>
  <c r="M1105" i="2"/>
  <c r="S1104" i="2"/>
  <c r="T1104" i="2" s="1"/>
  <c r="Q1104" i="2"/>
  <c r="R1104" i="2" s="1"/>
  <c r="P1104" i="2"/>
  <c r="N1104" i="2"/>
  <c r="M1104" i="2"/>
  <c r="S1103" i="2"/>
  <c r="T1103" i="2" s="1"/>
  <c r="Q1103" i="2"/>
  <c r="R1103" i="2" s="1"/>
  <c r="P1103" i="2"/>
  <c r="N1103" i="2"/>
  <c r="M1103" i="2"/>
  <c r="S1102" i="2"/>
  <c r="T1102" i="2" s="1"/>
  <c r="Q1102" i="2"/>
  <c r="R1102" i="2" s="1"/>
  <c r="P1102" i="2"/>
  <c r="N1102" i="2"/>
  <c r="M1102" i="2"/>
  <c r="S1101" i="2"/>
  <c r="T1101" i="2" s="1"/>
  <c r="Q1101" i="2"/>
  <c r="R1101" i="2" s="1"/>
  <c r="P1101" i="2"/>
  <c r="N1101" i="2"/>
  <c r="M1101" i="2"/>
  <c r="S1100" i="2"/>
  <c r="T1100" i="2" s="1"/>
  <c r="Q1100" i="2"/>
  <c r="R1100" i="2" s="1"/>
  <c r="P1100" i="2"/>
  <c r="N1100" i="2"/>
  <c r="M1100" i="2"/>
  <c r="S1099" i="2"/>
  <c r="T1099" i="2" s="1"/>
  <c r="Q1099" i="2"/>
  <c r="R1099" i="2" s="1"/>
  <c r="P1099" i="2"/>
  <c r="N1099" i="2"/>
  <c r="M1099" i="2"/>
  <c r="S1098" i="2"/>
  <c r="T1098" i="2" s="1"/>
  <c r="Q1098" i="2"/>
  <c r="R1098" i="2" s="1"/>
  <c r="P1098" i="2"/>
  <c r="N1098" i="2"/>
  <c r="M1098" i="2"/>
  <c r="S1097" i="2"/>
  <c r="T1097" i="2" s="1"/>
  <c r="Q1097" i="2"/>
  <c r="R1097" i="2" s="1"/>
  <c r="P1097" i="2"/>
  <c r="N1097" i="2"/>
  <c r="M1097" i="2"/>
  <c r="S1096" i="2"/>
  <c r="T1096" i="2" s="1"/>
  <c r="Q1096" i="2"/>
  <c r="R1096" i="2" s="1"/>
  <c r="P1096" i="2"/>
  <c r="N1096" i="2"/>
  <c r="M1096" i="2"/>
  <c r="S1095" i="2"/>
  <c r="T1095" i="2" s="1"/>
  <c r="Q1095" i="2"/>
  <c r="R1095" i="2" s="1"/>
  <c r="P1095" i="2"/>
  <c r="N1095" i="2"/>
  <c r="M1095" i="2"/>
  <c r="S1094" i="2"/>
  <c r="T1094" i="2" s="1"/>
  <c r="Q1094" i="2"/>
  <c r="R1094" i="2" s="1"/>
  <c r="P1094" i="2"/>
  <c r="N1094" i="2"/>
  <c r="M1094" i="2"/>
  <c r="S1093" i="2"/>
  <c r="T1093" i="2" s="1"/>
  <c r="Q1093" i="2"/>
  <c r="R1093" i="2" s="1"/>
  <c r="P1093" i="2"/>
  <c r="N1093" i="2"/>
  <c r="M1093" i="2"/>
  <c r="S1092" i="2"/>
  <c r="T1092" i="2" s="1"/>
  <c r="Q1092" i="2"/>
  <c r="R1092" i="2" s="1"/>
  <c r="P1092" i="2"/>
  <c r="N1092" i="2"/>
  <c r="M1092" i="2"/>
  <c r="S1091" i="2"/>
  <c r="T1091" i="2" s="1"/>
  <c r="Q1091" i="2"/>
  <c r="R1091" i="2" s="1"/>
  <c r="P1091" i="2"/>
  <c r="N1091" i="2"/>
  <c r="M1091" i="2"/>
  <c r="S1090" i="2"/>
  <c r="T1090" i="2" s="1"/>
  <c r="Q1090" i="2"/>
  <c r="R1090" i="2" s="1"/>
  <c r="P1090" i="2"/>
  <c r="N1090" i="2"/>
  <c r="M1090" i="2"/>
  <c r="S1089" i="2"/>
  <c r="T1089" i="2" s="1"/>
  <c r="Q1089" i="2"/>
  <c r="R1089" i="2" s="1"/>
  <c r="P1089" i="2"/>
  <c r="N1089" i="2"/>
  <c r="M1089" i="2"/>
  <c r="S1088" i="2"/>
  <c r="T1088" i="2" s="1"/>
  <c r="Q1088" i="2"/>
  <c r="R1088" i="2" s="1"/>
  <c r="P1088" i="2"/>
  <c r="N1088" i="2"/>
  <c r="M1088" i="2"/>
  <c r="S1087" i="2"/>
  <c r="T1087" i="2" s="1"/>
  <c r="Q1087" i="2"/>
  <c r="R1087" i="2" s="1"/>
  <c r="P1087" i="2"/>
  <c r="N1087" i="2"/>
  <c r="M1087" i="2"/>
  <c r="S1086" i="2"/>
  <c r="T1086" i="2" s="1"/>
  <c r="Q1086" i="2"/>
  <c r="R1086" i="2" s="1"/>
  <c r="N1086" i="2"/>
  <c r="M1086" i="2"/>
  <c r="S1085" i="2"/>
  <c r="T1085" i="2" s="1"/>
  <c r="Q1085" i="2"/>
  <c r="R1085" i="2" s="1"/>
  <c r="N1085" i="2"/>
  <c r="M1085" i="2"/>
  <c r="S1084" i="2"/>
  <c r="T1084" i="2" s="1"/>
  <c r="Q1084" i="2"/>
  <c r="R1084" i="2" s="1"/>
  <c r="N1084" i="2"/>
  <c r="M1084" i="2"/>
  <c r="S1083" i="2"/>
  <c r="T1083" i="2" s="1"/>
  <c r="Q1083" i="2"/>
  <c r="R1083" i="2" s="1"/>
  <c r="N1083" i="2"/>
  <c r="M1083" i="2"/>
  <c r="S1082" i="2"/>
  <c r="T1082" i="2" s="1"/>
  <c r="Q1082" i="2"/>
  <c r="R1082" i="2" s="1"/>
  <c r="P1082" i="2"/>
  <c r="N1082" i="2"/>
  <c r="M1082" i="2"/>
  <c r="S1081" i="2"/>
  <c r="T1081" i="2" s="1"/>
  <c r="Q1081" i="2"/>
  <c r="R1081" i="2" s="1"/>
  <c r="N1081" i="2"/>
  <c r="M1081" i="2"/>
  <c r="S1080" i="2"/>
  <c r="T1080" i="2" s="1"/>
  <c r="Q1080" i="2"/>
  <c r="R1080" i="2" s="1"/>
  <c r="P1080" i="2"/>
  <c r="N1080" i="2"/>
  <c r="M1080" i="2"/>
  <c r="S1079" i="2"/>
  <c r="T1079" i="2" s="1"/>
  <c r="Q1079" i="2"/>
  <c r="R1079" i="2" s="1"/>
  <c r="P1079" i="2"/>
  <c r="N1079" i="2"/>
  <c r="M1079" i="2"/>
  <c r="S1078" i="2"/>
  <c r="T1078" i="2" s="1"/>
  <c r="Q1078" i="2"/>
  <c r="R1078" i="2" s="1"/>
  <c r="P1078" i="2"/>
  <c r="N1078" i="2"/>
  <c r="M1078" i="2"/>
  <c r="S1077" i="2"/>
  <c r="T1077" i="2" s="1"/>
  <c r="Q1077" i="2"/>
  <c r="R1077" i="2" s="1"/>
  <c r="P1077" i="2"/>
  <c r="N1077" i="2"/>
  <c r="M1077" i="2"/>
  <c r="S1076" i="2"/>
  <c r="T1076" i="2" s="1"/>
  <c r="Q1076" i="2"/>
  <c r="R1076" i="2" s="1"/>
  <c r="N1076" i="2"/>
  <c r="M1076" i="2"/>
  <c r="S1075" i="2"/>
  <c r="T1075" i="2" s="1"/>
  <c r="Q1075" i="2"/>
  <c r="R1075" i="2" s="1"/>
  <c r="N1075" i="2"/>
  <c r="M1075" i="2"/>
  <c r="S1074" i="2"/>
  <c r="T1074" i="2" s="1"/>
  <c r="Q1074" i="2"/>
  <c r="R1074" i="2" s="1"/>
  <c r="N1074" i="2"/>
  <c r="M1074" i="2"/>
  <c r="S1073" i="2"/>
  <c r="T1073" i="2" s="1"/>
  <c r="Q1073" i="2"/>
  <c r="R1073" i="2" s="1"/>
  <c r="N1073" i="2"/>
  <c r="M1073" i="2"/>
  <c r="S1072" i="2"/>
  <c r="T1072" i="2" s="1"/>
  <c r="Q1072" i="2"/>
  <c r="R1072" i="2" s="1"/>
  <c r="N1072" i="2"/>
  <c r="M1072" i="2"/>
  <c r="S1071" i="2"/>
  <c r="T1071" i="2" s="1"/>
  <c r="Q1071" i="2"/>
  <c r="R1071" i="2" s="1"/>
  <c r="N1071" i="2"/>
  <c r="M1071" i="2"/>
  <c r="S1070" i="2"/>
  <c r="T1070" i="2" s="1"/>
  <c r="Q1070" i="2"/>
  <c r="R1070" i="2" s="1"/>
  <c r="N1070" i="2"/>
  <c r="M1070" i="2"/>
  <c r="S1069" i="2"/>
  <c r="T1069" i="2" s="1"/>
  <c r="Q1069" i="2"/>
  <c r="R1069" i="2" s="1"/>
  <c r="N1069" i="2"/>
  <c r="M1069" i="2"/>
  <c r="S1068" i="2"/>
  <c r="T1068" i="2" s="1"/>
  <c r="Q1068" i="2"/>
  <c r="R1068" i="2" s="1"/>
  <c r="N1068" i="2"/>
  <c r="M1068" i="2"/>
  <c r="S1067" i="2"/>
  <c r="T1067" i="2" s="1"/>
  <c r="Q1067" i="2"/>
  <c r="R1067" i="2" s="1"/>
  <c r="P1067" i="2"/>
  <c r="N1067" i="2"/>
  <c r="M1067" i="2"/>
  <c r="S1066" i="2"/>
  <c r="T1066" i="2" s="1"/>
  <c r="Q1066" i="2"/>
  <c r="R1066" i="2" s="1"/>
  <c r="P1066" i="2"/>
  <c r="N1066" i="2"/>
  <c r="M1066" i="2"/>
  <c r="S1065" i="2"/>
  <c r="T1065" i="2" s="1"/>
  <c r="Q1065" i="2"/>
  <c r="R1065" i="2" s="1"/>
  <c r="P1065" i="2"/>
  <c r="N1065" i="2"/>
  <c r="M1065" i="2"/>
  <c r="S1064" i="2"/>
  <c r="T1064" i="2" s="1"/>
  <c r="Q1064" i="2"/>
  <c r="R1064" i="2" s="1"/>
  <c r="P1064" i="2"/>
  <c r="N1064" i="2"/>
  <c r="M1064" i="2"/>
  <c r="S1063" i="2"/>
  <c r="T1063" i="2" s="1"/>
  <c r="Q1063" i="2"/>
  <c r="R1063" i="2" s="1"/>
  <c r="P1063" i="2"/>
  <c r="N1063" i="2"/>
  <c r="M1063" i="2"/>
  <c r="S1062" i="2"/>
  <c r="T1062" i="2" s="1"/>
  <c r="Q1062" i="2"/>
  <c r="R1062" i="2" s="1"/>
  <c r="N1062" i="2"/>
  <c r="M1062" i="2"/>
  <c r="S1061" i="2"/>
  <c r="T1061" i="2" s="1"/>
  <c r="Q1061" i="2"/>
  <c r="R1061" i="2" s="1"/>
  <c r="N1061" i="2"/>
  <c r="M1061" i="2"/>
  <c r="S1060" i="2"/>
  <c r="T1060" i="2" s="1"/>
  <c r="Q1060" i="2"/>
  <c r="R1060" i="2" s="1"/>
  <c r="N1060" i="2"/>
  <c r="M1060" i="2"/>
  <c r="S1059" i="2"/>
  <c r="T1059" i="2" s="1"/>
  <c r="Q1059" i="2"/>
  <c r="R1059" i="2" s="1"/>
  <c r="N1059" i="2"/>
  <c r="M1059" i="2"/>
  <c r="S1058" i="2"/>
  <c r="T1058" i="2" s="1"/>
  <c r="Q1058" i="2"/>
  <c r="R1058" i="2" s="1"/>
  <c r="P1058" i="2"/>
  <c r="N1058" i="2"/>
  <c r="M1058" i="2"/>
  <c r="S1057" i="2"/>
  <c r="T1057" i="2" s="1"/>
  <c r="Q1057" i="2"/>
  <c r="R1057" i="2" s="1"/>
  <c r="P1057" i="2"/>
  <c r="N1057" i="2"/>
  <c r="M1057" i="2"/>
  <c r="S1056" i="2"/>
  <c r="T1056" i="2" s="1"/>
  <c r="Q1056" i="2"/>
  <c r="R1056" i="2" s="1"/>
  <c r="P1056" i="2"/>
  <c r="N1056" i="2"/>
  <c r="M1056" i="2"/>
  <c r="S1055" i="2"/>
  <c r="T1055" i="2" s="1"/>
  <c r="Q1055" i="2"/>
  <c r="R1055" i="2" s="1"/>
  <c r="P1055" i="2"/>
  <c r="N1055" i="2"/>
  <c r="M1055" i="2"/>
  <c r="S1054" i="2"/>
  <c r="T1054" i="2" s="1"/>
  <c r="Q1054" i="2"/>
  <c r="R1054" i="2" s="1"/>
  <c r="P1054" i="2"/>
  <c r="N1054" i="2"/>
  <c r="M1054" i="2"/>
  <c r="S1053" i="2"/>
  <c r="T1053" i="2" s="1"/>
  <c r="Q1053" i="2"/>
  <c r="R1053" i="2" s="1"/>
  <c r="P1053" i="2"/>
  <c r="N1053" i="2"/>
  <c r="M1053" i="2"/>
  <c r="S1052" i="2"/>
  <c r="T1052" i="2" s="1"/>
  <c r="Q1052" i="2"/>
  <c r="R1052" i="2" s="1"/>
  <c r="N1052" i="2"/>
  <c r="M1052" i="2"/>
  <c r="S1051" i="2"/>
  <c r="T1051" i="2" s="1"/>
  <c r="Q1051" i="2"/>
  <c r="R1051" i="2" s="1"/>
  <c r="N1051" i="2"/>
  <c r="M1051" i="2"/>
  <c r="S1050" i="2"/>
  <c r="T1050" i="2" s="1"/>
  <c r="Q1050" i="2"/>
  <c r="R1050" i="2" s="1"/>
  <c r="P1050" i="2"/>
  <c r="N1050" i="2"/>
  <c r="M1050" i="2"/>
  <c r="S1049" i="2"/>
  <c r="T1049" i="2" s="1"/>
  <c r="Q1049" i="2"/>
  <c r="R1049" i="2" s="1"/>
  <c r="P1049" i="2"/>
  <c r="N1049" i="2"/>
  <c r="M1049" i="2"/>
  <c r="S1048" i="2"/>
  <c r="T1048" i="2" s="1"/>
  <c r="Q1048" i="2"/>
  <c r="R1048" i="2" s="1"/>
  <c r="P1048" i="2"/>
  <c r="N1048" i="2"/>
  <c r="M1048" i="2"/>
  <c r="S1047" i="2"/>
  <c r="T1047" i="2" s="1"/>
  <c r="Q1047" i="2"/>
  <c r="R1047" i="2" s="1"/>
  <c r="P1047" i="2"/>
  <c r="N1047" i="2"/>
  <c r="M1047" i="2"/>
  <c r="S1046" i="2"/>
  <c r="T1046" i="2" s="1"/>
  <c r="Q1046" i="2"/>
  <c r="R1046" i="2" s="1"/>
  <c r="P1046" i="2"/>
  <c r="N1046" i="2"/>
  <c r="M1046" i="2"/>
  <c r="S1045" i="2"/>
  <c r="T1045" i="2" s="1"/>
  <c r="Q1045" i="2"/>
  <c r="R1045" i="2" s="1"/>
  <c r="P1045" i="2"/>
  <c r="N1045" i="2"/>
  <c r="M1045" i="2"/>
  <c r="S1044" i="2"/>
  <c r="T1044" i="2" s="1"/>
  <c r="Q1044" i="2"/>
  <c r="R1044" i="2" s="1"/>
  <c r="P1044" i="2"/>
  <c r="N1044" i="2"/>
  <c r="M1044" i="2"/>
  <c r="S1043" i="2"/>
  <c r="T1043" i="2" s="1"/>
  <c r="Q1043" i="2"/>
  <c r="R1043" i="2" s="1"/>
  <c r="P1043" i="2"/>
  <c r="N1043" i="2"/>
  <c r="M1043" i="2"/>
  <c r="S1042" i="2"/>
  <c r="T1042" i="2" s="1"/>
  <c r="Q1042" i="2"/>
  <c r="R1042" i="2" s="1"/>
  <c r="P1042" i="2"/>
  <c r="N1042" i="2"/>
  <c r="M1042" i="2"/>
  <c r="S1041" i="2"/>
  <c r="T1041" i="2" s="1"/>
  <c r="Q1041" i="2"/>
  <c r="R1041" i="2" s="1"/>
  <c r="P1041" i="2"/>
  <c r="N1041" i="2"/>
  <c r="M1041" i="2"/>
  <c r="S1040" i="2"/>
  <c r="T1040" i="2" s="1"/>
  <c r="Q1040" i="2"/>
  <c r="R1040" i="2" s="1"/>
  <c r="P1040" i="2"/>
  <c r="N1040" i="2"/>
  <c r="M1040" i="2"/>
  <c r="S1039" i="2"/>
  <c r="T1039" i="2" s="1"/>
  <c r="Q1039" i="2"/>
  <c r="R1039" i="2" s="1"/>
  <c r="P1039" i="2"/>
  <c r="N1039" i="2"/>
  <c r="M1039" i="2"/>
  <c r="S1038" i="2"/>
  <c r="T1038" i="2" s="1"/>
  <c r="Q1038" i="2"/>
  <c r="R1038" i="2" s="1"/>
  <c r="P1038" i="2"/>
  <c r="N1038" i="2"/>
  <c r="M1038" i="2"/>
  <c r="S1037" i="2"/>
  <c r="T1037" i="2" s="1"/>
  <c r="Q1037" i="2"/>
  <c r="R1037" i="2" s="1"/>
  <c r="P1037" i="2"/>
  <c r="N1037" i="2"/>
  <c r="M1037" i="2"/>
  <c r="S1036" i="2"/>
  <c r="T1036" i="2" s="1"/>
  <c r="Q1036" i="2"/>
  <c r="R1036" i="2" s="1"/>
  <c r="P1036" i="2"/>
  <c r="N1036" i="2"/>
  <c r="M1036" i="2"/>
  <c r="S1035" i="2"/>
  <c r="T1035" i="2" s="1"/>
  <c r="Q1035" i="2"/>
  <c r="R1035" i="2" s="1"/>
  <c r="P1035" i="2"/>
  <c r="N1035" i="2"/>
  <c r="M1035" i="2"/>
  <c r="S1034" i="2"/>
  <c r="T1034" i="2" s="1"/>
  <c r="Q1034" i="2"/>
  <c r="R1034" i="2" s="1"/>
  <c r="P1034" i="2"/>
  <c r="N1034" i="2"/>
  <c r="M1034" i="2"/>
  <c r="S1033" i="2"/>
  <c r="T1033" i="2" s="1"/>
  <c r="Q1033" i="2"/>
  <c r="R1033" i="2" s="1"/>
  <c r="P1033" i="2"/>
  <c r="N1033" i="2"/>
  <c r="M1033" i="2"/>
  <c r="S1032" i="2"/>
  <c r="T1032" i="2" s="1"/>
  <c r="Q1032" i="2"/>
  <c r="R1032" i="2" s="1"/>
  <c r="P1032" i="2"/>
  <c r="N1032" i="2"/>
  <c r="M1032" i="2"/>
  <c r="S1031" i="2"/>
  <c r="T1031" i="2" s="1"/>
  <c r="Q1031" i="2"/>
  <c r="R1031" i="2" s="1"/>
  <c r="P1031" i="2"/>
  <c r="N1031" i="2"/>
  <c r="M1031" i="2"/>
  <c r="S1030" i="2"/>
  <c r="T1030" i="2" s="1"/>
  <c r="Q1030" i="2"/>
  <c r="R1030" i="2" s="1"/>
  <c r="P1030" i="2"/>
  <c r="N1030" i="2"/>
  <c r="M1030" i="2"/>
  <c r="S1029" i="2"/>
  <c r="T1029" i="2" s="1"/>
  <c r="Q1029" i="2"/>
  <c r="R1029" i="2" s="1"/>
  <c r="P1029" i="2"/>
  <c r="N1029" i="2"/>
  <c r="M1029" i="2"/>
  <c r="S1028" i="2"/>
  <c r="T1028" i="2" s="1"/>
  <c r="Q1028" i="2"/>
  <c r="R1028" i="2" s="1"/>
  <c r="P1028" i="2"/>
  <c r="N1028" i="2"/>
  <c r="M1028" i="2"/>
  <c r="S1027" i="2"/>
  <c r="T1027" i="2" s="1"/>
  <c r="Q1027" i="2"/>
  <c r="R1027" i="2" s="1"/>
  <c r="P1027" i="2"/>
  <c r="N1027" i="2"/>
  <c r="M1027" i="2"/>
  <c r="S1026" i="2"/>
  <c r="T1026" i="2" s="1"/>
  <c r="Q1026" i="2"/>
  <c r="R1026" i="2" s="1"/>
  <c r="P1026" i="2"/>
  <c r="N1026" i="2"/>
  <c r="M1026" i="2"/>
  <c r="S1025" i="2"/>
  <c r="T1025" i="2" s="1"/>
  <c r="Q1025" i="2"/>
  <c r="R1025" i="2" s="1"/>
  <c r="P1025" i="2"/>
  <c r="N1025" i="2"/>
  <c r="M1025" i="2"/>
  <c r="X1024" i="2"/>
  <c r="W1024" i="2"/>
  <c r="V1024" i="2"/>
  <c r="U1024" i="2"/>
  <c r="T1024" i="2"/>
  <c r="S1024" i="2"/>
  <c r="R1024" i="2"/>
  <c r="N1024" i="2"/>
  <c r="M1024" i="2"/>
  <c r="X1023" i="2"/>
  <c r="W1023" i="2"/>
  <c r="V1023" i="2"/>
  <c r="U1023" i="2"/>
  <c r="T1023" i="2" s="1"/>
  <c r="S1023" i="2"/>
  <c r="R1023" i="2"/>
  <c r="N1023" i="2"/>
  <c r="M1023" i="2"/>
  <c r="X1022" i="2"/>
  <c r="W1022" i="2"/>
  <c r="V1022" i="2"/>
  <c r="U1022" i="2"/>
  <c r="T1022" i="2" s="1"/>
  <c r="S1022" i="2"/>
  <c r="R1022" i="2"/>
  <c r="N1022" i="2"/>
  <c r="M1022" i="2"/>
  <c r="X1021" i="2"/>
  <c r="W1021" i="2"/>
  <c r="V1021" i="2"/>
  <c r="U1021" i="2"/>
  <c r="T1021" i="2" s="1"/>
  <c r="S1021" i="2"/>
  <c r="R1021" i="2"/>
  <c r="N1021" i="2"/>
  <c r="M1021" i="2"/>
  <c r="X1020" i="2"/>
  <c r="W1020" i="2"/>
  <c r="V1020" i="2"/>
  <c r="U1020" i="2"/>
  <c r="S1020" i="2"/>
  <c r="R1020" i="2"/>
  <c r="N1020" i="2"/>
  <c r="M1020" i="2"/>
  <c r="X1019" i="2"/>
  <c r="W1019" i="2"/>
  <c r="V1019" i="2"/>
  <c r="U1019" i="2"/>
  <c r="T1019" i="2" s="1"/>
  <c r="S1019" i="2"/>
  <c r="R1019" i="2"/>
  <c r="N1019" i="2"/>
  <c r="M1019" i="2"/>
  <c r="S1018" i="2"/>
  <c r="T1018" i="2" s="1"/>
  <c r="Q1018" i="2"/>
  <c r="R1018" i="2" s="1"/>
  <c r="P1018" i="2"/>
  <c r="N1018" i="2"/>
  <c r="M1018" i="2"/>
  <c r="S1017" i="2"/>
  <c r="T1017" i="2" s="1"/>
  <c r="Q1017" i="2"/>
  <c r="R1017" i="2" s="1"/>
  <c r="P1017" i="2"/>
  <c r="N1017" i="2"/>
  <c r="M1017" i="2"/>
  <c r="S1016" i="2"/>
  <c r="T1016" i="2" s="1"/>
  <c r="Q1016" i="2"/>
  <c r="R1016" i="2" s="1"/>
  <c r="P1016" i="2"/>
  <c r="N1016" i="2"/>
  <c r="M1016" i="2"/>
  <c r="S1015" i="2"/>
  <c r="T1015" i="2" s="1"/>
  <c r="Q1015" i="2"/>
  <c r="R1015" i="2" s="1"/>
  <c r="P1015" i="2"/>
  <c r="N1015" i="2"/>
  <c r="M1015" i="2"/>
  <c r="S1014" i="2"/>
  <c r="T1014" i="2" s="1"/>
  <c r="Q1014" i="2"/>
  <c r="R1014" i="2" s="1"/>
  <c r="P1014" i="2"/>
  <c r="N1014" i="2"/>
  <c r="M1014" i="2"/>
  <c r="S1013" i="2"/>
  <c r="T1013" i="2" s="1"/>
  <c r="Q1013" i="2"/>
  <c r="R1013" i="2" s="1"/>
  <c r="P1013" i="2"/>
  <c r="N1013" i="2"/>
  <c r="M1013" i="2"/>
  <c r="S1012" i="2"/>
  <c r="T1012" i="2" s="1"/>
  <c r="Q1012" i="2"/>
  <c r="R1012" i="2" s="1"/>
  <c r="P1012" i="2"/>
  <c r="N1012" i="2"/>
  <c r="M1012" i="2"/>
  <c r="S1011" i="2"/>
  <c r="T1011" i="2" s="1"/>
  <c r="Q1011" i="2"/>
  <c r="R1011" i="2" s="1"/>
  <c r="P1011" i="2"/>
  <c r="N1011" i="2"/>
  <c r="M1011" i="2"/>
  <c r="S1010" i="2"/>
  <c r="T1010" i="2" s="1"/>
  <c r="Q1010" i="2"/>
  <c r="R1010" i="2" s="1"/>
  <c r="P1010" i="2"/>
  <c r="N1010" i="2"/>
  <c r="M1010" i="2"/>
  <c r="S1009" i="2"/>
  <c r="T1009" i="2" s="1"/>
  <c r="Q1009" i="2"/>
  <c r="R1009" i="2" s="1"/>
  <c r="P1009" i="2"/>
  <c r="N1009" i="2"/>
  <c r="M1009" i="2"/>
  <c r="S1008" i="2"/>
  <c r="T1008" i="2" s="1"/>
  <c r="Q1008" i="2"/>
  <c r="R1008" i="2" s="1"/>
  <c r="P1008" i="2"/>
  <c r="N1008" i="2"/>
  <c r="M1008" i="2"/>
  <c r="S1007" i="2"/>
  <c r="T1007" i="2" s="1"/>
  <c r="Q1007" i="2"/>
  <c r="R1007" i="2" s="1"/>
  <c r="P1007" i="2"/>
  <c r="N1007" i="2"/>
  <c r="M1007" i="2"/>
  <c r="S1006" i="2"/>
  <c r="T1006" i="2" s="1"/>
  <c r="Q1006" i="2"/>
  <c r="R1006" i="2" s="1"/>
  <c r="P1006" i="2"/>
  <c r="N1006" i="2"/>
  <c r="M1006" i="2"/>
  <c r="S1005" i="2"/>
  <c r="T1005" i="2" s="1"/>
  <c r="Q1005" i="2"/>
  <c r="R1005" i="2" s="1"/>
  <c r="P1005" i="2"/>
  <c r="N1005" i="2"/>
  <c r="M1005" i="2"/>
  <c r="S1004" i="2"/>
  <c r="T1004" i="2" s="1"/>
  <c r="Q1004" i="2"/>
  <c r="R1004" i="2" s="1"/>
  <c r="P1004" i="2"/>
  <c r="N1004" i="2"/>
  <c r="M1004" i="2"/>
  <c r="S1003" i="2"/>
  <c r="T1003" i="2" s="1"/>
  <c r="Q1003" i="2"/>
  <c r="R1003" i="2" s="1"/>
  <c r="P1003" i="2"/>
  <c r="N1003" i="2"/>
  <c r="M1003" i="2"/>
  <c r="S1002" i="2"/>
  <c r="T1002" i="2" s="1"/>
  <c r="Q1002" i="2"/>
  <c r="R1002" i="2" s="1"/>
  <c r="P1002" i="2"/>
  <c r="N1002" i="2"/>
  <c r="M1002" i="2"/>
  <c r="S1001" i="2"/>
  <c r="T1001" i="2" s="1"/>
  <c r="Q1001" i="2"/>
  <c r="R1001" i="2" s="1"/>
  <c r="P1001" i="2"/>
  <c r="N1001" i="2"/>
  <c r="M1001" i="2"/>
  <c r="S1000" i="2"/>
  <c r="T1000" i="2" s="1"/>
  <c r="Q1000" i="2"/>
  <c r="R1000" i="2" s="1"/>
  <c r="P1000" i="2"/>
  <c r="N1000" i="2"/>
  <c r="M1000" i="2"/>
  <c r="S999" i="2"/>
  <c r="T999" i="2" s="1"/>
  <c r="Q999" i="2"/>
  <c r="R999" i="2" s="1"/>
  <c r="P999" i="2"/>
  <c r="N999" i="2"/>
  <c r="M999" i="2"/>
  <c r="S998" i="2"/>
  <c r="T998" i="2" s="1"/>
  <c r="Q998" i="2"/>
  <c r="R998" i="2" s="1"/>
  <c r="P998" i="2"/>
  <c r="N998" i="2"/>
  <c r="M998" i="2"/>
  <c r="S997" i="2"/>
  <c r="T997" i="2" s="1"/>
  <c r="Q997" i="2"/>
  <c r="R997" i="2" s="1"/>
  <c r="P997" i="2"/>
  <c r="N997" i="2"/>
  <c r="M997" i="2"/>
  <c r="S996" i="2"/>
  <c r="T996" i="2" s="1"/>
  <c r="Q996" i="2"/>
  <c r="R996" i="2" s="1"/>
  <c r="P996" i="2"/>
  <c r="N996" i="2"/>
  <c r="M996" i="2"/>
  <c r="S995" i="2"/>
  <c r="T995" i="2" s="1"/>
  <c r="Q995" i="2"/>
  <c r="R995" i="2" s="1"/>
  <c r="P995" i="2"/>
  <c r="N995" i="2"/>
  <c r="M995" i="2"/>
  <c r="S994" i="2"/>
  <c r="T994" i="2" s="1"/>
  <c r="Q994" i="2"/>
  <c r="R994" i="2" s="1"/>
  <c r="P994" i="2"/>
  <c r="N994" i="2"/>
  <c r="M994" i="2"/>
  <c r="S993" i="2"/>
  <c r="T993" i="2" s="1"/>
  <c r="Q993" i="2"/>
  <c r="R993" i="2" s="1"/>
  <c r="P993" i="2"/>
  <c r="N993" i="2"/>
  <c r="M993" i="2"/>
  <c r="S992" i="2"/>
  <c r="T992" i="2" s="1"/>
  <c r="Q992" i="2"/>
  <c r="R992" i="2" s="1"/>
  <c r="P992" i="2"/>
  <c r="N992" i="2"/>
  <c r="M992" i="2"/>
  <c r="S991" i="2"/>
  <c r="T991" i="2" s="1"/>
  <c r="Q991" i="2"/>
  <c r="R991" i="2" s="1"/>
  <c r="P991" i="2"/>
  <c r="N991" i="2"/>
  <c r="M991" i="2"/>
  <c r="S990" i="2"/>
  <c r="T990" i="2" s="1"/>
  <c r="Q990" i="2"/>
  <c r="R990" i="2" s="1"/>
  <c r="P990" i="2"/>
  <c r="N990" i="2"/>
  <c r="M990" i="2"/>
  <c r="S989" i="2"/>
  <c r="T989" i="2" s="1"/>
  <c r="Q989" i="2"/>
  <c r="R989" i="2" s="1"/>
  <c r="P989" i="2"/>
  <c r="N989" i="2"/>
  <c r="M989" i="2"/>
  <c r="S988" i="2"/>
  <c r="T988" i="2" s="1"/>
  <c r="Q988" i="2"/>
  <c r="R988" i="2" s="1"/>
  <c r="P988" i="2"/>
  <c r="N988" i="2"/>
  <c r="M988" i="2"/>
  <c r="S987" i="2"/>
  <c r="T987" i="2" s="1"/>
  <c r="Q987" i="2"/>
  <c r="R987" i="2" s="1"/>
  <c r="P987" i="2"/>
  <c r="N987" i="2"/>
  <c r="M987" i="2"/>
  <c r="S986" i="2"/>
  <c r="T986" i="2" s="1"/>
  <c r="Q986" i="2"/>
  <c r="R986" i="2" s="1"/>
  <c r="P986" i="2"/>
  <c r="N986" i="2"/>
  <c r="M986" i="2"/>
  <c r="S985" i="2"/>
  <c r="T985" i="2" s="1"/>
  <c r="Q985" i="2"/>
  <c r="R985" i="2" s="1"/>
  <c r="N985" i="2"/>
  <c r="M985" i="2"/>
  <c r="S984" i="2"/>
  <c r="T984" i="2" s="1"/>
  <c r="Q984" i="2"/>
  <c r="R984" i="2" s="1"/>
  <c r="N984" i="2"/>
  <c r="M984" i="2"/>
  <c r="S983" i="2"/>
  <c r="T983" i="2" s="1"/>
  <c r="Q983" i="2"/>
  <c r="R983" i="2" s="1"/>
  <c r="P983" i="2"/>
  <c r="N983" i="2"/>
  <c r="M983" i="2"/>
  <c r="S982" i="2"/>
  <c r="T982" i="2" s="1"/>
  <c r="Q982" i="2"/>
  <c r="R982" i="2" s="1"/>
  <c r="P982" i="2"/>
  <c r="N982" i="2"/>
  <c r="M982" i="2"/>
  <c r="S981" i="2"/>
  <c r="T981" i="2" s="1"/>
  <c r="Q981" i="2"/>
  <c r="R981" i="2" s="1"/>
  <c r="P981" i="2"/>
  <c r="N981" i="2"/>
  <c r="M981" i="2"/>
  <c r="S980" i="2"/>
  <c r="T980" i="2" s="1"/>
  <c r="Q980" i="2"/>
  <c r="R980" i="2" s="1"/>
  <c r="P980" i="2"/>
  <c r="N980" i="2"/>
  <c r="M980" i="2"/>
  <c r="S979" i="2"/>
  <c r="T979" i="2" s="1"/>
  <c r="Q979" i="2"/>
  <c r="R979" i="2" s="1"/>
  <c r="P979" i="2"/>
  <c r="N979" i="2"/>
  <c r="M979" i="2"/>
  <c r="S978" i="2"/>
  <c r="T978" i="2" s="1"/>
  <c r="Q978" i="2"/>
  <c r="R978" i="2" s="1"/>
  <c r="P978" i="2"/>
  <c r="N978" i="2"/>
  <c r="M978" i="2"/>
  <c r="S977" i="2"/>
  <c r="T977" i="2" s="1"/>
  <c r="Q977" i="2"/>
  <c r="R977" i="2" s="1"/>
  <c r="P977" i="2"/>
  <c r="N977" i="2"/>
  <c r="M977" i="2"/>
  <c r="S976" i="2"/>
  <c r="T976" i="2" s="1"/>
  <c r="Q976" i="2"/>
  <c r="R976" i="2" s="1"/>
  <c r="P976" i="2"/>
  <c r="N976" i="2"/>
  <c r="M976" i="2"/>
  <c r="S975" i="2"/>
  <c r="T975" i="2" s="1"/>
  <c r="Q975" i="2"/>
  <c r="R975" i="2" s="1"/>
  <c r="P975" i="2"/>
  <c r="N975" i="2"/>
  <c r="M975" i="2"/>
  <c r="S974" i="2"/>
  <c r="T974" i="2" s="1"/>
  <c r="Q974" i="2"/>
  <c r="R974" i="2" s="1"/>
  <c r="P974" i="2"/>
  <c r="N974" i="2"/>
  <c r="M974" i="2"/>
  <c r="S973" i="2"/>
  <c r="T973" i="2" s="1"/>
  <c r="Q973" i="2"/>
  <c r="R973" i="2" s="1"/>
  <c r="P973" i="2"/>
  <c r="N973" i="2"/>
  <c r="M973" i="2"/>
  <c r="S972" i="2"/>
  <c r="T972" i="2" s="1"/>
  <c r="Q972" i="2"/>
  <c r="R972" i="2" s="1"/>
  <c r="P972" i="2"/>
  <c r="N972" i="2"/>
  <c r="M972" i="2"/>
  <c r="S971" i="2"/>
  <c r="T971" i="2" s="1"/>
  <c r="Q971" i="2"/>
  <c r="R971" i="2" s="1"/>
  <c r="P971" i="2"/>
  <c r="N971" i="2"/>
  <c r="M971" i="2"/>
  <c r="S970" i="2"/>
  <c r="T970" i="2" s="1"/>
  <c r="Q970" i="2"/>
  <c r="R970" i="2" s="1"/>
  <c r="N970" i="2"/>
  <c r="M970" i="2"/>
  <c r="S969" i="2"/>
  <c r="T969" i="2" s="1"/>
  <c r="Q969" i="2"/>
  <c r="R969" i="2" s="1"/>
  <c r="N969" i="2"/>
  <c r="M969" i="2"/>
  <c r="S968" i="2"/>
  <c r="T968" i="2" s="1"/>
  <c r="Q968" i="2"/>
  <c r="R968" i="2" s="1"/>
  <c r="N968" i="2"/>
  <c r="M968" i="2"/>
  <c r="S967" i="2"/>
  <c r="T967" i="2" s="1"/>
  <c r="Q967" i="2"/>
  <c r="R967" i="2" s="1"/>
  <c r="N967" i="2"/>
  <c r="M967" i="2"/>
  <c r="S966" i="2"/>
  <c r="T966" i="2" s="1"/>
  <c r="Q966" i="2"/>
  <c r="R966" i="2" s="1"/>
  <c r="N966" i="2"/>
  <c r="M966" i="2"/>
  <c r="S965" i="2"/>
  <c r="T965" i="2" s="1"/>
  <c r="Q965" i="2"/>
  <c r="R965" i="2" s="1"/>
  <c r="P965" i="2"/>
  <c r="N965" i="2"/>
  <c r="M965" i="2"/>
  <c r="S964" i="2"/>
  <c r="T964" i="2" s="1"/>
  <c r="Q964" i="2"/>
  <c r="R964" i="2" s="1"/>
  <c r="P964" i="2"/>
  <c r="N964" i="2"/>
  <c r="M964" i="2"/>
  <c r="S963" i="2"/>
  <c r="T963" i="2" s="1"/>
  <c r="Q963" i="2"/>
  <c r="R963" i="2" s="1"/>
  <c r="P963" i="2"/>
  <c r="N963" i="2"/>
  <c r="M963" i="2"/>
  <c r="S962" i="2"/>
  <c r="T962" i="2" s="1"/>
  <c r="Q962" i="2"/>
  <c r="R962" i="2" s="1"/>
  <c r="N962" i="2"/>
  <c r="M962" i="2"/>
  <c r="S961" i="2"/>
  <c r="T961" i="2" s="1"/>
  <c r="Q961" i="2"/>
  <c r="R961" i="2" s="1"/>
  <c r="N961" i="2"/>
  <c r="M961" i="2"/>
  <c r="S960" i="2"/>
  <c r="T960" i="2" s="1"/>
  <c r="Q960" i="2"/>
  <c r="R960" i="2" s="1"/>
  <c r="P960" i="2"/>
  <c r="N960" i="2"/>
  <c r="M960" i="2"/>
  <c r="S959" i="2"/>
  <c r="T959" i="2" s="1"/>
  <c r="Q959" i="2"/>
  <c r="R959" i="2" s="1"/>
  <c r="P959" i="2"/>
  <c r="N959" i="2"/>
  <c r="M959" i="2"/>
  <c r="S958" i="2"/>
  <c r="T958" i="2" s="1"/>
  <c r="Q958" i="2"/>
  <c r="R958" i="2" s="1"/>
  <c r="P958" i="2"/>
  <c r="N958" i="2"/>
  <c r="M958" i="2"/>
  <c r="S957" i="2"/>
  <c r="T957" i="2" s="1"/>
  <c r="Q957" i="2"/>
  <c r="R957" i="2" s="1"/>
  <c r="P957" i="2"/>
  <c r="N957" i="2"/>
  <c r="M957" i="2"/>
  <c r="S956" i="2"/>
  <c r="T956" i="2" s="1"/>
  <c r="Q956" i="2"/>
  <c r="R956" i="2" s="1"/>
  <c r="P956" i="2"/>
  <c r="N956" i="2"/>
  <c r="M956" i="2"/>
  <c r="S955" i="2"/>
  <c r="T955" i="2" s="1"/>
  <c r="Q955" i="2"/>
  <c r="R955" i="2" s="1"/>
  <c r="P955" i="2"/>
  <c r="N955" i="2"/>
  <c r="M955" i="2"/>
  <c r="S954" i="2"/>
  <c r="T954" i="2" s="1"/>
  <c r="Q954" i="2"/>
  <c r="R954" i="2" s="1"/>
  <c r="P954" i="2"/>
  <c r="N954" i="2"/>
  <c r="M954" i="2"/>
  <c r="S953" i="2"/>
  <c r="T953" i="2" s="1"/>
  <c r="Q953" i="2"/>
  <c r="R953" i="2" s="1"/>
  <c r="N953" i="2"/>
  <c r="M953" i="2"/>
  <c r="S952" i="2"/>
  <c r="T952" i="2" s="1"/>
  <c r="Q952" i="2"/>
  <c r="R952" i="2" s="1"/>
  <c r="N952" i="2"/>
  <c r="M952" i="2"/>
  <c r="S951" i="2"/>
  <c r="T951" i="2" s="1"/>
  <c r="Q951" i="2"/>
  <c r="R951" i="2" s="1"/>
  <c r="P951" i="2"/>
  <c r="N951" i="2"/>
  <c r="M951" i="2"/>
  <c r="S950" i="2"/>
  <c r="T950" i="2" s="1"/>
  <c r="Q950" i="2"/>
  <c r="R950" i="2" s="1"/>
  <c r="P950" i="2"/>
  <c r="N950" i="2"/>
  <c r="M950" i="2"/>
  <c r="S949" i="2"/>
  <c r="T949" i="2" s="1"/>
  <c r="Q949" i="2"/>
  <c r="R949" i="2" s="1"/>
  <c r="P949" i="2"/>
  <c r="N949" i="2"/>
  <c r="M949" i="2"/>
  <c r="S948" i="2"/>
  <c r="T948" i="2" s="1"/>
  <c r="Q948" i="2"/>
  <c r="R948" i="2" s="1"/>
  <c r="P948" i="2"/>
  <c r="N948" i="2"/>
  <c r="M948" i="2"/>
  <c r="S947" i="2"/>
  <c r="T947" i="2" s="1"/>
  <c r="Q947" i="2"/>
  <c r="R947" i="2" s="1"/>
  <c r="P947" i="2"/>
  <c r="N947" i="2"/>
  <c r="M947" i="2"/>
  <c r="S946" i="2"/>
  <c r="T946" i="2" s="1"/>
  <c r="Q946" i="2"/>
  <c r="R946" i="2" s="1"/>
  <c r="P946" i="2"/>
  <c r="N946" i="2"/>
  <c r="M946" i="2"/>
  <c r="S945" i="2"/>
  <c r="T945" i="2" s="1"/>
  <c r="Q945" i="2"/>
  <c r="R945" i="2" s="1"/>
  <c r="P945" i="2"/>
  <c r="N945" i="2"/>
  <c r="M945" i="2"/>
  <c r="S944" i="2"/>
  <c r="T944" i="2" s="1"/>
  <c r="Q944" i="2"/>
  <c r="R944" i="2" s="1"/>
  <c r="P944" i="2"/>
  <c r="N944" i="2"/>
  <c r="M944" i="2"/>
  <c r="S943" i="2"/>
  <c r="T943" i="2" s="1"/>
  <c r="Q943" i="2"/>
  <c r="R943" i="2" s="1"/>
  <c r="P943" i="2"/>
  <c r="N943" i="2"/>
  <c r="M943" i="2"/>
  <c r="S942" i="2"/>
  <c r="T942" i="2" s="1"/>
  <c r="Q942" i="2"/>
  <c r="R942" i="2" s="1"/>
  <c r="P942" i="2"/>
  <c r="N942" i="2"/>
  <c r="M942" i="2"/>
  <c r="S941" i="2"/>
  <c r="T941" i="2" s="1"/>
  <c r="Q941" i="2"/>
  <c r="R941" i="2" s="1"/>
  <c r="P941" i="2"/>
  <c r="N941" i="2"/>
  <c r="M941" i="2"/>
  <c r="S940" i="2"/>
  <c r="T940" i="2" s="1"/>
  <c r="Q940" i="2"/>
  <c r="R940" i="2" s="1"/>
  <c r="P940" i="2"/>
  <c r="N940" i="2"/>
  <c r="M940" i="2"/>
  <c r="S939" i="2"/>
  <c r="T939" i="2" s="1"/>
  <c r="Q939" i="2"/>
  <c r="R939" i="2" s="1"/>
  <c r="P939" i="2"/>
  <c r="N939" i="2"/>
  <c r="M939" i="2"/>
  <c r="S938" i="2"/>
  <c r="T938" i="2" s="1"/>
  <c r="Q938" i="2"/>
  <c r="R938" i="2" s="1"/>
  <c r="P938" i="2"/>
  <c r="N938" i="2"/>
  <c r="M938" i="2"/>
  <c r="S937" i="2"/>
  <c r="T937" i="2" s="1"/>
  <c r="Q937" i="2"/>
  <c r="R937" i="2" s="1"/>
  <c r="P937" i="2"/>
  <c r="N937" i="2"/>
  <c r="M937" i="2"/>
  <c r="S936" i="2"/>
  <c r="T936" i="2" s="1"/>
  <c r="Q936" i="2"/>
  <c r="R936" i="2" s="1"/>
  <c r="P936" i="2"/>
  <c r="N936" i="2"/>
  <c r="M936" i="2"/>
  <c r="S935" i="2"/>
  <c r="T935" i="2" s="1"/>
  <c r="Q935" i="2"/>
  <c r="R935" i="2" s="1"/>
  <c r="P935" i="2"/>
  <c r="N935" i="2"/>
  <c r="M935" i="2"/>
  <c r="S934" i="2"/>
  <c r="T934" i="2" s="1"/>
  <c r="Q934" i="2"/>
  <c r="R934" i="2" s="1"/>
  <c r="P934" i="2"/>
  <c r="N934" i="2"/>
  <c r="M934" i="2"/>
  <c r="S933" i="2"/>
  <c r="T933" i="2" s="1"/>
  <c r="Q933" i="2"/>
  <c r="R933" i="2" s="1"/>
  <c r="P933" i="2"/>
  <c r="N933" i="2"/>
  <c r="M933" i="2"/>
  <c r="S932" i="2"/>
  <c r="T932" i="2" s="1"/>
  <c r="Q932" i="2"/>
  <c r="R932" i="2" s="1"/>
  <c r="N932" i="2"/>
  <c r="M932" i="2"/>
  <c r="S931" i="2"/>
  <c r="T931" i="2" s="1"/>
  <c r="Q931" i="2"/>
  <c r="R931" i="2" s="1"/>
  <c r="P931" i="2"/>
  <c r="N931" i="2"/>
  <c r="M931" i="2"/>
  <c r="S930" i="2"/>
  <c r="T930" i="2" s="1"/>
  <c r="Q930" i="2"/>
  <c r="R930" i="2" s="1"/>
  <c r="P930" i="2"/>
  <c r="N930" i="2"/>
  <c r="M930" i="2"/>
  <c r="S929" i="2"/>
  <c r="T929" i="2" s="1"/>
  <c r="Q929" i="2"/>
  <c r="R929" i="2" s="1"/>
  <c r="P929" i="2"/>
  <c r="N929" i="2"/>
  <c r="M929" i="2"/>
  <c r="S928" i="2"/>
  <c r="T928" i="2" s="1"/>
  <c r="Q928" i="2"/>
  <c r="R928" i="2" s="1"/>
  <c r="P928" i="2"/>
  <c r="N928" i="2"/>
  <c r="M928" i="2"/>
  <c r="S927" i="2"/>
  <c r="T927" i="2" s="1"/>
  <c r="Q927" i="2"/>
  <c r="R927" i="2" s="1"/>
  <c r="P927" i="2"/>
  <c r="N927" i="2"/>
  <c r="M927" i="2"/>
  <c r="S926" i="2"/>
  <c r="T926" i="2" s="1"/>
  <c r="Q926" i="2"/>
  <c r="R926" i="2" s="1"/>
  <c r="P926" i="2"/>
  <c r="N926" i="2"/>
  <c r="M926" i="2"/>
  <c r="S925" i="2"/>
  <c r="T925" i="2" s="1"/>
  <c r="Q925" i="2"/>
  <c r="R925" i="2" s="1"/>
  <c r="P925" i="2"/>
  <c r="N925" i="2"/>
  <c r="M925" i="2"/>
  <c r="S924" i="2"/>
  <c r="T924" i="2" s="1"/>
  <c r="Q924" i="2"/>
  <c r="R924" i="2" s="1"/>
  <c r="P924" i="2"/>
  <c r="N924" i="2"/>
  <c r="M924" i="2"/>
  <c r="S923" i="2"/>
  <c r="T923" i="2" s="1"/>
  <c r="Q923" i="2"/>
  <c r="R923" i="2" s="1"/>
  <c r="P923" i="2"/>
  <c r="N923" i="2"/>
  <c r="M923" i="2"/>
  <c r="S922" i="2"/>
  <c r="T922" i="2" s="1"/>
  <c r="Q922" i="2"/>
  <c r="R922" i="2" s="1"/>
  <c r="P922" i="2"/>
  <c r="N922" i="2"/>
  <c r="M922" i="2"/>
  <c r="S921" i="2"/>
  <c r="T921" i="2" s="1"/>
  <c r="Q921" i="2"/>
  <c r="R921" i="2" s="1"/>
  <c r="P921" i="2"/>
  <c r="N921" i="2"/>
  <c r="M921" i="2"/>
  <c r="S920" i="2"/>
  <c r="T920" i="2" s="1"/>
  <c r="Q920" i="2"/>
  <c r="R920" i="2" s="1"/>
  <c r="P920" i="2"/>
  <c r="N920" i="2"/>
  <c r="M920" i="2"/>
  <c r="S919" i="2"/>
  <c r="T919" i="2" s="1"/>
  <c r="Q919" i="2"/>
  <c r="R919" i="2" s="1"/>
  <c r="P919" i="2"/>
  <c r="N919" i="2"/>
  <c r="M919" i="2"/>
  <c r="S918" i="2"/>
  <c r="T918" i="2" s="1"/>
  <c r="Q918" i="2"/>
  <c r="R918" i="2" s="1"/>
  <c r="P918" i="2"/>
  <c r="N918" i="2"/>
  <c r="M918" i="2"/>
  <c r="S917" i="2"/>
  <c r="T917" i="2" s="1"/>
  <c r="Q917" i="2"/>
  <c r="R917" i="2" s="1"/>
  <c r="P917" i="2"/>
  <c r="N917" i="2"/>
  <c r="M917" i="2"/>
  <c r="S916" i="2"/>
  <c r="T916" i="2" s="1"/>
  <c r="Q916" i="2"/>
  <c r="R916" i="2" s="1"/>
  <c r="P916" i="2"/>
  <c r="N916" i="2"/>
  <c r="M916" i="2"/>
  <c r="S915" i="2"/>
  <c r="T915" i="2" s="1"/>
  <c r="Q915" i="2"/>
  <c r="R915" i="2" s="1"/>
  <c r="P915" i="2"/>
  <c r="N915" i="2"/>
  <c r="M915" i="2"/>
  <c r="S914" i="2"/>
  <c r="T914" i="2" s="1"/>
  <c r="Q914" i="2"/>
  <c r="R914" i="2" s="1"/>
  <c r="P914" i="2"/>
  <c r="N914" i="2"/>
  <c r="M914" i="2"/>
  <c r="S913" i="2"/>
  <c r="T913" i="2" s="1"/>
  <c r="Q913" i="2"/>
  <c r="R913" i="2" s="1"/>
  <c r="N913" i="2"/>
  <c r="M913" i="2"/>
  <c r="S912" i="2"/>
  <c r="T912" i="2" s="1"/>
  <c r="Q912" i="2"/>
  <c r="R912" i="2" s="1"/>
  <c r="N912" i="2"/>
  <c r="M912" i="2"/>
  <c r="S911" i="2"/>
  <c r="T911" i="2" s="1"/>
  <c r="Q911" i="2"/>
  <c r="R911" i="2" s="1"/>
  <c r="P911" i="2"/>
  <c r="N911" i="2"/>
  <c r="M911" i="2"/>
  <c r="S910" i="2"/>
  <c r="T910" i="2" s="1"/>
  <c r="Q910" i="2"/>
  <c r="R910" i="2" s="1"/>
  <c r="P910" i="2"/>
  <c r="N910" i="2"/>
  <c r="M910" i="2"/>
  <c r="S909" i="2"/>
  <c r="T909" i="2" s="1"/>
  <c r="Q909" i="2"/>
  <c r="R909" i="2" s="1"/>
  <c r="P909" i="2"/>
  <c r="N909" i="2"/>
  <c r="M909" i="2"/>
  <c r="S908" i="2"/>
  <c r="T908" i="2" s="1"/>
  <c r="Q908" i="2"/>
  <c r="R908" i="2" s="1"/>
  <c r="P908" i="2"/>
  <c r="N908" i="2"/>
  <c r="M908" i="2"/>
  <c r="S907" i="2"/>
  <c r="T907" i="2" s="1"/>
  <c r="Q907" i="2"/>
  <c r="R907" i="2" s="1"/>
  <c r="P907" i="2"/>
  <c r="N907" i="2"/>
  <c r="M907" i="2"/>
  <c r="S906" i="2"/>
  <c r="T906" i="2" s="1"/>
  <c r="Q906" i="2"/>
  <c r="R906" i="2" s="1"/>
  <c r="P906" i="2"/>
  <c r="N906" i="2"/>
  <c r="M906" i="2"/>
  <c r="S905" i="2"/>
  <c r="T905" i="2" s="1"/>
  <c r="Q905" i="2"/>
  <c r="R905" i="2" s="1"/>
  <c r="P905" i="2"/>
  <c r="N905" i="2"/>
  <c r="M905" i="2"/>
  <c r="S904" i="2"/>
  <c r="T904" i="2" s="1"/>
  <c r="Q904" i="2"/>
  <c r="R904" i="2" s="1"/>
  <c r="P904" i="2"/>
  <c r="N904" i="2"/>
  <c r="M904" i="2"/>
  <c r="S903" i="2"/>
  <c r="T903" i="2" s="1"/>
  <c r="Q903" i="2"/>
  <c r="R903" i="2" s="1"/>
  <c r="P903" i="2"/>
  <c r="N903" i="2"/>
  <c r="M903" i="2"/>
  <c r="S902" i="2"/>
  <c r="T902" i="2" s="1"/>
  <c r="Q902" i="2"/>
  <c r="R902" i="2" s="1"/>
  <c r="P902" i="2"/>
  <c r="N902" i="2"/>
  <c r="M902" i="2"/>
  <c r="S901" i="2"/>
  <c r="T901" i="2" s="1"/>
  <c r="Q901" i="2"/>
  <c r="R901" i="2" s="1"/>
  <c r="P901" i="2"/>
  <c r="N901" i="2"/>
  <c r="M901" i="2"/>
  <c r="S900" i="2"/>
  <c r="T900" i="2" s="1"/>
  <c r="Q900" i="2"/>
  <c r="R900" i="2" s="1"/>
  <c r="P900" i="2"/>
  <c r="N900" i="2"/>
  <c r="M900" i="2"/>
  <c r="S899" i="2"/>
  <c r="T899" i="2" s="1"/>
  <c r="Q899" i="2"/>
  <c r="R899" i="2" s="1"/>
  <c r="P899" i="2"/>
  <c r="N899" i="2"/>
  <c r="M899" i="2"/>
  <c r="S898" i="2"/>
  <c r="T898" i="2" s="1"/>
  <c r="Q898" i="2"/>
  <c r="R898" i="2" s="1"/>
  <c r="P898" i="2"/>
  <c r="N898" i="2"/>
  <c r="M898" i="2"/>
  <c r="S897" i="2"/>
  <c r="T897" i="2" s="1"/>
  <c r="Q897" i="2"/>
  <c r="R897" i="2" s="1"/>
  <c r="P897" i="2"/>
  <c r="N897" i="2"/>
  <c r="M897" i="2"/>
  <c r="S896" i="2"/>
  <c r="T896" i="2" s="1"/>
  <c r="Q896" i="2"/>
  <c r="R896" i="2" s="1"/>
  <c r="P896" i="2"/>
  <c r="N896" i="2"/>
  <c r="M896" i="2"/>
  <c r="S895" i="2"/>
  <c r="T895" i="2" s="1"/>
  <c r="Q895" i="2"/>
  <c r="R895" i="2" s="1"/>
  <c r="P895" i="2"/>
  <c r="N895" i="2"/>
  <c r="M895" i="2"/>
  <c r="S894" i="2"/>
  <c r="T894" i="2" s="1"/>
  <c r="Q894" i="2"/>
  <c r="R894" i="2" s="1"/>
  <c r="P894" i="2"/>
  <c r="N894" i="2"/>
  <c r="M894" i="2"/>
  <c r="S893" i="2"/>
  <c r="T893" i="2" s="1"/>
  <c r="Q893" i="2"/>
  <c r="R893" i="2" s="1"/>
  <c r="P893" i="2"/>
  <c r="N893" i="2"/>
  <c r="M893" i="2"/>
  <c r="S892" i="2"/>
  <c r="T892" i="2" s="1"/>
  <c r="Q892" i="2"/>
  <c r="R892" i="2" s="1"/>
  <c r="N892" i="2"/>
  <c r="M892" i="2"/>
  <c r="S891" i="2"/>
  <c r="T891" i="2" s="1"/>
  <c r="Q891" i="2"/>
  <c r="R891" i="2" s="1"/>
  <c r="P891" i="2"/>
  <c r="N891" i="2"/>
  <c r="M891" i="2"/>
  <c r="S890" i="2"/>
  <c r="T890" i="2" s="1"/>
  <c r="Q890" i="2"/>
  <c r="R890" i="2" s="1"/>
  <c r="P890" i="2"/>
  <c r="N890" i="2"/>
  <c r="M890" i="2"/>
  <c r="S889" i="2"/>
  <c r="T889" i="2" s="1"/>
  <c r="Q889" i="2"/>
  <c r="R889" i="2" s="1"/>
  <c r="P889" i="2"/>
  <c r="N889" i="2"/>
  <c r="M889" i="2"/>
  <c r="S888" i="2"/>
  <c r="T888" i="2" s="1"/>
  <c r="Q888" i="2"/>
  <c r="R888" i="2" s="1"/>
  <c r="P888" i="2"/>
  <c r="N888" i="2"/>
  <c r="M888" i="2"/>
  <c r="S887" i="2"/>
  <c r="T887" i="2" s="1"/>
  <c r="Q887" i="2"/>
  <c r="R887" i="2" s="1"/>
  <c r="P887" i="2"/>
  <c r="N887" i="2"/>
  <c r="M887" i="2"/>
  <c r="S886" i="2"/>
  <c r="T886" i="2" s="1"/>
  <c r="Q886" i="2"/>
  <c r="R886" i="2" s="1"/>
  <c r="P886" i="2"/>
  <c r="N886" i="2"/>
  <c r="M886" i="2"/>
  <c r="S885" i="2"/>
  <c r="T885" i="2" s="1"/>
  <c r="Q885" i="2"/>
  <c r="R885" i="2" s="1"/>
  <c r="P885" i="2"/>
  <c r="N885" i="2"/>
  <c r="M885" i="2"/>
  <c r="S884" i="2"/>
  <c r="T884" i="2" s="1"/>
  <c r="Q884" i="2"/>
  <c r="R884" i="2" s="1"/>
  <c r="P884" i="2"/>
  <c r="N884" i="2"/>
  <c r="M884" i="2"/>
  <c r="S883" i="2"/>
  <c r="T883" i="2" s="1"/>
  <c r="Q883" i="2"/>
  <c r="R883" i="2" s="1"/>
  <c r="P883" i="2"/>
  <c r="N883" i="2"/>
  <c r="M883" i="2"/>
  <c r="S882" i="2"/>
  <c r="T882" i="2" s="1"/>
  <c r="Q882" i="2"/>
  <c r="R882" i="2" s="1"/>
  <c r="P882" i="2"/>
  <c r="N882" i="2"/>
  <c r="M882" i="2"/>
  <c r="S881" i="2"/>
  <c r="T881" i="2" s="1"/>
  <c r="Q881" i="2"/>
  <c r="R881" i="2" s="1"/>
  <c r="P881" i="2"/>
  <c r="N881" i="2"/>
  <c r="M881" i="2"/>
  <c r="S880" i="2"/>
  <c r="T880" i="2" s="1"/>
  <c r="Q880" i="2"/>
  <c r="R880" i="2" s="1"/>
  <c r="P880" i="2"/>
  <c r="N880" i="2"/>
  <c r="M880" i="2"/>
  <c r="S879" i="2"/>
  <c r="T879" i="2" s="1"/>
  <c r="Q879" i="2"/>
  <c r="R879" i="2" s="1"/>
  <c r="P879" i="2"/>
  <c r="N879" i="2"/>
  <c r="M879" i="2"/>
  <c r="S878" i="2"/>
  <c r="T878" i="2" s="1"/>
  <c r="Q878" i="2"/>
  <c r="R878" i="2" s="1"/>
  <c r="P878" i="2"/>
  <c r="N878" i="2"/>
  <c r="M878" i="2"/>
  <c r="S877" i="2"/>
  <c r="T877" i="2" s="1"/>
  <c r="Q877" i="2"/>
  <c r="R877" i="2" s="1"/>
  <c r="P877" i="2"/>
  <c r="N877" i="2"/>
  <c r="M877" i="2"/>
  <c r="S876" i="2"/>
  <c r="T876" i="2" s="1"/>
  <c r="Q876" i="2"/>
  <c r="R876" i="2" s="1"/>
  <c r="P876" i="2"/>
  <c r="N876" i="2"/>
  <c r="M876" i="2"/>
  <c r="S875" i="2"/>
  <c r="T875" i="2" s="1"/>
  <c r="Q875" i="2"/>
  <c r="R875" i="2" s="1"/>
  <c r="P875" i="2"/>
  <c r="N875" i="2"/>
  <c r="M875" i="2"/>
  <c r="S874" i="2"/>
  <c r="T874" i="2" s="1"/>
  <c r="Q874" i="2"/>
  <c r="R874" i="2" s="1"/>
  <c r="P874" i="2"/>
  <c r="N874" i="2"/>
  <c r="M874" i="2"/>
  <c r="S873" i="2"/>
  <c r="T873" i="2" s="1"/>
  <c r="Q873" i="2"/>
  <c r="R873" i="2" s="1"/>
  <c r="P873" i="2"/>
  <c r="N873" i="2"/>
  <c r="M873" i="2"/>
  <c r="S872" i="2"/>
  <c r="T872" i="2" s="1"/>
  <c r="Q872" i="2"/>
  <c r="R872" i="2" s="1"/>
  <c r="N872" i="2"/>
  <c r="M872" i="2"/>
  <c r="S871" i="2"/>
  <c r="T871" i="2" s="1"/>
  <c r="Q871" i="2"/>
  <c r="R871" i="2" s="1"/>
  <c r="N871" i="2"/>
  <c r="M871" i="2"/>
  <c r="S870" i="2"/>
  <c r="T870" i="2" s="1"/>
  <c r="Q870" i="2"/>
  <c r="R870" i="2" s="1"/>
  <c r="P870" i="2"/>
  <c r="N870" i="2"/>
  <c r="M870" i="2"/>
  <c r="S869" i="2"/>
  <c r="T869" i="2" s="1"/>
  <c r="Q869" i="2"/>
  <c r="R869" i="2" s="1"/>
  <c r="P869" i="2"/>
  <c r="N869" i="2"/>
  <c r="M869" i="2"/>
  <c r="S868" i="2"/>
  <c r="T868" i="2" s="1"/>
  <c r="Q868" i="2"/>
  <c r="R868" i="2" s="1"/>
  <c r="P868" i="2"/>
  <c r="N868" i="2"/>
  <c r="M868" i="2"/>
  <c r="S867" i="2"/>
  <c r="T867" i="2" s="1"/>
  <c r="Q867" i="2"/>
  <c r="R867" i="2" s="1"/>
  <c r="P867" i="2"/>
  <c r="N867" i="2"/>
  <c r="M867" i="2"/>
  <c r="S866" i="2"/>
  <c r="T866" i="2" s="1"/>
  <c r="Q866" i="2"/>
  <c r="R866" i="2" s="1"/>
  <c r="P866" i="2"/>
  <c r="N866" i="2"/>
  <c r="M866" i="2"/>
  <c r="S865" i="2"/>
  <c r="T865" i="2" s="1"/>
  <c r="Q865" i="2"/>
  <c r="R865" i="2" s="1"/>
  <c r="P865" i="2"/>
  <c r="N865" i="2"/>
  <c r="M865" i="2"/>
  <c r="S864" i="2"/>
  <c r="T864" i="2" s="1"/>
  <c r="Q864" i="2"/>
  <c r="R864" i="2" s="1"/>
  <c r="P864" i="2"/>
  <c r="N864" i="2"/>
  <c r="M864" i="2"/>
  <c r="S863" i="2"/>
  <c r="T863" i="2" s="1"/>
  <c r="Q863" i="2"/>
  <c r="R863" i="2" s="1"/>
  <c r="P863" i="2"/>
  <c r="N863" i="2"/>
  <c r="M863" i="2"/>
  <c r="S862" i="2"/>
  <c r="T862" i="2" s="1"/>
  <c r="Q862" i="2"/>
  <c r="R862" i="2" s="1"/>
  <c r="P862" i="2"/>
  <c r="N862" i="2"/>
  <c r="M862" i="2"/>
  <c r="S861" i="2"/>
  <c r="T861" i="2" s="1"/>
  <c r="Q861" i="2"/>
  <c r="R861" i="2" s="1"/>
  <c r="P861" i="2"/>
  <c r="N861" i="2"/>
  <c r="M861" i="2"/>
  <c r="S860" i="2"/>
  <c r="T860" i="2" s="1"/>
  <c r="Q860" i="2"/>
  <c r="R860" i="2" s="1"/>
  <c r="P860" i="2"/>
  <c r="N860" i="2"/>
  <c r="M860" i="2"/>
  <c r="S859" i="2"/>
  <c r="T859" i="2" s="1"/>
  <c r="Q859" i="2"/>
  <c r="R859" i="2" s="1"/>
  <c r="P859" i="2"/>
  <c r="N859" i="2"/>
  <c r="M859" i="2"/>
  <c r="S858" i="2"/>
  <c r="T858" i="2" s="1"/>
  <c r="Q858" i="2"/>
  <c r="R858" i="2" s="1"/>
  <c r="P858" i="2"/>
  <c r="N858" i="2"/>
  <c r="M858" i="2"/>
  <c r="S857" i="2"/>
  <c r="T857" i="2" s="1"/>
  <c r="Q857" i="2"/>
  <c r="R857" i="2" s="1"/>
  <c r="P857" i="2"/>
  <c r="N857" i="2"/>
  <c r="M857" i="2"/>
  <c r="S856" i="2"/>
  <c r="T856" i="2" s="1"/>
  <c r="Q856" i="2"/>
  <c r="R856" i="2" s="1"/>
  <c r="P856" i="2"/>
  <c r="N856" i="2"/>
  <c r="M856" i="2"/>
  <c r="S855" i="2"/>
  <c r="T855" i="2" s="1"/>
  <c r="Q855" i="2"/>
  <c r="R855" i="2" s="1"/>
  <c r="P855" i="2"/>
  <c r="N855" i="2"/>
  <c r="M855" i="2"/>
  <c r="S854" i="2"/>
  <c r="T854" i="2" s="1"/>
  <c r="Q854" i="2"/>
  <c r="R854" i="2" s="1"/>
  <c r="P854" i="2"/>
  <c r="N854" i="2"/>
  <c r="M854" i="2"/>
  <c r="S853" i="2"/>
  <c r="T853" i="2" s="1"/>
  <c r="Q853" i="2"/>
  <c r="R853" i="2" s="1"/>
  <c r="P853" i="2"/>
  <c r="N853" i="2"/>
  <c r="M853" i="2"/>
  <c r="S852" i="2"/>
  <c r="T852" i="2" s="1"/>
  <c r="Q852" i="2"/>
  <c r="R852" i="2" s="1"/>
  <c r="P852" i="2"/>
  <c r="N852" i="2"/>
  <c r="M852" i="2"/>
  <c r="S851" i="2"/>
  <c r="T851" i="2" s="1"/>
  <c r="Q851" i="2"/>
  <c r="R851" i="2" s="1"/>
  <c r="P851" i="2"/>
  <c r="N851" i="2"/>
  <c r="M851" i="2"/>
  <c r="S850" i="2"/>
  <c r="T850" i="2" s="1"/>
  <c r="Q850" i="2"/>
  <c r="R850" i="2" s="1"/>
  <c r="P850" i="2"/>
  <c r="N850" i="2"/>
  <c r="M850" i="2"/>
  <c r="S849" i="2"/>
  <c r="T849" i="2" s="1"/>
  <c r="Q849" i="2"/>
  <c r="R849" i="2" s="1"/>
  <c r="P849" i="2"/>
  <c r="N849" i="2"/>
  <c r="M849" i="2"/>
  <c r="S848" i="2"/>
  <c r="T848" i="2" s="1"/>
  <c r="Q848" i="2"/>
  <c r="R848" i="2" s="1"/>
  <c r="P848" i="2"/>
  <c r="N848" i="2"/>
  <c r="M848" i="2"/>
  <c r="S847" i="2"/>
  <c r="T847" i="2" s="1"/>
  <c r="Q847" i="2"/>
  <c r="R847" i="2" s="1"/>
  <c r="P847" i="2"/>
  <c r="N847" i="2"/>
  <c r="M847" i="2"/>
  <c r="S846" i="2"/>
  <c r="T846" i="2" s="1"/>
  <c r="Q846" i="2"/>
  <c r="R846" i="2" s="1"/>
  <c r="P846" i="2"/>
  <c r="N846" i="2"/>
  <c r="M846" i="2"/>
  <c r="S845" i="2"/>
  <c r="T845" i="2" s="1"/>
  <c r="Q845" i="2"/>
  <c r="R845" i="2" s="1"/>
  <c r="P845" i="2"/>
  <c r="N845" i="2"/>
  <c r="M845" i="2"/>
  <c r="S844" i="2"/>
  <c r="T844" i="2" s="1"/>
  <c r="Q844" i="2"/>
  <c r="R844" i="2" s="1"/>
  <c r="P844" i="2"/>
  <c r="N844" i="2"/>
  <c r="M844" i="2"/>
  <c r="S843" i="2"/>
  <c r="T843" i="2" s="1"/>
  <c r="Q843" i="2"/>
  <c r="R843" i="2" s="1"/>
  <c r="P843" i="2"/>
  <c r="N843" i="2"/>
  <c r="M843" i="2"/>
  <c r="S842" i="2"/>
  <c r="T842" i="2" s="1"/>
  <c r="Q842" i="2"/>
  <c r="R842" i="2" s="1"/>
  <c r="P842" i="2"/>
  <c r="N842" i="2"/>
  <c r="M842" i="2"/>
  <c r="S841" i="2"/>
  <c r="T841" i="2" s="1"/>
  <c r="Q841" i="2"/>
  <c r="R841" i="2" s="1"/>
  <c r="P841" i="2"/>
  <c r="N841" i="2"/>
  <c r="M841" i="2"/>
  <c r="S840" i="2"/>
  <c r="T840" i="2" s="1"/>
  <c r="Q840" i="2"/>
  <c r="R840" i="2" s="1"/>
  <c r="P840" i="2"/>
  <c r="N840" i="2"/>
  <c r="M840" i="2"/>
  <c r="S839" i="2"/>
  <c r="T839" i="2" s="1"/>
  <c r="Q839" i="2"/>
  <c r="R839" i="2" s="1"/>
  <c r="P839" i="2"/>
  <c r="N839" i="2"/>
  <c r="M839" i="2"/>
  <c r="S838" i="2"/>
  <c r="T838" i="2" s="1"/>
  <c r="Q838" i="2"/>
  <c r="R838" i="2" s="1"/>
  <c r="P838" i="2"/>
  <c r="N838" i="2"/>
  <c r="M838" i="2"/>
  <c r="S837" i="2"/>
  <c r="T837" i="2" s="1"/>
  <c r="Q837" i="2"/>
  <c r="R837" i="2" s="1"/>
  <c r="P837" i="2"/>
  <c r="N837" i="2"/>
  <c r="M837" i="2"/>
  <c r="S836" i="2"/>
  <c r="T836" i="2" s="1"/>
  <c r="Q836" i="2"/>
  <c r="R836" i="2" s="1"/>
  <c r="N836" i="2"/>
  <c r="M836" i="2"/>
  <c r="S835" i="2"/>
  <c r="T835" i="2" s="1"/>
  <c r="Q835" i="2"/>
  <c r="R835" i="2" s="1"/>
  <c r="N835" i="2"/>
  <c r="M835" i="2"/>
  <c r="S834" i="2"/>
  <c r="T834" i="2" s="1"/>
  <c r="Q834" i="2"/>
  <c r="R834" i="2" s="1"/>
  <c r="P834" i="2"/>
  <c r="N834" i="2"/>
  <c r="M834" i="2"/>
  <c r="S833" i="2"/>
  <c r="T833" i="2" s="1"/>
  <c r="Q833" i="2"/>
  <c r="R833" i="2" s="1"/>
  <c r="P833" i="2"/>
  <c r="N833" i="2"/>
  <c r="M833" i="2"/>
  <c r="S832" i="2"/>
  <c r="T832" i="2" s="1"/>
  <c r="Q832" i="2"/>
  <c r="R832" i="2" s="1"/>
  <c r="P832" i="2"/>
  <c r="N832" i="2"/>
  <c r="M832" i="2"/>
  <c r="S831" i="2"/>
  <c r="T831" i="2" s="1"/>
  <c r="Q831" i="2"/>
  <c r="R831" i="2" s="1"/>
  <c r="P831" i="2"/>
  <c r="N831" i="2"/>
  <c r="M831" i="2"/>
  <c r="S830" i="2"/>
  <c r="T830" i="2" s="1"/>
  <c r="Q830" i="2"/>
  <c r="R830" i="2" s="1"/>
  <c r="P830" i="2"/>
  <c r="N830" i="2"/>
  <c r="M830" i="2"/>
  <c r="S829" i="2"/>
  <c r="T829" i="2" s="1"/>
  <c r="Q829" i="2"/>
  <c r="R829" i="2" s="1"/>
  <c r="P829" i="2"/>
  <c r="N829" i="2"/>
  <c r="M829" i="2"/>
  <c r="S828" i="2"/>
  <c r="T828" i="2" s="1"/>
  <c r="Q828" i="2"/>
  <c r="R828" i="2" s="1"/>
  <c r="P828" i="2"/>
  <c r="N828" i="2"/>
  <c r="M828" i="2"/>
  <c r="S827" i="2"/>
  <c r="T827" i="2" s="1"/>
  <c r="Q827" i="2"/>
  <c r="R827" i="2" s="1"/>
  <c r="P827" i="2"/>
  <c r="N827" i="2"/>
  <c r="M827" i="2"/>
  <c r="S826" i="2"/>
  <c r="T826" i="2" s="1"/>
  <c r="Q826" i="2"/>
  <c r="R826" i="2" s="1"/>
  <c r="P826" i="2"/>
  <c r="N826" i="2"/>
  <c r="M826" i="2"/>
  <c r="S825" i="2"/>
  <c r="T825" i="2" s="1"/>
  <c r="Q825" i="2"/>
  <c r="R825" i="2" s="1"/>
  <c r="P825" i="2"/>
  <c r="N825" i="2"/>
  <c r="M825" i="2"/>
  <c r="S824" i="2"/>
  <c r="T824" i="2" s="1"/>
  <c r="Q824" i="2"/>
  <c r="R824" i="2" s="1"/>
  <c r="P824" i="2"/>
  <c r="N824" i="2"/>
  <c r="M824" i="2"/>
  <c r="S823" i="2"/>
  <c r="T823" i="2" s="1"/>
  <c r="Q823" i="2"/>
  <c r="R823" i="2" s="1"/>
  <c r="P823" i="2"/>
  <c r="N823" i="2"/>
  <c r="M823" i="2"/>
  <c r="S822" i="2"/>
  <c r="T822" i="2" s="1"/>
  <c r="Q822" i="2"/>
  <c r="R822" i="2" s="1"/>
  <c r="P822" i="2"/>
  <c r="N822" i="2"/>
  <c r="M822" i="2"/>
  <c r="S821" i="2"/>
  <c r="T821" i="2" s="1"/>
  <c r="Q821" i="2"/>
  <c r="R821" i="2" s="1"/>
  <c r="P821" i="2"/>
  <c r="N821" i="2"/>
  <c r="M821" i="2"/>
  <c r="S820" i="2"/>
  <c r="T820" i="2" s="1"/>
  <c r="Q820" i="2"/>
  <c r="R820" i="2" s="1"/>
  <c r="N820" i="2"/>
  <c r="M820" i="2"/>
  <c r="S819" i="2"/>
  <c r="T819" i="2" s="1"/>
  <c r="Q819" i="2"/>
  <c r="R819" i="2" s="1"/>
  <c r="N819" i="2"/>
  <c r="M819" i="2"/>
  <c r="S818" i="2"/>
  <c r="T818" i="2" s="1"/>
  <c r="Q818" i="2"/>
  <c r="R818" i="2" s="1"/>
  <c r="P818" i="2"/>
  <c r="N818" i="2"/>
  <c r="M818" i="2"/>
  <c r="S817" i="2"/>
  <c r="T817" i="2" s="1"/>
  <c r="Q817" i="2"/>
  <c r="R817" i="2" s="1"/>
  <c r="N817" i="2"/>
  <c r="M817" i="2"/>
  <c r="S816" i="2"/>
  <c r="T816" i="2" s="1"/>
  <c r="Q816" i="2"/>
  <c r="R816" i="2" s="1"/>
  <c r="N816" i="2"/>
  <c r="M816" i="2"/>
  <c r="S815" i="2"/>
  <c r="T815" i="2" s="1"/>
  <c r="Q815" i="2"/>
  <c r="R815" i="2" s="1"/>
  <c r="N815" i="2"/>
  <c r="M815" i="2"/>
  <c r="S814" i="2"/>
  <c r="T814" i="2" s="1"/>
  <c r="Q814" i="2"/>
  <c r="R814" i="2" s="1"/>
  <c r="N814" i="2"/>
  <c r="M814" i="2"/>
  <c r="S813" i="2"/>
  <c r="T813" i="2" s="1"/>
  <c r="Q813" i="2"/>
  <c r="R813" i="2" s="1"/>
  <c r="P813" i="2"/>
  <c r="N813" i="2"/>
  <c r="M813" i="2"/>
  <c r="S812" i="2"/>
  <c r="T812" i="2" s="1"/>
  <c r="Q812" i="2"/>
  <c r="R812" i="2" s="1"/>
  <c r="P812" i="2"/>
  <c r="N812" i="2"/>
  <c r="M812" i="2"/>
  <c r="S811" i="2"/>
  <c r="T811" i="2" s="1"/>
  <c r="Q811" i="2"/>
  <c r="R811" i="2" s="1"/>
  <c r="P811" i="2"/>
  <c r="N811" i="2"/>
  <c r="M811" i="2"/>
  <c r="S810" i="2"/>
  <c r="T810" i="2" s="1"/>
  <c r="Q810" i="2"/>
  <c r="R810" i="2" s="1"/>
  <c r="P810" i="2"/>
  <c r="N810" i="2"/>
  <c r="M810" i="2"/>
  <c r="S809" i="2"/>
  <c r="T809" i="2" s="1"/>
  <c r="Q809" i="2"/>
  <c r="R809" i="2" s="1"/>
  <c r="P809" i="2"/>
  <c r="N809" i="2"/>
  <c r="M809" i="2"/>
  <c r="S808" i="2"/>
  <c r="T808" i="2" s="1"/>
  <c r="Q808" i="2"/>
  <c r="R808" i="2" s="1"/>
  <c r="P808" i="2"/>
  <c r="N808" i="2"/>
  <c r="M808" i="2"/>
  <c r="S807" i="2"/>
  <c r="T807" i="2" s="1"/>
  <c r="Q807" i="2"/>
  <c r="R807" i="2" s="1"/>
  <c r="P807" i="2"/>
  <c r="N807" i="2"/>
  <c r="M807" i="2"/>
  <c r="S806" i="2"/>
  <c r="T806" i="2" s="1"/>
  <c r="Q806" i="2"/>
  <c r="R806" i="2" s="1"/>
  <c r="P806" i="2"/>
  <c r="N806" i="2"/>
  <c r="M806" i="2"/>
  <c r="S805" i="2"/>
  <c r="T805" i="2" s="1"/>
  <c r="Q805" i="2"/>
  <c r="R805" i="2" s="1"/>
  <c r="P805" i="2"/>
  <c r="N805" i="2"/>
  <c r="M805" i="2"/>
  <c r="S804" i="2"/>
  <c r="T804" i="2" s="1"/>
  <c r="Q804" i="2"/>
  <c r="R804" i="2" s="1"/>
  <c r="P804" i="2"/>
  <c r="N804" i="2"/>
  <c r="M804" i="2"/>
  <c r="S803" i="2"/>
  <c r="T803" i="2" s="1"/>
  <c r="Q803" i="2"/>
  <c r="R803" i="2" s="1"/>
  <c r="P803" i="2"/>
  <c r="N803" i="2"/>
  <c r="M803" i="2"/>
  <c r="S802" i="2"/>
  <c r="T802" i="2" s="1"/>
  <c r="Q802" i="2"/>
  <c r="R802" i="2" s="1"/>
  <c r="P802" i="2"/>
  <c r="N802" i="2"/>
  <c r="M802" i="2"/>
  <c r="S801" i="2"/>
  <c r="T801" i="2" s="1"/>
  <c r="Q801" i="2"/>
  <c r="R801" i="2" s="1"/>
  <c r="P801" i="2"/>
  <c r="N801" i="2"/>
  <c r="M801" i="2"/>
  <c r="S800" i="2"/>
  <c r="T800" i="2" s="1"/>
  <c r="Q800" i="2"/>
  <c r="R800" i="2" s="1"/>
  <c r="P800" i="2"/>
  <c r="N800" i="2"/>
  <c r="M800" i="2"/>
  <c r="S799" i="2"/>
  <c r="T799" i="2" s="1"/>
  <c r="Q799" i="2"/>
  <c r="R799" i="2" s="1"/>
  <c r="P799" i="2"/>
  <c r="N799" i="2"/>
  <c r="M799" i="2"/>
  <c r="S798" i="2"/>
  <c r="T798" i="2" s="1"/>
  <c r="Q798" i="2"/>
  <c r="R798" i="2" s="1"/>
  <c r="P798" i="2"/>
  <c r="N798" i="2"/>
  <c r="M798" i="2"/>
  <c r="S797" i="2"/>
  <c r="T797" i="2" s="1"/>
  <c r="Q797" i="2"/>
  <c r="R797" i="2" s="1"/>
  <c r="P797" i="2"/>
  <c r="N797" i="2"/>
  <c r="M797" i="2"/>
  <c r="S796" i="2"/>
  <c r="T796" i="2" s="1"/>
  <c r="Q796" i="2"/>
  <c r="R796" i="2" s="1"/>
  <c r="P796" i="2"/>
  <c r="N796" i="2"/>
  <c r="M796" i="2"/>
  <c r="S795" i="2"/>
  <c r="T795" i="2" s="1"/>
  <c r="Q795" i="2"/>
  <c r="R795" i="2" s="1"/>
  <c r="P795" i="2"/>
  <c r="N795" i="2"/>
  <c r="M795" i="2"/>
  <c r="S794" i="2"/>
  <c r="T794" i="2" s="1"/>
  <c r="Q794" i="2"/>
  <c r="R794" i="2" s="1"/>
  <c r="P794" i="2"/>
  <c r="N794" i="2"/>
  <c r="M794" i="2"/>
  <c r="S793" i="2"/>
  <c r="T793" i="2" s="1"/>
  <c r="Q793" i="2"/>
  <c r="R793" i="2" s="1"/>
  <c r="P793" i="2"/>
  <c r="N793" i="2"/>
  <c r="M793" i="2"/>
  <c r="S792" i="2"/>
  <c r="T792" i="2" s="1"/>
  <c r="Q792" i="2"/>
  <c r="R792" i="2" s="1"/>
  <c r="P792" i="2"/>
  <c r="N792" i="2"/>
  <c r="M792" i="2"/>
  <c r="S791" i="2"/>
  <c r="T791" i="2" s="1"/>
  <c r="Q791" i="2"/>
  <c r="R791" i="2" s="1"/>
  <c r="P791" i="2"/>
  <c r="N791" i="2"/>
  <c r="M791" i="2"/>
  <c r="S790" i="2"/>
  <c r="T790" i="2" s="1"/>
  <c r="Q790" i="2"/>
  <c r="R790" i="2" s="1"/>
  <c r="P790" i="2"/>
  <c r="N790" i="2"/>
  <c r="M790" i="2"/>
  <c r="S789" i="2"/>
  <c r="T789" i="2" s="1"/>
  <c r="Q789" i="2"/>
  <c r="R789" i="2" s="1"/>
  <c r="P789" i="2"/>
  <c r="N789" i="2"/>
  <c r="M789" i="2"/>
  <c r="T788" i="2"/>
  <c r="S788" i="2"/>
  <c r="Q788" i="2"/>
  <c r="R788" i="2" s="1"/>
  <c r="P788" i="2"/>
  <c r="N788" i="2"/>
  <c r="M788" i="2"/>
  <c r="S787" i="2"/>
  <c r="T787" i="2" s="1"/>
  <c r="Q787" i="2"/>
  <c r="R787" i="2" s="1"/>
  <c r="P787" i="2"/>
  <c r="N787" i="2"/>
  <c r="M787" i="2"/>
  <c r="S786" i="2"/>
  <c r="T786" i="2" s="1"/>
  <c r="Q786" i="2"/>
  <c r="R786" i="2" s="1"/>
  <c r="P786" i="2"/>
  <c r="N786" i="2"/>
  <c r="M786" i="2"/>
  <c r="S785" i="2"/>
  <c r="T785" i="2" s="1"/>
  <c r="Q785" i="2"/>
  <c r="R785" i="2" s="1"/>
  <c r="P785" i="2"/>
  <c r="N785" i="2"/>
  <c r="M785" i="2"/>
  <c r="S784" i="2"/>
  <c r="T784" i="2" s="1"/>
  <c r="Q784" i="2"/>
  <c r="R784" i="2" s="1"/>
  <c r="P784" i="2"/>
  <c r="N784" i="2"/>
  <c r="M784" i="2"/>
  <c r="S783" i="2"/>
  <c r="T783" i="2" s="1"/>
  <c r="Q783" i="2"/>
  <c r="R783" i="2" s="1"/>
  <c r="P783" i="2"/>
  <c r="N783" i="2"/>
  <c r="M783" i="2"/>
  <c r="S782" i="2"/>
  <c r="T782" i="2" s="1"/>
  <c r="Q782" i="2"/>
  <c r="R782" i="2" s="1"/>
  <c r="P782" i="2"/>
  <c r="N782" i="2"/>
  <c r="M782" i="2"/>
  <c r="S781" i="2"/>
  <c r="T781" i="2" s="1"/>
  <c r="Q781" i="2"/>
  <c r="R781" i="2" s="1"/>
  <c r="N781" i="2"/>
  <c r="M781" i="2"/>
  <c r="S780" i="2"/>
  <c r="T780" i="2" s="1"/>
  <c r="Q780" i="2"/>
  <c r="R780" i="2" s="1"/>
  <c r="P780" i="2"/>
  <c r="N780" i="2"/>
  <c r="M780" i="2"/>
  <c r="S779" i="2"/>
  <c r="T779" i="2" s="1"/>
  <c r="Q779" i="2"/>
  <c r="R779" i="2" s="1"/>
  <c r="N779" i="2"/>
  <c r="M779" i="2"/>
  <c r="S778" i="2"/>
  <c r="T778" i="2" s="1"/>
  <c r="Q778" i="2"/>
  <c r="R778" i="2" s="1"/>
  <c r="N778" i="2"/>
  <c r="M778" i="2"/>
  <c r="S777" i="2"/>
  <c r="T777" i="2" s="1"/>
  <c r="Q777" i="2"/>
  <c r="R777" i="2" s="1"/>
  <c r="N777" i="2"/>
  <c r="M777" i="2"/>
  <c r="S776" i="2"/>
  <c r="T776" i="2" s="1"/>
  <c r="Q776" i="2"/>
  <c r="R776" i="2" s="1"/>
  <c r="N776" i="2"/>
  <c r="M776" i="2"/>
  <c r="S775" i="2"/>
  <c r="T775" i="2" s="1"/>
  <c r="Q775" i="2"/>
  <c r="R775" i="2" s="1"/>
  <c r="N775" i="2"/>
  <c r="M775" i="2"/>
  <c r="S774" i="2"/>
  <c r="T774" i="2" s="1"/>
  <c r="Q774" i="2"/>
  <c r="R774" i="2" s="1"/>
  <c r="P774" i="2"/>
  <c r="N774" i="2"/>
  <c r="M774" i="2"/>
  <c r="S773" i="2"/>
  <c r="T773" i="2" s="1"/>
  <c r="Q773" i="2"/>
  <c r="R773" i="2" s="1"/>
  <c r="P773" i="2"/>
  <c r="N773" i="2"/>
  <c r="M773" i="2"/>
  <c r="S772" i="2"/>
  <c r="T772" i="2" s="1"/>
  <c r="Q772" i="2"/>
  <c r="R772" i="2" s="1"/>
  <c r="P772" i="2"/>
  <c r="N772" i="2"/>
  <c r="M772" i="2"/>
  <c r="S771" i="2"/>
  <c r="T771" i="2" s="1"/>
  <c r="Q771" i="2"/>
  <c r="R771" i="2" s="1"/>
  <c r="P771" i="2"/>
  <c r="N771" i="2"/>
  <c r="M771" i="2"/>
  <c r="S770" i="2"/>
  <c r="T770" i="2" s="1"/>
  <c r="Q770" i="2"/>
  <c r="R770" i="2" s="1"/>
  <c r="P770" i="2"/>
  <c r="N770" i="2"/>
  <c r="M770" i="2"/>
  <c r="T769" i="2"/>
  <c r="S769" i="2"/>
  <c r="Q769" i="2"/>
  <c r="R769" i="2" s="1"/>
  <c r="P769" i="2"/>
  <c r="N769" i="2"/>
  <c r="M769" i="2"/>
  <c r="S768" i="2"/>
  <c r="T768" i="2" s="1"/>
  <c r="R768" i="2"/>
  <c r="Q768" i="2"/>
  <c r="P768" i="2"/>
  <c r="N768" i="2"/>
  <c r="M768" i="2"/>
  <c r="S767" i="2"/>
  <c r="T767" i="2" s="1"/>
  <c r="Q767" i="2"/>
  <c r="R767" i="2" s="1"/>
  <c r="P767" i="2"/>
  <c r="N767" i="2"/>
  <c r="M767" i="2"/>
  <c r="S766" i="2"/>
  <c r="T766" i="2" s="1"/>
  <c r="Q766" i="2"/>
  <c r="R766" i="2" s="1"/>
  <c r="P766" i="2"/>
  <c r="N766" i="2"/>
  <c r="M766" i="2"/>
  <c r="S765" i="2"/>
  <c r="T765" i="2" s="1"/>
  <c r="Q765" i="2"/>
  <c r="R765" i="2" s="1"/>
  <c r="P765" i="2"/>
  <c r="N765" i="2"/>
  <c r="M765" i="2"/>
  <c r="S764" i="2"/>
  <c r="T764" i="2" s="1"/>
  <c r="Q764" i="2"/>
  <c r="R764" i="2" s="1"/>
  <c r="P764" i="2"/>
  <c r="N764" i="2"/>
  <c r="M764" i="2"/>
  <c r="S763" i="2"/>
  <c r="T763" i="2" s="1"/>
  <c r="Q763" i="2"/>
  <c r="R763" i="2" s="1"/>
  <c r="P763" i="2"/>
  <c r="N763" i="2"/>
  <c r="M763" i="2"/>
  <c r="S762" i="2"/>
  <c r="T762" i="2" s="1"/>
  <c r="Q762" i="2"/>
  <c r="R762" i="2" s="1"/>
  <c r="P762" i="2"/>
  <c r="N762" i="2"/>
  <c r="M762" i="2"/>
  <c r="S761" i="2"/>
  <c r="T761" i="2" s="1"/>
  <c r="Q761" i="2"/>
  <c r="R761" i="2" s="1"/>
  <c r="P761" i="2"/>
  <c r="N761" i="2"/>
  <c r="M761" i="2"/>
  <c r="S760" i="2"/>
  <c r="T760" i="2" s="1"/>
  <c r="Q760" i="2"/>
  <c r="R760" i="2" s="1"/>
  <c r="P760" i="2"/>
  <c r="N760" i="2"/>
  <c r="M760" i="2"/>
  <c r="S759" i="2"/>
  <c r="T759" i="2" s="1"/>
  <c r="Q759" i="2"/>
  <c r="R759" i="2" s="1"/>
  <c r="P759" i="2"/>
  <c r="N759" i="2"/>
  <c r="M759" i="2"/>
  <c r="S758" i="2"/>
  <c r="T758" i="2" s="1"/>
  <c r="Q758" i="2"/>
  <c r="R758" i="2" s="1"/>
  <c r="P758" i="2"/>
  <c r="N758" i="2"/>
  <c r="M758" i="2"/>
  <c r="S757" i="2"/>
  <c r="T757" i="2" s="1"/>
  <c r="Q757" i="2"/>
  <c r="R757" i="2" s="1"/>
  <c r="P757" i="2"/>
  <c r="N757" i="2"/>
  <c r="M757" i="2"/>
  <c r="S756" i="2"/>
  <c r="T756" i="2" s="1"/>
  <c r="Q756" i="2"/>
  <c r="R756" i="2" s="1"/>
  <c r="P756" i="2"/>
  <c r="N756" i="2"/>
  <c r="M756" i="2"/>
  <c r="S755" i="2"/>
  <c r="T755" i="2" s="1"/>
  <c r="Q755" i="2"/>
  <c r="R755" i="2" s="1"/>
  <c r="P755" i="2"/>
  <c r="N755" i="2"/>
  <c r="M755" i="2"/>
  <c r="S754" i="2"/>
  <c r="T754" i="2" s="1"/>
  <c r="Q754" i="2"/>
  <c r="R754" i="2" s="1"/>
  <c r="P754" i="2"/>
  <c r="N754" i="2"/>
  <c r="M754" i="2"/>
  <c r="S753" i="2"/>
  <c r="T753" i="2" s="1"/>
  <c r="Q753" i="2"/>
  <c r="R753" i="2" s="1"/>
  <c r="P753" i="2"/>
  <c r="N753" i="2"/>
  <c r="M753" i="2"/>
  <c r="S752" i="2"/>
  <c r="T752" i="2" s="1"/>
  <c r="Q752" i="2"/>
  <c r="R752" i="2" s="1"/>
  <c r="P752" i="2"/>
  <c r="N752" i="2"/>
  <c r="M752" i="2"/>
  <c r="S751" i="2"/>
  <c r="T751" i="2" s="1"/>
  <c r="Q751" i="2"/>
  <c r="R751" i="2" s="1"/>
  <c r="P751" i="2"/>
  <c r="N751" i="2"/>
  <c r="M751" i="2"/>
  <c r="S750" i="2"/>
  <c r="T750" i="2" s="1"/>
  <c r="Q750" i="2"/>
  <c r="R750" i="2" s="1"/>
  <c r="P750" i="2"/>
  <c r="N750" i="2"/>
  <c r="M750" i="2"/>
  <c r="S749" i="2"/>
  <c r="T749" i="2" s="1"/>
  <c r="Q749" i="2"/>
  <c r="R749" i="2" s="1"/>
  <c r="N749" i="2"/>
  <c r="M749" i="2"/>
  <c r="S748" i="2"/>
  <c r="T748" i="2" s="1"/>
  <c r="Q748" i="2"/>
  <c r="R748" i="2" s="1"/>
  <c r="N748" i="2"/>
  <c r="M748" i="2"/>
  <c r="S747" i="2"/>
  <c r="T747" i="2" s="1"/>
  <c r="Q747" i="2"/>
  <c r="R747" i="2" s="1"/>
  <c r="N747" i="2"/>
  <c r="M747" i="2"/>
  <c r="S746" i="2"/>
  <c r="T746" i="2" s="1"/>
  <c r="Q746" i="2"/>
  <c r="R746" i="2" s="1"/>
  <c r="N746" i="2"/>
  <c r="M746" i="2"/>
  <c r="S745" i="2"/>
  <c r="T745" i="2" s="1"/>
  <c r="Q745" i="2"/>
  <c r="R745" i="2" s="1"/>
  <c r="N745" i="2"/>
  <c r="M745" i="2"/>
  <c r="S744" i="2"/>
  <c r="T744" i="2" s="1"/>
  <c r="Q744" i="2"/>
  <c r="R744" i="2" s="1"/>
  <c r="N744" i="2"/>
  <c r="M744" i="2"/>
  <c r="S743" i="2"/>
  <c r="T743" i="2" s="1"/>
  <c r="Q743" i="2"/>
  <c r="R743" i="2" s="1"/>
  <c r="P743" i="2"/>
  <c r="N743" i="2"/>
  <c r="M743" i="2"/>
  <c r="S742" i="2"/>
  <c r="T742" i="2" s="1"/>
  <c r="Q742" i="2"/>
  <c r="R742" i="2" s="1"/>
  <c r="P742" i="2"/>
  <c r="N742" i="2"/>
  <c r="M742" i="2"/>
  <c r="S741" i="2"/>
  <c r="T741" i="2" s="1"/>
  <c r="Q741" i="2"/>
  <c r="R741" i="2" s="1"/>
  <c r="P741" i="2"/>
  <c r="N741" i="2"/>
  <c r="M741" i="2"/>
  <c r="S740" i="2"/>
  <c r="T740" i="2" s="1"/>
  <c r="Q740" i="2"/>
  <c r="R740" i="2" s="1"/>
  <c r="P740" i="2"/>
  <c r="N740" i="2"/>
  <c r="M740" i="2"/>
  <c r="S739" i="2"/>
  <c r="T739" i="2" s="1"/>
  <c r="Q739" i="2"/>
  <c r="R739" i="2" s="1"/>
  <c r="P739" i="2"/>
  <c r="N739" i="2"/>
  <c r="M739" i="2"/>
  <c r="S738" i="2"/>
  <c r="T738" i="2" s="1"/>
  <c r="Q738" i="2"/>
  <c r="R738" i="2" s="1"/>
  <c r="P738" i="2"/>
  <c r="N738" i="2"/>
  <c r="M738" i="2"/>
  <c r="S737" i="2"/>
  <c r="T737" i="2" s="1"/>
  <c r="Q737" i="2"/>
  <c r="R737" i="2" s="1"/>
  <c r="P737" i="2"/>
  <c r="N737" i="2"/>
  <c r="M737" i="2"/>
  <c r="S736" i="2"/>
  <c r="T736" i="2" s="1"/>
  <c r="Q736" i="2"/>
  <c r="R736" i="2" s="1"/>
  <c r="P736" i="2"/>
  <c r="N736" i="2"/>
  <c r="M736" i="2"/>
  <c r="S735" i="2"/>
  <c r="T735" i="2" s="1"/>
  <c r="Q735" i="2"/>
  <c r="R735" i="2" s="1"/>
  <c r="P735" i="2"/>
  <c r="N735" i="2"/>
  <c r="M735" i="2"/>
  <c r="S734" i="2"/>
  <c r="T734" i="2" s="1"/>
  <c r="Q734" i="2"/>
  <c r="R734" i="2" s="1"/>
  <c r="P734" i="2"/>
  <c r="N734" i="2"/>
  <c r="M734" i="2"/>
  <c r="S733" i="2"/>
  <c r="T733" i="2" s="1"/>
  <c r="Q733" i="2"/>
  <c r="R733" i="2" s="1"/>
  <c r="P733" i="2"/>
  <c r="N733" i="2"/>
  <c r="M733" i="2"/>
  <c r="S732" i="2"/>
  <c r="T732" i="2" s="1"/>
  <c r="Q732" i="2"/>
  <c r="R732" i="2" s="1"/>
  <c r="P732" i="2"/>
  <c r="N732" i="2"/>
  <c r="M732" i="2"/>
  <c r="S731" i="2"/>
  <c r="T731" i="2" s="1"/>
  <c r="Q731" i="2"/>
  <c r="R731" i="2" s="1"/>
  <c r="P731" i="2"/>
  <c r="N731" i="2"/>
  <c r="M731" i="2"/>
  <c r="S730" i="2"/>
  <c r="T730" i="2" s="1"/>
  <c r="Q730" i="2"/>
  <c r="R730" i="2" s="1"/>
  <c r="N730" i="2"/>
  <c r="M730" i="2"/>
  <c r="S729" i="2"/>
  <c r="T729" i="2" s="1"/>
  <c r="Q729" i="2"/>
  <c r="R729" i="2" s="1"/>
  <c r="N729" i="2"/>
  <c r="M729" i="2"/>
  <c r="S728" i="2"/>
  <c r="T728" i="2" s="1"/>
  <c r="Q728" i="2"/>
  <c r="R728" i="2" s="1"/>
  <c r="P728" i="2"/>
  <c r="N728" i="2"/>
  <c r="M728" i="2"/>
  <c r="S727" i="2"/>
  <c r="T727" i="2" s="1"/>
  <c r="Q727" i="2"/>
  <c r="R727" i="2" s="1"/>
  <c r="P727" i="2"/>
  <c r="N727" i="2"/>
  <c r="M727" i="2"/>
  <c r="S726" i="2"/>
  <c r="T726" i="2" s="1"/>
  <c r="Q726" i="2"/>
  <c r="R726" i="2" s="1"/>
  <c r="P726" i="2"/>
  <c r="N726" i="2"/>
  <c r="M726" i="2"/>
  <c r="S725" i="2"/>
  <c r="T725" i="2" s="1"/>
  <c r="Q725" i="2"/>
  <c r="R725" i="2" s="1"/>
  <c r="P725" i="2"/>
  <c r="N725" i="2"/>
  <c r="M725" i="2"/>
  <c r="S724" i="2"/>
  <c r="T724" i="2" s="1"/>
  <c r="Q724" i="2"/>
  <c r="R724" i="2" s="1"/>
  <c r="P724" i="2"/>
  <c r="N724" i="2"/>
  <c r="M724" i="2"/>
  <c r="S723" i="2"/>
  <c r="T723" i="2" s="1"/>
  <c r="Q723" i="2"/>
  <c r="R723" i="2" s="1"/>
  <c r="P723" i="2"/>
  <c r="N723" i="2"/>
  <c r="M723" i="2"/>
  <c r="S722" i="2"/>
  <c r="T722" i="2" s="1"/>
  <c r="Q722" i="2"/>
  <c r="R722" i="2" s="1"/>
  <c r="P722" i="2"/>
  <c r="N722" i="2"/>
  <c r="M722" i="2"/>
  <c r="S721" i="2"/>
  <c r="T721" i="2" s="1"/>
  <c r="Q721" i="2"/>
  <c r="R721" i="2" s="1"/>
  <c r="P721" i="2"/>
  <c r="N721" i="2"/>
  <c r="M721" i="2"/>
  <c r="S720" i="2"/>
  <c r="T720" i="2" s="1"/>
  <c r="Q720" i="2"/>
  <c r="R720" i="2" s="1"/>
  <c r="P720" i="2"/>
  <c r="N720" i="2"/>
  <c r="M720" i="2"/>
  <c r="S719" i="2"/>
  <c r="T719" i="2" s="1"/>
  <c r="Q719" i="2"/>
  <c r="R719" i="2" s="1"/>
  <c r="N719" i="2"/>
  <c r="M719" i="2"/>
  <c r="S718" i="2"/>
  <c r="T718" i="2" s="1"/>
  <c r="Q718" i="2"/>
  <c r="R718" i="2" s="1"/>
  <c r="P718" i="2"/>
  <c r="N718" i="2"/>
  <c r="M718" i="2"/>
  <c r="S717" i="2"/>
  <c r="T717" i="2" s="1"/>
  <c r="Q717" i="2"/>
  <c r="R717" i="2" s="1"/>
  <c r="N717" i="2"/>
  <c r="M717" i="2"/>
  <c r="S716" i="2"/>
  <c r="T716" i="2" s="1"/>
  <c r="Q716" i="2"/>
  <c r="R716" i="2" s="1"/>
  <c r="P716" i="2"/>
  <c r="N716" i="2"/>
  <c r="M716" i="2"/>
  <c r="S715" i="2"/>
  <c r="T715" i="2" s="1"/>
  <c r="Q715" i="2"/>
  <c r="R715" i="2" s="1"/>
  <c r="P715" i="2"/>
  <c r="N715" i="2"/>
  <c r="M715" i="2"/>
  <c r="S714" i="2"/>
  <c r="T714" i="2" s="1"/>
  <c r="Q714" i="2"/>
  <c r="R714" i="2" s="1"/>
  <c r="P714" i="2"/>
  <c r="N714" i="2"/>
  <c r="M714" i="2"/>
  <c r="S713" i="2"/>
  <c r="T713" i="2" s="1"/>
  <c r="Q713" i="2"/>
  <c r="R713" i="2" s="1"/>
  <c r="P713" i="2"/>
  <c r="N713" i="2"/>
  <c r="M713" i="2"/>
  <c r="S712" i="2"/>
  <c r="T712" i="2" s="1"/>
  <c r="Q712" i="2"/>
  <c r="R712" i="2" s="1"/>
  <c r="P712" i="2"/>
  <c r="N712" i="2"/>
  <c r="M712" i="2"/>
  <c r="S711" i="2"/>
  <c r="T711" i="2" s="1"/>
  <c r="Q711" i="2"/>
  <c r="R711" i="2" s="1"/>
  <c r="P711" i="2"/>
  <c r="N711" i="2"/>
  <c r="M711" i="2"/>
  <c r="S710" i="2"/>
  <c r="T710" i="2" s="1"/>
  <c r="Q710" i="2"/>
  <c r="R710" i="2" s="1"/>
  <c r="P710" i="2"/>
  <c r="N710" i="2"/>
  <c r="M710" i="2"/>
  <c r="S709" i="2"/>
  <c r="T709" i="2" s="1"/>
  <c r="Q709" i="2"/>
  <c r="R709" i="2" s="1"/>
  <c r="P709" i="2"/>
  <c r="N709" i="2"/>
  <c r="M709" i="2"/>
  <c r="S708" i="2"/>
  <c r="T708" i="2" s="1"/>
  <c r="Q708" i="2"/>
  <c r="R708" i="2" s="1"/>
  <c r="P708" i="2"/>
  <c r="N708" i="2"/>
  <c r="M708" i="2"/>
  <c r="S707" i="2"/>
  <c r="T707" i="2" s="1"/>
  <c r="Q707" i="2"/>
  <c r="R707" i="2" s="1"/>
  <c r="P707" i="2"/>
  <c r="N707" i="2"/>
  <c r="M707" i="2"/>
  <c r="S706" i="2"/>
  <c r="T706" i="2" s="1"/>
  <c r="Q706" i="2"/>
  <c r="R706" i="2" s="1"/>
  <c r="P706" i="2"/>
  <c r="N706" i="2"/>
  <c r="M706" i="2"/>
  <c r="S705" i="2"/>
  <c r="T705" i="2" s="1"/>
  <c r="Q705" i="2"/>
  <c r="R705" i="2" s="1"/>
  <c r="P705" i="2"/>
  <c r="N705" i="2"/>
  <c r="M705" i="2"/>
  <c r="S704" i="2"/>
  <c r="T704" i="2" s="1"/>
  <c r="Q704" i="2"/>
  <c r="R704" i="2" s="1"/>
  <c r="P704" i="2"/>
  <c r="N704" i="2"/>
  <c r="M704" i="2"/>
  <c r="S703" i="2"/>
  <c r="T703" i="2" s="1"/>
  <c r="Q703" i="2"/>
  <c r="R703" i="2" s="1"/>
  <c r="P703" i="2"/>
  <c r="N703" i="2"/>
  <c r="M703" i="2"/>
  <c r="S702" i="2"/>
  <c r="T702" i="2" s="1"/>
  <c r="Q702" i="2"/>
  <c r="R702" i="2" s="1"/>
  <c r="P702" i="2"/>
  <c r="N702" i="2"/>
  <c r="M702" i="2"/>
  <c r="S701" i="2"/>
  <c r="T701" i="2" s="1"/>
  <c r="Q701" i="2"/>
  <c r="R701" i="2" s="1"/>
  <c r="P701" i="2"/>
  <c r="N701" i="2"/>
  <c r="M701" i="2"/>
  <c r="S700" i="2"/>
  <c r="T700" i="2" s="1"/>
  <c r="Q700" i="2"/>
  <c r="R700" i="2" s="1"/>
  <c r="P700" i="2"/>
  <c r="N700" i="2"/>
  <c r="M700" i="2"/>
  <c r="S699" i="2"/>
  <c r="T699" i="2" s="1"/>
  <c r="Q699" i="2"/>
  <c r="R699" i="2" s="1"/>
  <c r="P699" i="2"/>
  <c r="N699" i="2"/>
  <c r="M699" i="2"/>
  <c r="S698" i="2"/>
  <c r="T698" i="2" s="1"/>
  <c r="Q698" i="2"/>
  <c r="R698" i="2" s="1"/>
  <c r="P698" i="2"/>
  <c r="N698" i="2"/>
  <c r="M698" i="2"/>
  <c r="S697" i="2"/>
  <c r="T697" i="2" s="1"/>
  <c r="Q697" i="2"/>
  <c r="R697" i="2" s="1"/>
  <c r="N697" i="2"/>
  <c r="M697" i="2"/>
  <c r="S696" i="2"/>
  <c r="T696" i="2" s="1"/>
  <c r="Q696" i="2"/>
  <c r="R696" i="2" s="1"/>
  <c r="P696" i="2"/>
  <c r="N696" i="2"/>
  <c r="M696" i="2"/>
  <c r="S695" i="2"/>
  <c r="T695" i="2" s="1"/>
  <c r="Q695" i="2"/>
  <c r="R695" i="2" s="1"/>
  <c r="P695" i="2"/>
  <c r="N695" i="2"/>
  <c r="M695" i="2"/>
  <c r="S694" i="2"/>
  <c r="T694" i="2" s="1"/>
  <c r="Q694" i="2"/>
  <c r="R694" i="2" s="1"/>
  <c r="P694" i="2"/>
  <c r="N694" i="2"/>
  <c r="M694" i="2"/>
  <c r="S693" i="2"/>
  <c r="T693" i="2" s="1"/>
  <c r="Q693" i="2"/>
  <c r="R693" i="2" s="1"/>
  <c r="P693" i="2"/>
  <c r="N693" i="2"/>
  <c r="M693" i="2"/>
  <c r="S692" i="2"/>
  <c r="T692" i="2" s="1"/>
  <c r="Q692" i="2"/>
  <c r="R692" i="2" s="1"/>
  <c r="P692" i="2"/>
  <c r="N692" i="2"/>
  <c r="M692" i="2"/>
  <c r="S691" i="2"/>
  <c r="T691" i="2" s="1"/>
  <c r="Q691" i="2"/>
  <c r="R691" i="2" s="1"/>
  <c r="P691" i="2"/>
  <c r="N691" i="2"/>
  <c r="M691" i="2"/>
  <c r="S690" i="2"/>
  <c r="T690" i="2" s="1"/>
  <c r="Q690" i="2"/>
  <c r="R690" i="2" s="1"/>
  <c r="P690" i="2"/>
  <c r="N690" i="2"/>
  <c r="M690" i="2"/>
  <c r="S689" i="2"/>
  <c r="T689" i="2" s="1"/>
  <c r="Q689" i="2"/>
  <c r="R689" i="2" s="1"/>
  <c r="P689" i="2"/>
  <c r="N689" i="2"/>
  <c r="M689" i="2"/>
  <c r="S688" i="2"/>
  <c r="T688" i="2" s="1"/>
  <c r="Q688" i="2"/>
  <c r="R688" i="2" s="1"/>
  <c r="P688" i="2"/>
  <c r="N688" i="2"/>
  <c r="M688" i="2"/>
  <c r="S687" i="2"/>
  <c r="T687" i="2" s="1"/>
  <c r="Q687" i="2"/>
  <c r="R687" i="2" s="1"/>
  <c r="P687" i="2"/>
  <c r="N687" i="2"/>
  <c r="M687" i="2"/>
  <c r="S686" i="2"/>
  <c r="T686" i="2" s="1"/>
  <c r="Q686" i="2"/>
  <c r="R686" i="2" s="1"/>
  <c r="P686" i="2"/>
  <c r="N686" i="2"/>
  <c r="M686" i="2"/>
  <c r="S685" i="2"/>
  <c r="T685" i="2" s="1"/>
  <c r="Q685" i="2"/>
  <c r="R685" i="2" s="1"/>
  <c r="P685" i="2"/>
  <c r="N685" i="2"/>
  <c r="M685" i="2"/>
  <c r="S684" i="2"/>
  <c r="T684" i="2" s="1"/>
  <c r="Q684" i="2"/>
  <c r="R684" i="2" s="1"/>
  <c r="P684" i="2"/>
  <c r="N684" i="2"/>
  <c r="M684" i="2"/>
  <c r="S683" i="2"/>
  <c r="T683" i="2" s="1"/>
  <c r="Q683" i="2"/>
  <c r="R683" i="2" s="1"/>
  <c r="P683" i="2"/>
  <c r="N683" i="2"/>
  <c r="M683" i="2"/>
  <c r="S682" i="2"/>
  <c r="T682" i="2" s="1"/>
  <c r="Q682" i="2"/>
  <c r="R682" i="2" s="1"/>
  <c r="P682" i="2"/>
  <c r="N682" i="2"/>
  <c r="M682" i="2"/>
  <c r="S681" i="2"/>
  <c r="T681" i="2" s="1"/>
  <c r="Q681" i="2"/>
  <c r="R681" i="2" s="1"/>
  <c r="P681" i="2"/>
  <c r="N681" i="2"/>
  <c r="M681" i="2"/>
  <c r="S680" i="2"/>
  <c r="T680" i="2" s="1"/>
  <c r="Q680" i="2"/>
  <c r="R680" i="2" s="1"/>
  <c r="P680" i="2"/>
  <c r="N680" i="2"/>
  <c r="M680" i="2"/>
  <c r="S679" i="2"/>
  <c r="T679" i="2" s="1"/>
  <c r="Q679" i="2"/>
  <c r="R679" i="2" s="1"/>
  <c r="P679" i="2"/>
  <c r="N679" i="2"/>
  <c r="M679" i="2"/>
  <c r="S678" i="2"/>
  <c r="T678" i="2" s="1"/>
  <c r="Q678" i="2"/>
  <c r="R678" i="2" s="1"/>
  <c r="P678" i="2"/>
  <c r="N678" i="2"/>
  <c r="M678" i="2"/>
  <c r="S677" i="2"/>
  <c r="T677" i="2" s="1"/>
  <c r="Q677" i="2"/>
  <c r="R677" i="2" s="1"/>
  <c r="P677" i="2"/>
  <c r="N677" i="2"/>
  <c r="M677" i="2"/>
  <c r="S676" i="2"/>
  <c r="T676" i="2" s="1"/>
  <c r="Q676" i="2"/>
  <c r="R676" i="2" s="1"/>
  <c r="P676" i="2"/>
  <c r="N676" i="2"/>
  <c r="M676" i="2"/>
  <c r="S675" i="2"/>
  <c r="T675" i="2" s="1"/>
  <c r="Q675" i="2"/>
  <c r="R675" i="2" s="1"/>
  <c r="P675" i="2"/>
  <c r="N675" i="2"/>
  <c r="M675" i="2"/>
  <c r="S674" i="2"/>
  <c r="T674" i="2" s="1"/>
  <c r="Q674" i="2"/>
  <c r="R674" i="2" s="1"/>
  <c r="N674" i="2"/>
  <c r="M674" i="2"/>
  <c r="S673" i="2"/>
  <c r="T673" i="2" s="1"/>
  <c r="Q673" i="2"/>
  <c r="R673" i="2" s="1"/>
  <c r="P673" i="2"/>
  <c r="N673" i="2"/>
  <c r="M673" i="2"/>
  <c r="S672" i="2"/>
  <c r="T672" i="2" s="1"/>
  <c r="Q672" i="2"/>
  <c r="R672" i="2" s="1"/>
  <c r="P672" i="2"/>
  <c r="N672" i="2"/>
  <c r="M672" i="2"/>
  <c r="S671" i="2"/>
  <c r="T671" i="2" s="1"/>
  <c r="Q671" i="2"/>
  <c r="R671" i="2" s="1"/>
  <c r="P671" i="2"/>
  <c r="N671" i="2"/>
  <c r="M671" i="2"/>
  <c r="S670" i="2"/>
  <c r="T670" i="2" s="1"/>
  <c r="Q670" i="2"/>
  <c r="R670" i="2" s="1"/>
  <c r="P670" i="2"/>
  <c r="N670" i="2"/>
  <c r="M670" i="2"/>
  <c r="S669" i="2"/>
  <c r="T669" i="2" s="1"/>
  <c r="Q669" i="2"/>
  <c r="R669" i="2" s="1"/>
  <c r="P669" i="2"/>
  <c r="N669" i="2"/>
  <c r="M669" i="2"/>
  <c r="S668" i="2"/>
  <c r="T668" i="2" s="1"/>
  <c r="Q668" i="2"/>
  <c r="R668" i="2" s="1"/>
  <c r="P668" i="2"/>
  <c r="N668" i="2"/>
  <c r="M668" i="2"/>
  <c r="S667" i="2"/>
  <c r="T667" i="2" s="1"/>
  <c r="Q667" i="2"/>
  <c r="R667" i="2" s="1"/>
  <c r="P667" i="2"/>
  <c r="N667" i="2"/>
  <c r="M667" i="2"/>
  <c r="S666" i="2"/>
  <c r="T666" i="2" s="1"/>
  <c r="Q666" i="2"/>
  <c r="R666" i="2" s="1"/>
  <c r="P666" i="2"/>
  <c r="N666" i="2"/>
  <c r="M666" i="2"/>
  <c r="S665" i="2"/>
  <c r="T665" i="2" s="1"/>
  <c r="Q665" i="2"/>
  <c r="R665" i="2" s="1"/>
  <c r="P665" i="2"/>
  <c r="N665" i="2"/>
  <c r="M665" i="2"/>
  <c r="S664" i="2"/>
  <c r="T664" i="2" s="1"/>
  <c r="Q664" i="2"/>
  <c r="R664" i="2" s="1"/>
  <c r="P664" i="2"/>
  <c r="N664" i="2"/>
  <c r="M664" i="2"/>
  <c r="S663" i="2"/>
  <c r="T663" i="2" s="1"/>
  <c r="Q663" i="2"/>
  <c r="R663" i="2" s="1"/>
  <c r="P663" i="2"/>
  <c r="N663" i="2"/>
  <c r="M663" i="2"/>
  <c r="S662" i="2"/>
  <c r="T662" i="2" s="1"/>
  <c r="Q662" i="2"/>
  <c r="R662" i="2" s="1"/>
  <c r="P662" i="2"/>
  <c r="N662" i="2"/>
  <c r="M662" i="2"/>
  <c r="S661" i="2"/>
  <c r="T661" i="2" s="1"/>
  <c r="Q661" i="2"/>
  <c r="R661" i="2" s="1"/>
  <c r="P661" i="2"/>
  <c r="N661" i="2"/>
  <c r="M661" i="2"/>
  <c r="S660" i="2"/>
  <c r="T660" i="2" s="1"/>
  <c r="R660" i="2"/>
  <c r="Q660" i="2"/>
  <c r="P660" i="2"/>
  <c r="N660" i="2"/>
  <c r="M660" i="2"/>
  <c r="S659" i="2"/>
  <c r="T659" i="2" s="1"/>
  <c r="Q659" i="2"/>
  <c r="R659" i="2" s="1"/>
  <c r="P659" i="2"/>
  <c r="N659" i="2"/>
  <c r="M659" i="2"/>
  <c r="S658" i="2"/>
  <c r="T658" i="2" s="1"/>
  <c r="Q658" i="2"/>
  <c r="R658" i="2" s="1"/>
  <c r="P658" i="2"/>
  <c r="N658" i="2"/>
  <c r="M658" i="2"/>
  <c r="S657" i="2"/>
  <c r="T657" i="2" s="1"/>
  <c r="Q657" i="2"/>
  <c r="R657" i="2" s="1"/>
  <c r="P657" i="2"/>
  <c r="N657" i="2"/>
  <c r="M657" i="2"/>
  <c r="S656" i="2"/>
  <c r="T656" i="2" s="1"/>
  <c r="Q656" i="2"/>
  <c r="R656" i="2" s="1"/>
  <c r="P656" i="2"/>
  <c r="N656" i="2"/>
  <c r="M656" i="2"/>
  <c r="S655" i="2"/>
  <c r="T655" i="2" s="1"/>
  <c r="Q655" i="2"/>
  <c r="R655" i="2" s="1"/>
  <c r="P655" i="2"/>
  <c r="N655" i="2"/>
  <c r="M655" i="2"/>
  <c r="S654" i="2"/>
  <c r="T654" i="2" s="1"/>
  <c r="Q654" i="2"/>
  <c r="R654" i="2" s="1"/>
  <c r="P654" i="2"/>
  <c r="N654" i="2"/>
  <c r="M654" i="2"/>
  <c r="S653" i="2"/>
  <c r="T653" i="2" s="1"/>
  <c r="Q653" i="2"/>
  <c r="R653" i="2" s="1"/>
  <c r="N653" i="2"/>
  <c r="M653" i="2"/>
  <c r="S652" i="2"/>
  <c r="T652" i="2" s="1"/>
  <c r="Q652" i="2"/>
  <c r="R652" i="2" s="1"/>
  <c r="P652" i="2"/>
  <c r="N652" i="2"/>
  <c r="M652" i="2"/>
  <c r="S651" i="2"/>
  <c r="T651" i="2" s="1"/>
  <c r="Q651" i="2"/>
  <c r="R651" i="2" s="1"/>
  <c r="P651" i="2"/>
  <c r="N651" i="2"/>
  <c r="M651" i="2"/>
  <c r="S650" i="2"/>
  <c r="T650" i="2" s="1"/>
  <c r="Q650" i="2"/>
  <c r="R650" i="2" s="1"/>
  <c r="P650" i="2"/>
  <c r="N650" i="2"/>
  <c r="M650" i="2"/>
  <c r="S649" i="2"/>
  <c r="T649" i="2" s="1"/>
  <c r="Q649" i="2"/>
  <c r="R649" i="2" s="1"/>
  <c r="P649" i="2"/>
  <c r="N649" i="2"/>
  <c r="M649" i="2"/>
  <c r="S648" i="2"/>
  <c r="T648" i="2" s="1"/>
  <c r="Q648" i="2"/>
  <c r="R648" i="2" s="1"/>
  <c r="P648" i="2"/>
  <c r="N648" i="2"/>
  <c r="M648" i="2"/>
  <c r="S647" i="2"/>
  <c r="T647" i="2" s="1"/>
  <c r="Q647" i="2"/>
  <c r="R647" i="2" s="1"/>
  <c r="P647" i="2"/>
  <c r="N647" i="2"/>
  <c r="M647" i="2"/>
  <c r="S646" i="2"/>
  <c r="T646" i="2" s="1"/>
  <c r="Q646" i="2"/>
  <c r="R646" i="2" s="1"/>
  <c r="P646" i="2"/>
  <c r="N646" i="2"/>
  <c r="M646" i="2"/>
  <c r="S645" i="2"/>
  <c r="T645" i="2" s="1"/>
  <c r="Q645" i="2"/>
  <c r="R645" i="2" s="1"/>
  <c r="P645" i="2"/>
  <c r="N645" i="2"/>
  <c r="M645" i="2"/>
  <c r="S644" i="2"/>
  <c r="T644" i="2" s="1"/>
  <c r="Q644" i="2"/>
  <c r="R644" i="2" s="1"/>
  <c r="P644" i="2"/>
  <c r="N644" i="2"/>
  <c r="M644" i="2"/>
  <c r="S643" i="2"/>
  <c r="T643" i="2" s="1"/>
  <c r="Q643" i="2"/>
  <c r="R643" i="2" s="1"/>
  <c r="P643" i="2"/>
  <c r="N643" i="2"/>
  <c r="M643" i="2"/>
  <c r="S642" i="2"/>
  <c r="T642" i="2" s="1"/>
  <c r="Q642" i="2"/>
  <c r="R642" i="2" s="1"/>
  <c r="P642" i="2"/>
  <c r="N642" i="2"/>
  <c r="M642" i="2"/>
  <c r="S641" i="2"/>
  <c r="T641" i="2" s="1"/>
  <c r="Q641" i="2"/>
  <c r="R641" i="2" s="1"/>
  <c r="P641" i="2"/>
  <c r="N641" i="2"/>
  <c r="M641" i="2"/>
  <c r="S640" i="2"/>
  <c r="T640" i="2" s="1"/>
  <c r="Q640" i="2"/>
  <c r="R640" i="2" s="1"/>
  <c r="P640" i="2"/>
  <c r="N640" i="2"/>
  <c r="M640" i="2"/>
  <c r="S639" i="2"/>
  <c r="T639" i="2" s="1"/>
  <c r="Q639" i="2"/>
  <c r="R639" i="2" s="1"/>
  <c r="P639" i="2"/>
  <c r="N639" i="2"/>
  <c r="M639" i="2"/>
  <c r="S638" i="2"/>
  <c r="T638" i="2" s="1"/>
  <c r="Q638" i="2"/>
  <c r="R638" i="2" s="1"/>
  <c r="P638" i="2"/>
  <c r="N638" i="2"/>
  <c r="M638" i="2"/>
  <c r="S637" i="2"/>
  <c r="T637" i="2" s="1"/>
  <c r="Q637" i="2"/>
  <c r="R637" i="2" s="1"/>
  <c r="N637" i="2"/>
  <c r="M637" i="2"/>
  <c r="S636" i="2"/>
  <c r="T636" i="2" s="1"/>
  <c r="Q636" i="2"/>
  <c r="R636" i="2" s="1"/>
  <c r="N636" i="2"/>
  <c r="M636" i="2"/>
  <c r="S635" i="2"/>
  <c r="T635" i="2" s="1"/>
  <c r="Q635" i="2"/>
  <c r="R635" i="2" s="1"/>
  <c r="P635" i="2"/>
  <c r="N635" i="2"/>
  <c r="M635" i="2"/>
  <c r="S634" i="2"/>
  <c r="T634" i="2" s="1"/>
  <c r="Q634" i="2"/>
  <c r="R634" i="2" s="1"/>
  <c r="P634" i="2"/>
  <c r="N634" i="2"/>
  <c r="M634" i="2"/>
  <c r="S633" i="2"/>
  <c r="T633" i="2" s="1"/>
  <c r="Q633" i="2"/>
  <c r="R633" i="2" s="1"/>
  <c r="P633" i="2"/>
  <c r="N633" i="2"/>
  <c r="M633" i="2"/>
  <c r="S632" i="2"/>
  <c r="T632" i="2" s="1"/>
  <c r="Q632" i="2"/>
  <c r="R632" i="2" s="1"/>
  <c r="P632" i="2"/>
  <c r="N632" i="2"/>
  <c r="M632" i="2"/>
  <c r="S631" i="2"/>
  <c r="T631" i="2" s="1"/>
  <c r="Q631" i="2"/>
  <c r="R631" i="2" s="1"/>
  <c r="P631" i="2"/>
  <c r="N631" i="2"/>
  <c r="M631" i="2"/>
  <c r="S630" i="2"/>
  <c r="T630" i="2" s="1"/>
  <c r="Q630" i="2"/>
  <c r="R630" i="2" s="1"/>
  <c r="P630" i="2"/>
  <c r="N630" i="2"/>
  <c r="M630" i="2"/>
  <c r="S629" i="2"/>
  <c r="T629" i="2" s="1"/>
  <c r="Q629" i="2"/>
  <c r="R629" i="2" s="1"/>
  <c r="P629" i="2"/>
  <c r="N629" i="2"/>
  <c r="M629" i="2"/>
  <c r="S628" i="2"/>
  <c r="T628" i="2" s="1"/>
  <c r="Q628" i="2"/>
  <c r="R628" i="2" s="1"/>
  <c r="P628" i="2"/>
  <c r="N628" i="2"/>
  <c r="M628" i="2"/>
  <c r="S627" i="2"/>
  <c r="T627" i="2" s="1"/>
  <c r="Q627" i="2"/>
  <c r="R627" i="2" s="1"/>
  <c r="P627" i="2"/>
  <c r="N627" i="2"/>
  <c r="M627" i="2"/>
  <c r="S626" i="2"/>
  <c r="T626" i="2" s="1"/>
  <c r="Q626" i="2"/>
  <c r="R626" i="2" s="1"/>
  <c r="P626" i="2"/>
  <c r="N626" i="2"/>
  <c r="M626" i="2"/>
  <c r="S625" i="2"/>
  <c r="T625" i="2" s="1"/>
  <c r="Q625" i="2"/>
  <c r="R625" i="2" s="1"/>
  <c r="P625" i="2"/>
  <c r="N625" i="2"/>
  <c r="M625" i="2"/>
  <c r="S624" i="2"/>
  <c r="T624" i="2" s="1"/>
  <c r="Q624" i="2"/>
  <c r="R624" i="2" s="1"/>
  <c r="P624" i="2"/>
  <c r="N624" i="2"/>
  <c r="M624" i="2"/>
  <c r="S623" i="2"/>
  <c r="T623" i="2" s="1"/>
  <c r="Q623" i="2"/>
  <c r="R623" i="2" s="1"/>
  <c r="P623" i="2"/>
  <c r="N623" i="2"/>
  <c r="M623" i="2"/>
  <c r="S622" i="2"/>
  <c r="T622" i="2" s="1"/>
  <c r="Q622" i="2"/>
  <c r="R622" i="2" s="1"/>
  <c r="P622" i="2"/>
  <c r="N622" i="2"/>
  <c r="M622" i="2"/>
  <c r="S621" i="2"/>
  <c r="T621" i="2" s="1"/>
  <c r="Q621" i="2"/>
  <c r="R621" i="2" s="1"/>
  <c r="P621" i="2"/>
  <c r="N621" i="2"/>
  <c r="M621" i="2"/>
  <c r="S620" i="2"/>
  <c r="T620" i="2" s="1"/>
  <c r="Q620" i="2"/>
  <c r="R620" i="2" s="1"/>
  <c r="P620" i="2"/>
  <c r="N620" i="2"/>
  <c r="M620" i="2"/>
  <c r="S619" i="2"/>
  <c r="T619" i="2" s="1"/>
  <c r="Q619" i="2"/>
  <c r="R619" i="2" s="1"/>
  <c r="P619" i="2"/>
  <c r="N619" i="2"/>
  <c r="M619" i="2"/>
  <c r="S618" i="2"/>
  <c r="T618" i="2" s="1"/>
  <c r="Q618" i="2"/>
  <c r="R618" i="2" s="1"/>
  <c r="P618" i="2"/>
  <c r="N618" i="2"/>
  <c r="M618" i="2"/>
  <c r="S617" i="2"/>
  <c r="T617" i="2" s="1"/>
  <c r="Q617" i="2"/>
  <c r="R617" i="2" s="1"/>
  <c r="P617" i="2"/>
  <c r="N617" i="2"/>
  <c r="M617" i="2"/>
  <c r="S616" i="2"/>
  <c r="T616" i="2" s="1"/>
  <c r="Q616" i="2"/>
  <c r="R616" i="2" s="1"/>
  <c r="P616" i="2"/>
  <c r="N616" i="2"/>
  <c r="M616" i="2"/>
  <c r="S615" i="2"/>
  <c r="T615" i="2" s="1"/>
  <c r="Q615" i="2"/>
  <c r="R615" i="2" s="1"/>
  <c r="P615" i="2"/>
  <c r="N615" i="2"/>
  <c r="M615" i="2"/>
  <c r="S614" i="2"/>
  <c r="T614" i="2" s="1"/>
  <c r="Q614" i="2"/>
  <c r="R614" i="2" s="1"/>
  <c r="P614" i="2"/>
  <c r="N614" i="2"/>
  <c r="M614" i="2"/>
  <c r="S613" i="2"/>
  <c r="T613" i="2" s="1"/>
  <c r="Q613" i="2"/>
  <c r="R613" i="2" s="1"/>
  <c r="N613" i="2"/>
  <c r="M613" i="2"/>
  <c r="S612" i="2"/>
  <c r="T612" i="2" s="1"/>
  <c r="Q612" i="2"/>
  <c r="R612" i="2" s="1"/>
  <c r="N612" i="2"/>
  <c r="M612" i="2"/>
  <c r="S611" i="2"/>
  <c r="T611" i="2" s="1"/>
  <c r="Q611" i="2"/>
  <c r="R611" i="2" s="1"/>
  <c r="N611" i="2"/>
  <c r="M611" i="2"/>
  <c r="S610" i="2"/>
  <c r="T610" i="2" s="1"/>
  <c r="Q610" i="2"/>
  <c r="R610" i="2" s="1"/>
  <c r="N610" i="2"/>
  <c r="M610" i="2"/>
  <c r="S609" i="2"/>
  <c r="T609" i="2" s="1"/>
  <c r="Q609" i="2"/>
  <c r="R609" i="2" s="1"/>
  <c r="N609" i="2"/>
  <c r="M609" i="2"/>
  <c r="S608" i="2"/>
  <c r="T608" i="2" s="1"/>
  <c r="Q608" i="2"/>
  <c r="R608" i="2" s="1"/>
  <c r="P608" i="2"/>
  <c r="N608" i="2"/>
  <c r="M608" i="2"/>
  <c r="S607" i="2"/>
  <c r="T607" i="2" s="1"/>
  <c r="Q607" i="2"/>
  <c r="R607" i="2" s="1"/>
  <c r="P607" i="2"/>
  <c r="N607" i="2"/>
  <c r="M607" i="2"/>
  <c r="S606" i="2"/>
  <c r="T606" i="2" s="1"/>
  <c r="Q606" i="2"/>
  <c r="R606" i="2" s="1"/>
  <c r="P606" i="2"/>
  <c r="N606" i="2"/>
  <c r="M606" i="2"/>
  <c r="S605" i="2"/>
  <c r="T605" i="2" s="1"/>
  <c r="Q605" i="2"/>
  <c r="R605" i="2" s="1"/>
  <c r="N605" i="2"/>
  <c r="M605" i="2"/>
  <c r="S604" i="2"/>
  <c r="T604" i="2" s="1"/>
  <c r="Q604" i="2"/>
  <c r="R604" i="2" s="1"/>
  <c r="N604" i="2"/>
  <c r="M604" i="2"/>
  <c r="S603" i="2"/>
  <c r="T603" i="2" s="1"/>
  <c r="Q603" i="2"/>
  <c r="R603" i="2" s="1"/>
  <c r="N603" i="2"/>
  <c r="M603" i="2"/>
  <c r="S602" i="2"/>
  <c r="T602" i="2" s="1"/>
  <c r="Q602" i="2"/>
  <c r="R602" i="2" s="1"/>
  <c r="P602" i="2"/>
  <c r="N602" i="2"/>
  <c r="M602" i="2"/>
  <c r="S601" i="2"/>
  <c r="T601" i="2" s="1"/>
  <c r="Q601" i="2"/>
  <c r="R601" i="2" s="1"/>
  <c r="P601" i="2"/>
  <c r="N601" i="2"/>
  <c r="M601" i="2"/>
  <c r="S600" i="2"/>
  <c r="T600" i="2" s="1"/>
  <c r="Q600" i="2"/>
  <c r="R600" i="2" s="1"/>
  <c r="P600" i="2"/>
  <c r="N600" i="2"/>
  <c r="M600" i="2"/>
  <c r="S599" i="2"/>
  <c r="T599" i="2" s="1"/>
  <c r="Q599" i="2"/>
  <c r="R599" i="2" s="1"/>
  <c r="P599" i="2"/>
  <c r="N599" i="2"/>
  <c r="M599" i="2"/>
  <c r="S598" i="2"/>
  <c r="T598" i="2" s="1"/>
  <c r="Q598" i="2"/>
  <c r="R598" i="2" s="1"/>
  <c r="P598" i="2"/>
  <c r="N598" i="2"/>
  <c r="M598" i="2"/>
  <c r="S597" i="2"/>
  <c r="T597" i="2" s="1"/>
  <c r="Q597" i="2"/>
  <c r="R597" i="2" s="1"/>
  <c r="P597" i="2"/>
  <c r="N597" i="2"/>
  <c r="M597" i="2"/>
  <c r="S596" i="2"/>
  <c r="T596" i="2" s="1"/>
  <c r="Q596" i="2"/>
  <c r="R596" i="2" s="1"/>
  <c r="P596" i="2"/>
  <c r="N596" i="2"/>
  <c r="M596" i="2"/>
  <c r="S595" i="2"/>
  <c r="T595" i="2" s="1"/>
  <c r="Q595" i="2"/>
  <c r="R595" i="2" s="1"/>
  <c r="P595" i="2"/>
  <c r="N595" i="2"/>
  <c r="M595" i="2"/>
  <c r="S594" i="2"/>
  <c r="T594" i="2" s="1"/>
  <c r="Q594" i="2"/>
  <c r="R594" i="2" s="1"/>
  <c r="P594" i="2"/>
  <c r="N594" i="2"/>
  <c r="M594" i="2"/>
  <c r="S593" i="2"/>
  <c r="T593" i="2" s="1"/>
  <c r="Q593" i="2"/>
  <c r="R593" i="2" s="1"/>
  <c r="P593" i="2"/>
  <c r="N593" i="2"/>
  <c r="M593" i="2"/>
  <c r="S592" i="2"/>
  <c r="T592" i="2" s="1"/>
  <c r="Q592" i="2"/>
  <c r="R592" i="2" s="1"/>
  <c r="P592" i="2"/>
  <c r="N592" i="2"/>
  <c r="M592" i="2"/>
  <c r="S591" i="2"/>
  <c r="T591" i="2" s="1"/>
  <c r="Q591" i="2"/>
  <c r="R591" i="2" s="1"/>
  <c r="P591" i="2"/>
  <c r="N591" i="2"/>
  <c r="M591" i="2"/>
  <c r="S590" i="2"/>
  <c r="T590" i="2" s="1"/>
  <c r="Q590" i="2"/>
  <c r="R590" i="2" s="1"/>
  <c r="P590" i="2"/>
  <c r="N590" i="2"/>
  <c r="M590" i="2"/>
  <c r="S589" i="2"/>
  <c r="T589" i="2" s="1"/>
  <c r="Q589" i="2"/>
  <c r="R589" i="2" s="1"/>
  <c r="P589" i="2"/>
  <c r="N589" i="2"/>
  <c r="M589" i="2"/>
  <c r="S588" i="2"/>
  <c r="T588" i="2" s="1"/>
  <c r="Q588" i="2"/>
  <c r="R588" i="2" s="1"/>
  <c r="P588" i="2"/>
  <c r="N588" i="2"/>
  <c r="M588" i="2"/>
  <c r="S587" i="2"/>
  <c r="T587" i="2" s="1"/>
  <c r="Q587" i="2"/>
  <c r="R587" i="2" s="1"/>
  <c r="P587" i="2"/>
  <c r="N587" i="2"/>
  <c r="M587" i="2"/>
  <c r="S586" i="2"/>
  <c r="T586" i="2" s="1"/>
  <c r="Q586" i="2"/>
  <c r="R586" i="2" s="1"/>
  <c r="P586" i="2"/>
  <c r="N586" i="2"/>
  <c r="M586" i="2"/>
  <c r="S585" i="2"/>
  <c r="T585" i="2" s="1"/>
  <c r="Q585" i="2"/>
  <c r="R585" i="2" s="1"/>
  <c r="P585" i="2"/>
  <c r="N585" i="2"/>
  <c r="M585" i="2"/>
  <c r="S584" i="2"/>
  <c r="T584" i="2" s="1"/>
  <c r="Q584" i="2"/>
  <c r="R584" i="2" s="1"/>
  <c r="P584" i="2"/>
  <c r="N584" i="2"/>
  <c r="M584" i="2"/>
  <c r="S583" i="2"/>
  <c r="T583" i="2" s="1"/>
  <c r="Q583" i="2"/>
  <c r="R583" i="2" s="1"/>
  <c r="P583" i="2"/>
  <c r="N583" i="2"/>
  <c r="M583" i="2"/>
  <c r="S582" i="2"/>
  <c r="T582" i="2" s="1"/>
  <c r="Q582" i="2"/>
  <c r="R582" i="2" s="1"/>
  <c r="N582" i="2"/>
  <c r="M582" i="2"/>
  <c r="S581" i="2"/>
  <c r="T581" i="2" s="1"/>
  <c r="Q581" i="2"/>
  <c r="R581" i="2" s="1"/>
  <c r="P581" i="2"/>
  <c r="N581" i="2"/>
  <c r="M581" i="2"/>
  <c r="S580" i="2"/>
  <c r="T580" i="2" s="1"/>
  <c r="Q580" i="2"/>
  <c r="R580" i="2" s="1"/>
  <c r="P580" i="2"/>
  <c r="N580" i="2"/>
  <c r="M580" i="2"/>
  <c r="S579" i="2"/>
  <c r="T579" i="2" s="1"/>
  <c r="Q579" i="2"/>
  <c r="R579" i="2" s="1"/>
  <c r="P579" i="2"/>
  <c r="N579" i="2"/>
  <c r="M579" i="2"/>
  <c r="S578" i="2"/>
  <c r="T578" i="2" s="1"/>
  <c r="Q578" i="2"/>
  <c r="R578" i="2" s="1"/>
  <c r="P578" i="2"/>
  <c r="N578" i="2"/>
  <c r="M578" i="2"/>
  <c r="S577" i="2"/>
  <c r="T577" i="2" s="1"/>
  <c r="Q577" i="2"/>
  <c r="R577" i="2" s="1"/>
  <c r="P577" i="2"/>
  <c r="N577" i="2"/>
  <c r="M577" i="2"/>
  <c r="S576" i="2"/>
  <c r="T576" i="2" s="1"/>
  <c r="Q576" i="2"/>
  <c r="R576" i="2" s="1"/>
  <c r="P576" i="2"/>
  <c r="N576" i="2"/>
  <c r="M576" i="2"/>
  <c r="S575" i="2"/>
  <c r="T575" i="2" s="1"/>
  <c r="Q575" i="2"/>
  <c r="R575" i="2" s="1"/>
  <c r="P575" i="2"/>
  <c r="N575" i="2"/>
  <c r="M575" i="2"/>
  <c r="S574" i="2"/>
  <c r="T574" i="2" s="1"/>
  <c r="R574" i="2"/>
  <c r="Q574" i="2"/>
  <c r="P574" i="2"/>
  <c r="N574" i="2"/>
  <c r="M574" i="2"/>
  <c r="S573" i="2"/>
  <c r="T573" i="2" s="1"/>
  <c r="Q573" i="2"/>
  <c r="R573" i="2" s="1"/>
  <c r="P573" i="2"/>
  <c r="N573" i="2"/>
  <c r="M573" i="2"/>
  <c r="S572" i="2"/>
  <c r="T572" i="2" s="1"/>
  <c r="Q572" i="2"/>
  <c r="R572" i="2" s="1"/>
  <c r="P572" i="2"/>
  <c r="N572" i="2"/>
  <c r="M572" i="2"/>
  <c r="S571" i="2"/>
  <c r="T571" i="2" s="1"/>
  <c r="Q571" i="2"/>
  <c r="R571" i="2" s="1"/>
  <c r="P571" i="2"/>
  <c r="N571" i="2"/>
  <c r="M571" i="2"/>
  <c r="S570" i="2"/>
  <c r="T570" i="2" s="1"/>
  <c r="Q570" i="2"/>
  <c r="R570" i="2" s="1"/>
  <c r="P570" i="2"/>
  <c r="N570" i="2"/>
  <c r="M570" i="2"/>
  <c r="S569" i="2"/>
  <c r="T569" i="2" s="1"/>
  <c r="Q569" i="2"/>
  <c r="R569" i="2" s="1"/>
  <c r="P569" i="2"/>
  <c r="N569" i="2"/>
  <c r="M569" i="2"/>
  <c r="S568" i="2"/>
  <c r="T568" i="2" s="1"/>
  <c r="Q568" i="2"/>
  <c r="R568" i="2" s="1"/>
  <c r="P568" i="2"/>
  <c r="N568" i="2"/>
  <c r="M568" i="2"/>
  <c r="S567" i="2"/>
  <c r="T567" i="2" s="1"/>
  <c r="Q567" i="2"/>
  <c r="R567" i="2" s="1"/>
  <c r="N567" i="2"/>
  <c r="M567" i="2"/>
  <c r="S566" i="2"/>
  <c r="T566" i="2" s="1"/>
  <c r="Q566" i="2"/>
  <c r="R566" i="2" s="1"/>
  <c r="P566" i="2"/>
  <c r="N566" i="2"/>
  <c r="M566" i="2"/>
  <c r="S565" i="2"/>
  <c r="T565" i="2" s="1"/>
  <c r="Q565" i="2"/>
  <c r="R565" i="2" s="1"/>
  <c r="P565" i="2"/>
  <c r="N565" i="2"/>
  <c r="M565" i="2"/>
  <c r="S564" i="2"/>
  <c r="T564" i="2" s="1"/>
  <c r="Q564" i="2"/>
  <c r="R564" i="2" s="1"/>
  <c r="P564" i="2"/>
  <c r="N564" i="2"/>
  <c r="M564" i="2"/>
  <c r="S563" i="2"/>
  <c r="T563" i="2" s="1"/>
  <c r="Q563" i="2"/>
  <c r="R563" i="2" s="1"/>
  <c r="P563" i="2"/>
  <c r="N563" i="2"/>
  <c r="M563" i="2"/>
  <c r="S562" i="2"/>
  <c r="T562" i="2" s="1"/>
  <c r="Q562" i="2"/>
  <c r="R562" i="2" s="1"/>
  <c r="P562" i="2"/>
  <c r="N562" i="2"/>
  <c r="M562" i="2"/>
  <c r="S561" i="2"/>
  <c r="T561" i="2" s="1"/>
  <c r="Q561" i="2"/>
  <c r="R561" i="2" s="1"/>
  <c r="P561" i="2"/>
  <c r="N561" i="2"/>
  <c r="M561" i="2"/>
  <c r="S560" i="2"/>
  <c r="T560" i="2" s="1"/>
  <c r="Q560" i="2"/>
  <c r="R560" i="2" s="1"/>
  <c r="P560" i="2"/>
  <c r="N560" i="2"/>
  <c r="M560" i="2"/>
  <c r="S559" i="2"/>
  <c r="T559" i="2" s="1"/>
  <c r="Q559" i="2"/>
  <c r="R559" i="2" s="1"/>
  <c r="P559" i="2"/>
  <c r="N559" i="2"/>
  <c r="M559" i="2"/>
  <c r="S558" i="2"/>
  <c r="T558" i="2" s="1"/>
  <c r="Q558" i="2"/>
  <c r="R558" i="2" s="1"/>
  <c r="P558" i="2"/>
  <c r="N558" i="2"/>
  <c r="M558" i="2"/>
  <c r="S557" i="2"/>
  <c r="T557" i="2" s="1"/>
  <c r="Q557" i="2"/>
  <c r="R557" i="2" s="1"/>
  <c r="P557" i="2"/>
  <c r="N557" i="2"/>
  <c r="M557" i="2"/>
  <c r="S556" i="2"/>
  <c r="T556" i="2" s="1"/>
  <c r="Q556" i="2"/>
  <c r="R556" i="2" s="1"/>
  <c r="P556" i="2"/>
  <c r="N556" i="2"/>
  <c r="M556" i="2"/>
  <c r="S555" i="2"/>
  <c r="T555" i="2" s="1"/>
  <c r="Q555" i="2"/>
  <c r="R555" i="2" s="1"/>
  <c r="P555" i="2"/>
  <c r="N555" i="2"/>
  <c r="M555" i="2"/>
  <c r="S554" i="2"/>
  <c r="T554" i="2" s="1"/>
  <c r="Q554" i="2"/>
  <c r="R554" i="2" s="1"/>
  <c r="P554" i="2"/>
  <c r="N554" i="2"/>
  <c r="M554" i="2"/>
  <c r="S553" i="2"/>
  <c r="T553" i="2" s="1"/>
  <c r="Q553" i="2"/>
  <c r="R553" i="2" s="1"/>
  <c r="P553" i="2"/>
  <c r="N553" i="2"/>
  <c r="M553" i="2"/>
  <c r="S552" i="2"/>
  <c r="T552" i="2" s="1"/>
  <c r="Q552" i="2"/>
  <c r="R552" i="2" s="1"/>
  <c r="P552" i="2"/>
  <c r="N552" i="2"/>
  <c r="M552" i="2"/>
  <c r="S551" i="2"/>
  <c r="T551" i="2" s="1"/>
  <c r="Q551" i="2"/>
  <c r="R551" i="2" s="1"/>
  <c r="P551" i="2"/>
  <c r="N551" i="2"/>
  <c r="M551" i="2"/>
  <c r="S550" i="2"/>
  <c r="T550" i="2" s="1"/>
  <c r="Q550" i="2"/>
  <c r="R550" i="2" s="1"/>
  <c r="P550" i="2"/>
  <c r="N550" i="2"/>
  <c r="M550" i="2"/>
  <c r="S549" i="2"/>
  <c r="T549" i="2" s="1"/>
  <c r="Q549" i="2"/>
  <c r="R549" i="2" s="1"/>
  <c r="P549" i="2"/>
  <c r="N549" i="2"/>
  <c r="M549" i="2"/>
  <c r="S548" i="2"/>
  <c r="T548" i="2" s="1"/>
  <c r="Q548" i="2"/>
  <c r="R548" i="2" s="1"/>
  <c r="P548" i="2"/>
  <c r="N548" i="2"/>
  <c r="M548" i="2"/>
  <c r="S547" i="2"/>
  <c r="T547" i="2" s="1"/>
  <c r="Q547" i="2"/>
  <c r="R547" i="2" s="1"/>
  <c r="P547" i="2"/>
  <c r="N547" i="2"/>
  <c r="M547" i="2"/>
  <c r="S546" i="2"/>
  <c r="T546" i="2" s="1"/>
  <c r="Q546" i="2"/>
  <c r="R546" i="2" s="1"/>
  <c r="P546" i="2"/>
  <c r="N546" i="2"/>
  <c r="M546" i="2"/>
  <c r="S545" i="2"/>
  <c r="T545" i="2" s="1"/>
  <c r="Q545" i="2"/>
  <c r="R545" i="2" s="1"/>
  <c r="P545" i="2"/>
  <c r="N545" i="2"/>
  <c r="M545" i="2"/>
  <c r="S544" i="2"/>
  <c r="T544" i="2" s="1"/>
  <c r="Q544" i="2"/>
  <c r="R544" i="2" s="1"/>
  <c r="P544" i="2"/>
  <c r="N544" i="2"/>
  <c r="M544" i="2"/>
  <c r="S543" i="2"/>
  <c r="T543" i="2" s="1"/>
  <c r="Q543" i="2"/>
  <c r="R543" i="2" s="1"/>
  <c r="P543" i="2"/>
  <c r="N543" i="2"/>
  <c r="M543" i="2"/>
  <c r="S542" i="2"/>
  <c r="T542" i="2" s="1"/>
  <c r="Q542" i="2"/>
  <c r="R542" i="2" s="1"/>
  <c r="P542" i="2"/>
  <c r="N542" i="2"/>
  <c r="M542" i="2"/>
  <c r="S541" i="2"/>
  <c r="T541" i="2" s="1"/>
  <c r="Q541" i="2"/>
  <c r="R541" i="2" s="1"/>
  <c r="P541" i="2"/>
  <c r="N541" i="2"/>
  <c r="M541" i="2"/>
  <c r="S540" i="2"/>
  <c r="T540" i="2" s="1"/>
  <c r="Q540" i="2"/>
  <c r="R540" i="2" s="1"/>
  <c r="P540" i="2"/>
  <c r="N540" i="2"/>
  <c r="M540" i="2"/>
  <c r="S539" i="2"/>
  <c r="T539" i="2" s="1"/>
  <c r="R539" i="2"/>
  <c r="Q539" i="2"/>
  <c r="P539" i="2"/>
  <c r="N539" i="2"/>
  <c r="M539" i="2"/>
  <c r="S538" i="2"/>
  <c r="T538" i="2" s="1"/>
  <c r="Q538" i="2"/>
  <c r="R538" i="2" s="1"/>
  <c r="P538" i="2"/>
  <c r="N538" i="2"/>
  <c r="M538" i="2"/>
  <c r="S537" i="2"/>
  <c r="T537" i="2" s="1"/>
  <c r="Q537" i="2"/>
  <c r="R537" i="2" s="1"/>
  <c r="P537" i="2"/>
  <c r="N537" i="2"/>
  <c r="M537" i="2"/>
  <c r="S536" i="2"/>
  <c r="T536" i="2" s="1"/>
  <c r="Q536" i="2"/>
  <c r="R536" i="2" s="1"/>
  <c r="N536" i="2"/>
  <c r="M536" i="2"/>
  <c r="S535" i="2"/>
  <c r="T535" i="2" s="1"/>
  <c r="Q535" i="2"/>
  <c r="R535" i="2" s="1"/>
  <c r="P535" i="2"/>
  <c r="N535" i="2"/>
  <c r="M535" i="2"/>
  <c r="S534" i="2"/>
  <c r="T534" i="2" s="1"/>
  <c r="Q534" i="2"/>
  <c r="R534" i="2" s="1"/>
  <c r="P534" i="2"/>
  <c r="N534" i="2"/>
  <c r="M534" i="2"/>
  <c r="S533" i="2"/>
  <c r="T533" i="2" s="1"/>
  <c r="Q533" i="2"/>
  <c r="R533" i="2" s="1"/>
  <c r="P533" i="2"/>
  <c r="N533" i="2"/>
  <c r="M533" i="2"/>
  <c r="S532" i="2"/>
  <c r="T532" i="2" s="1"/>
  <c r="Q532" i="2"/>
  <c r="R532" i="2" s="1"/>
  <c r="P532" i="2"/>
  <c r="N532" i="2"/>
  <c r="M532" i="2"/>
  <c r="S531" i="2"/>
  <c r="T531" i="2" s="1"/>
  <c r="Q531" i="2"/>
  <c r="R531" i="2" s="1"/>
  <c r="P531" i="2"/>
  <c r="N531" i="2"/>
  <c r="M531" i="2"/>
  <c r="S530" i="2"/>
  <c r="T530" i="2" s="1"/>
  <c r="Q530" i="2"/>
  <c r="R530" i="2" s="1"/>
  <c r="P530" i="2"/>
  <c r="N530" i="2"/>
  <c r="M530" i="2"/>
  <c r="S529" i="2"/>
  <c r="T529" i="2" s="1"/>
  <c r="Q529" i="2"/>
  <c r="R529" i="2" s="1"/>
  <c r="P529" i="2"/>
  <c r="N529" i="2"/>
  <c r="M529" i="2"/>
  <c r="S528" i="2"/>
  <c r="T528" i="2" s="1"/>
  <c r="Q528" i="2"/>
  <c r="R528" i="2" s="1"/>
  <c r="P528" i="2"/>
  <c r="N528" i="2"/>
  <c r="M528" i="2"/>
  <c r="S527" i="2"/>
  <c r="T527" i="2" s="1"/>
  <c r="Q527" i="2"/>
  <c r="R527" i="2" s="1"/>
  <c r="P527" i="2"/>
  <c r="N527" i="2"/>
  <c r="M527" i="2"/>
  <c r="S526" i="2"/>
  <c r="T526" i="2" s="1"/>
  <c r="Q526" i="2"/>
  <c r="R526" i="2" s="1"/>
  <c r="P526" i="2"/>
  <c r="N526" i="2"/>
  <c r="M526" i="2"/>
  <c r="S525" i="2"/>
  <c r="T525" i="2" s="1"/>
  <c r="Q525" i="2"/>
  <c r="R525" i="2" s="1"/>
  <c r="P525" i="2"/>
  <c r="N525" i="2"/>
  <c r="M525" i="2"/>
  <c r="S524" i="2"/>
  <c r="T524" i="2" s="1"/>
  <c r="Q524" i="2"/>
  <c r="R524" i="2" s="1"/>
  <c r="P524" i="2"/>
  <c r="N524" i="2"/>
  <c r="M524" i="2"/>
  <c r="S523" i="2"/>
  <c r="T523" i="2" s="1"/>
  <c r="Q523" i="2"/>
  <c r="R523" i="2" s="1"/>
  <c r="P523" i="2"/>
  <c r="N523" i="2"/>
  <c r="M523" i="2"/>
  <c r="S522" i="2"/>
  <c r="T522" i="2" s="1"/>
  <c r="Q522" i="2"/>
  <c r="R522" i="2" s="1"/>
  <c r="P522" i="2"/>
  <c r="N522" i="2"/>
  <c r="M522" i="2"/>
  <c r="S521" i="2"/>
  <c r="T521" i="2" s="1"/>
  <c r="Q521" i="2"/>
  <c r="R521" i="2" s="1"/>
  <c r="P521" i="2"/>
  <c r="N521" i="2"/>
  <c r="M521" i="2"/>
  <c r="S520" i="2"/>
  <c r="T520" i="2" s="1"/>
  <c r="Q520" i="2"/>
  <c r="R520" i="2" s="1"/>
  <c r="P520" i="2"/>
  <c r="N520" i="2"/>
  <c r="M520" i="2"/>
  <c r="S519" i="2"/>
  <c r="T519" i="2" s="1"/>
  <c r="Q519" i="2"/>
  <c r="R519" i="2" s="1"/>
  <c r="P519" i="2"/>
  <c r="N519" i="2"/>
  <c r="M519" i="2"/>
  <c r="S518" i="2"/>
  <c r="T518" i="2" s="1"/>
  <c r="Q518" i="2"/>
  <c r="R518" i="2" s="1"/>
  <c r="N518" i="2"/>
  <c r="M518" i="2"/>
  <c r="S517" i="2"/>
  <c r="T517" i="2" s="1"/>
  <c r="Q517" i="2"/>
  <c r="R517" i="2" s="1"/>
  <c r="P517" i="2"/>
  <c r="N517" i="2"/>
  <c r="M517" i="2"/>
  <c r="S516" i="2"/>
  <c r="T516" i="2" s="1"/>
  <c r="Q516" i="2"/>
  <c r="R516" i="2" s="1"/>
  <c r="P516" i="2"/>
  <c r="N516" i="2"/>
  <c r="M516" i="2"/>
  <c r="S515" i="2"/>
  <c r="T515" i="2" s="1"/>
  <c r="Q515" i="2"/>
  <c r="R515" i="2" s="1"/>
  <c r="P515" i="2"/>
  <c r="N515" i="2"/>
  <c r="M515" i="2"/>
  <c r="S514" i="2"/>
  <c r="T514" i="2" s="1"/>
  <c r="Q514" i="2"/>
  <c r="R514" i="2" s="1"/>
  <c r="P514" i="2"/>
  <c r="N514" i="2"/>
  <c r="M514" i="2"/>
  <c r="S513" i="2"/>
  <c r="T513" i="2" s="1"/>
  <c r="Q513" i="2"/>
  <c r="R513" i="2" s="1"/>
  <c r="P513" i="2"/>
  <c r="N513" i="2"/>
  <c r="S512" i="2"/>
  <c r="T512" i="2" s="1"/>
  <c r="Q512" i="2"/>
  <c r="R512" i="2" s="1"/>
  <c r="P512" i="2"/>
  <c r="N512" i="2"/>
  <c r="S511" i="2"/>
  <c r="T511" i="2" s="1"/>
  <c r="Q511" i="2"/>
  <c r="R511" i="2" s="1"/>
  <c r="P511" i="2"/>
  <c r="N511" i="2"/>
  <c r="M511" i="2"/>
  <c r="S510" i="2"/>
  <c r="T510" i="2" s="1"/>
  <c r="Q510" i="2"/>
  <c r="R510" i="2" s="1"/>
  <c r="P510" i="2"/>
  <c r="N510" i="2"/>
  <c r="M510" i="2"/>
  <c r="S509" i="2"/>
  <c r="T509" i="2" s="1"/>
  <c r="Q509" i="2"/>
  <c r="R509" i="2" s="1"/>
  <c r="P509" i="2"/>
  <c r="N509" i="2"/>
  <c r="M509" i="2"/>
  <c r="S508" i="2"/>
  <c r="T508" i="2" s="1"/>
  <c r="Q508" i="2"/>
  <c r="R508" i="2" s="1"/>
  <c r="P508" i="2"/>
  <c r="N508" i="2"/>
  <c r="M508" i="2"/>
  <c r="S507" i="2"/>
  <c r="T507" i="2" s="1"/>
  <c r="Q507" i="2"/>
  <c r="R507" i="2" s="1"/>
  <c r="P507" i="2"/>
  <c r="N507" i="2"/>
  <c r="S506" i="2"/>
  <c r="T506" i="2" s="1"/>
  <c r="Q506" i="2"/>
  <c r="R506" i="2" s="1"/>
  <c r="P506" i="2"/>
  <c r="N506" i="2"/>
  <c r="M506" i="2"/>
  <c r="S505" i="2"/>
  <c r="T505" i="2" s="1"/>
  <c r="Q505" i="2"/>
  <c r="R505" i="2" s="1"/>
  <c r="P505" i="2"/>
  <c r="N505" i="2"/>
  <c r="M505" i="2"/>
  <c r="S504" i="2"/>
  <c r="T504" i="2" s="1"/>
  <c r="Q504" i="2"/>
  <c r="R504" i="2" s="1"/>
  <c r="P504" i="2"/>
  <c r="N504" i="2"/>
  <c r="M504" i="2"/>
  <c r="S503" i="2"/>
  <c r="T503" i="2" s="1"/>
  <c r="Q503" i="2"/>
  <c r="R503" i="2" s="1"/>
  <c r="P503" i="2"/>
  <c r="N503" i="2"/>
  <c r="M503" i="2"/>
  <c r="S502" i="2"/>
  <c r="T502" i="2" s="1"/>
  <c r="Q502" i="2"/>
  <c r="R502" i="2" s="1"/>
  <c r="P502" i="2"/>
  <c r="N502" i="2"/>
  <c r="M502" i="2"/>
  <c r="S501" i="2"/>
  <c r="T501" i="2" s="1"/>
  <c r="Q501" i="2"/>
  <c r="R501" i="2" s="1"/>
  <c r="P501" i="2"/>
  <c r="N501" i="2"/>
  <c r="M501" i="2"/>
  <c r="S500" i="2"/>
  <c r="T500" i="2" s="1"/>
  <c r="Q500" i="2"/>
  <c r="R500" i="2" s="1"/>
  <c r="P500" i="2"/>
  <c r="N500" i="2"/>
  <c r="M500" i="2"/>
  <c r="S499" i="2"/>
  <c r="T499" i="2" s="1"/>
  <c r="Q499" i="2"/>
  <c r="R499" i="2" s="1"/>
  <c r="P499" i="2"/>
  <c r="N499" i="2"/>
  <c r="S498" i="2"/>
  <c r="T498" i="2" s="1"/>
  <c r="Q498" i="2"/>
  <c r="R498" i="2" s="1"/>
  <c r="P498" i="2"/>
  <c r="N498" i="2"/>
  <c r="S497" i="2"/>
  <c r="T497" i="2" s="1"/>
  <c r="Q497" i="2"/>
  <c r="R497" i="2" s="1"/>
  <c r="P497" i="2"/>
  <c r="N497" i="2"/>
  <c r="M497" i="2"/>
  <c r="S496" i="2"/>
  <c r="T496" i="2" s="1"/>
  <c r="Q496" i="2"/>
  <c r="R496" i="2" s="1"/>
  <c r="P496" i="2"/>
  <c r="N496" i="2"/>
  <c r="M496" i="2"/>
  <c r="S495" i="2"/>
  <c r="T495" i="2" s="1"/>
  <c r="Q495" i="2"/>
  <c r="R495" i="2" s="1"/>
  <c r="P495" i="2"/>
  <c r="N495" i="2"/>
  <c r="M495" i="2"/>
  <c r="S494" i="2"/>
  <c r="T494" i="2" s="1"/>
  <c r="Q494" i="2"/>
  <c r="R494" i="2" s="1"/>
  <c r="P494" i="2"/>
  <c r="N494" i="2"/>
  <c r="M494" i="2"/>
  <c r="S493" i="2"/>
  <c r="T493" i="2" s="1"/>
  <c r="Q493" i="2"/>
  <c r="R493" i="2" s="1"/>
  <c r="N493" i="2"/>
  <c r="M493" i="2"/>
  <c r="S492" i="2"/>
  <c r="T492" i="2" s="1"/>
  <c r="Q492" i="2"/>
  <c r="R492" i="2" s="1"/>
  <c r="P492" i="2"/>
  <c r="N492" i="2"/>
  <c r="M492" i="2"/>
  <c r="S491" i="2"/>
  <c r="T491" i="2" s="1"/>
  <c r="Q491" i="2"/>
  <c r="R491" i="2" s="1"/>
  <c r="P491" i="2"/>
  <c r="N491" i="2"/>
  <c r="M491" i="2"/>
  <c r="S490" i="2"/>
  <c r="T490" i="2" s="1"/>
  <c r="Q490" i="2"/>
  <c r="R490" i="2" s="1"/>
  <c r="N490" i="2"/>
  <c r="M490" i="2"/>
  <c r="S489" i="2"/>
  <c r="T489" i="2" s="1"/>
  <c r="Q489" i="2"/>
  <c r="R489" i="2" s="1"/>
  <c r="N489" i="2"/>
  <c r="M489" i="2"/>
  <c r="S488" i="2"/>
  <c r="T488" i="2" s="1"/>
  <c r="Q488" i="2"/>
  <c r="R488" i="2" s="1"/>
  <c r="N488" i="2"/>
  <c r="M488" i="2"/>
  <c r="S487" i="2"/>
  <c r="T487" i="2" s="1"/>
  <c r="Q487" i="2"/>
  <c r="R487" i="2" s="1"/>
  <c r="P487" i="2"/>
  <c r="N487" i="2"/>
  <c r="M487" i="2"/>
  <c r="S486" i="2"/>
  <c r="T486" i="2" s="1"/>
  <c r="Q486" i="2"/>
  <c r="R486" i="2" s="1"/>
  <c r="P486" i="2"/>
  <c r="N486" i="2"/>
  <c r="M486" i="2"/>
  <c r="S485" i="2"/>
  <c r="T485" i="2" s="1"/>
  <c r="Q485" i="2"/>
  <c r="R485" i="2" s="1"/>
  <c r="P485" i="2"/>
  <c r="N485" i="2"/>
  <c r="M485" i="2"/>
  <c r="S484" i="2"/>
  <c r="T484" i="2" s="1"/>
  <c r="Q484" i="2"/>
  <c r="R484" i="2" s="1"/>
  <c r="P484" i="2"/>
  <c r="N484" i="2"/>
  <c r="S483" i="2"/>
  <c r="T483" i="2" s="1"/>
  <c r="Q483" i="2"/>
  <c r="R483" i="2" s="1"/>
  <c r="P483" i="2"/>
  <c r="N483" i="2"/>
  <c r="M483" i="2"/>
  <c r="S482" i="2"/>
  <c r="T482" i="2" s="1"/>
  <c r="Q482" i="2"/>
  <c r="R482" i="2" s="1"/>
  <c r="P482" i="2"/>
  <c r="N482" i="2"/>
  <c r="M482" i="2"/>
  <c r="S481" i="2"/>
  <c r="T481" i="2" s="1"/>
  <c r="Q481" i="2"/>
  <c r="R481" i="2" s="1"/>
  <c r="N481" i="2"/>
  <c r="M481" i="2"/>
  <c r="S480" i="2"/>
  <c r="T480" i="2" s="1"/>
  <c r="Q480" i="2"/>
  <c r="R480" i="2" s="1"/>
  <c r="N480" i="2"/>
  <c r="M480" i="2"/>
  <c r="S479" i="2"/>
  <c r="T479" i="2" s="1"/>
  <c r="Q479" i="2"/>
  <c r="R479" i="2" s="1"/>
  <c r="P479" i="2"/>
  <c r="N479" i="2"/>
  <c r="M479" i="2"/>
  <c r="S478" i="2"/>
  <c r="T478" i="2" s="1"/>
  <c r="Q478" i="2"/>
  <c r="R478" i="2" s="1"/>
  <c r="N478" i="2"/>
  <c r="M478" i="2"/>
  <c r="S477" i="2"/>
  <c r="T477" i="2" s="1"/>
  <c r="Q477" i="2"/>
  <c r="R477" i="2" s="1"/>
  <c r="N477" i="2"/>
  <c r="M477" i="2"/>
  <c r="S476" i="2"/>
  <c r="T476" i="2" s="1"/>
  <c r="Q476" i="2"/>
  <c r="R476" i="2" s="1"/>
  <c r="N476" i="2"/>
  <c r="M476" i="2"/>
  <c r="S475" i="2"/>
  <c r="T475" i="2" s="1"/>
  <c r="Q475" i="2"/>
  <c r="R475" i="2" s="1"/>
  <c r="P475" i="2"/>
  <c r="N475" i="2"/>
  <c r="M475" i="2"/>
  <c r="S474" i="2"/>
  <c r="T474" i="2" s="1"/>
  <c r="Q474" i="2"/>
  <c r="R474" i="2" s="1"/>
  <c r="P474" i="2"/>
  <c r="N474" i="2"/>
  <c r="M474" i="2"/>
  <c r="S473" i="2"/>
  <c r="T473" i="2" s="1"/>
  <c r="Q473" i="2"/>
  <c r="R473" i="2" s="1"/>
  <c r="P473" i="2"/>
  <c r="N473" i="2"/>
  <c r="M473" i="2"/>
  <c r="S472" i="2"/>
  <c r="T472" i="2" s="1"/>
  <c r="Q472" i="2"/>
  <c r="R472" i="2" s="1"/>
  <c r="P472" i="2"/>
  <c r="N472" i="2"/>
  <c r="M472" i="2"/>
  <c r="S471" i="2"/>
  <c r="T471" i="2" s="1"/>
  <c r="Q471" i="2"/>
  <c r="R471" i="2" s="1"/>
  <c r="P471" i="2"/>
  <c r="N471" i="2"/>
  <c r="M471" i="2"/>
  <c r="S470" i="2"/>
  <c r="T470" i="2" s="1"/>
  <c r="Q470" i="2"/>
  <c r="R470" i="2" s="1"/>
  <c r="P470" i="2"/>
  <c r="N470" i="2"/>
  <c r="M470" i="2"/>
  <c r="S469" i="2"/>
  <c r="T469" i="2" s="1"/>
  <c r="Q469" i="2"/>
  <c r="R469" i="2" s="1"/>
  <c r="P469" i="2"/>
  <c r="N469" i="2"/>
  <c r="M469" i="2"/>
  <c r="S468" i="2"/>
  <c r="T468" i="2" s="1"/>
  <c r="Q468" i="2"/>
  <c r="R468" i="2" s="1"/>
  <c r="P468" i="2"/>
  <c r="N468" i="2"/>
  <c r="M468" i="2"/>
  <c r="S467" i="2"/>
  <c r="T467" i="2" s="1"/>
  <c r="Q467" i="2"/>
  <c r="R467" i="2" s="1"/>
  <c r="P467" i="2"/>
  <c r="N467" i="2"/>
  <c r="M467" i="2"/>
  <c r="S466" i="2"/>
  <c r="T466" i="2" s="1"/>
  <c r="Q466" i="2"/>
  <c r="R466" i="2" s="1"/>
  <c r="P466" i="2"/>
  <c r="N466" i="2"/>
  <c r="M466" i="2"/>
  <c r="S465" i="2"/>
  <c r="T465" i="2" s="1"/>
  <c r="Q465" i="2"/>
  <c r="R465" i="2" s="1"/>
  <c r="P465" i="2"/>
  <c r="N465" i="2"/>
  <c r="M465" i="2"/>
  <c r="S464" i="2"/>
  <c r="T464" i="2" s="1"/>
  <c r="Q464" i="2"/>
  <c r="R464" i="2" s="1"/>
  <c r="P464" i="2"/>
  <c r="N464" i="2"/>
  <c r="M464" i="2"/>
  <c r="S463" i="2"/>
  <c r="T463" i="2" s="1"/>
  <c r="Q463" i="2"/>
  <c r="R463" i="2" s="1"/>
  <c r="P463" i="2"/>
  <c r="N463" i="2"/>
  <c r="M463" i="2"/>
  <c r="S462" i="2"/>
  <c r="T462" i="2" s="1"/>
  <c r="Q462" i="2"/>
  <c r="R462" i="2" s="1"/>
  <c r="P462" i="2"/>
  <c r="N462" i="2"/>
  <c r="M462" i="2"/>
  <c r="S461" i="2"/>
  <c r="T461" i="2" s="1"/>
  <c r="Q461" i="2"/>
  <c r="R461" i="2" s="1"/>
  <c r="P461" i="2"/>
  <c r="N461" i="2"/>
  <c r="M461" i="2"/>
  <c r="S460" i="2"/>
  <c r="T460" i="2" s="1"/>
  <c r="Q460" i="2"/>
  <c r="R460" i="2" s="1"/>
  <c r="P460" i="2"/>
  <c r="N460" i="2"/>
  <c r="M460" i="2"/>
  <c r="S459" i="2"/>
  <c r="T459" i="2" s="1"/>
  <c r="Q459" i="2"/>
  <c r="R459" i="2" s="1"/>
  <c r="P459" i="2"/>
  <c r="N459" i="2"/>
  <c r="M459" i="2"/>
  <c r="S458" i="2"/>
  <c r="T458" i="2" s="1"/>
  <c r="Q458" i="2"/>
  <c r="R458" i="2" s="1"/>
  <c r="N458" i="2"/>
  <c r="M458" i="2"/>
  <c r="S457" i="2"/>
  <c r="T457" i="2" s="1"/>
  <c r="Q457" i="2"/>
  <c r="R457" i="2" s="1"/>
  <c r="P457" i="2"/>
  <c r="N457" i="2"/>
  <c r="M457" i="2"/>
  <c r="S456" i="2"/>
  <c r="T456" i="2" s="1"/>
  <c r="Q456" i="2"/>
  <c r="R456" i="2" s="1"/>
  <c r="P456" i="2"/>
  <c r="N456" i="2"/>
  <c r="M456" i="2"/>
  <c r="S455" i="2"/>
  <c r="T455" i="2" s="1"/>
  <c r="Q455" i="2"/>
  <c r="R455" i="2" s="1"/>
  <c r="P455" i="2"/>
  <c r="N455" i="2"/>
  <c r="M455" i="2"/>
  <c r="S454" i="2"/>
  <c r="T454" i="2" s="1"/>
  <c r="Q454" i="2"/>
  <c r="R454" i="2" s="1"/>
  <c r="P454" i="2"/>
  <c r="N454" i="2"/>
  <c r="M454" i="2"/>
  <c r="S453" i="2"/>
  <c r="T453" i="2" s="1"/>
  <c r="Q453" i="2"/>
  <c r="R453" i="2" s="1"/>
  <c r="P453" i="2"/>
  <c r="N453" i="2"/>
  <c r="M453" i="2"/>
  <c r="S452" i="2"/>
  <c r="T452" i="2" s="1"/>
  <c r="Q452" i="2"/>
  <c r="R452" i="2" s="1"/>
  <c r="N452" i="2"/>
  <c r="M452" i="2"/>
  <c r="S451" i="2"/>
  <c r="T451" i="2" s="1"/>
  <c r="Q451" i="2"/>
  <c r="R451" i="2" s="1"/>
  <c r="P451" i="2"/>
  <c r="N451" i="2"/>
  <c r="M451" i="2"/>
  <c r="S450" i="2"/>
  <c r="T450" i="2" s="1"/>
  <c r="R450" i="2"/>
  <c r="Q450" i="2"/>
  <c r="P450" i="2"/>
  <c r="N450" i="2"/>
  <c r="M450" i="2"/>
  <c r="S449" i="2"/>
  <c r="T449" i="2" s="1"/>
  <c r="Q449" i="2"/>
  <c r="R449" i="2" s="1"/>
  <c r="P449" i="2"/>
  <c r="N449" i="2"/>
  <c r="M449" i="2"/>
  <c r="S448" i="2"/>
  <c r="T448" i="2" s="1"/>
  <c r="Q448" i="2"/>
  <c r="R448" i="2" s="1"/>
  <c r="N448" i="2"/>
  <c r="M448" i="2"/>
  <c r="S447" i="2"/>
  <c r="T447" i="2" s="1"/>
  <c r="Q447" i="2"/>
  <c r="R447" i="2" s="1"/>
  <c r="P447" i="2"/>
  <c r="N447" i="2"/>
  <c r="M447" i="2"/>
  <c r="S446" i="2"/>
  <c r="T446" i="2" s="1"/>
  <c r="Q446" i="2"/>
  <c r="R446" i="2" s="1"/>
  <c r="P446" i="2"/>
  <c r="N446" i="2"/>
  <c r="M446" i="2"/>
  <c r="S445" i="2"/>
  <c r="T445" i="2" s="1"/>
  <c r="Q445" i="2"/>
  <c r="R445" i="2" s="1"/>
  <c r="P445" i="2"/>
  <c r="N445" i="2"/>
  <c r="M445" i="2"/>
  <c r="S444" i="2"/>
  <c r="T444" i="2" s="1"/>
  <c r="Q444" i="2"/>
  <c r="R444" i="2" s="1"/>
  <c r="P444" i="2"/>
  <c r="N444" i="2"/>
  <c r="M444" i="2"/>
  <c r="S443" i="2"/>
  <c r="T443" i="2" s="1"/>
  <c r="Q443" i="2"/>
  <c r="R443" i="2" s="1"/>
  <c r="N443" i="2"/>
  <c r="M443" i="2"/>
  <c r="S442" i="2"/>
  <c r="T442" i="2" s="1"/>
  <c r="Q442" i="2"/>
  <c r="R442" i="2" s="1"/>
  <c r="P442" i="2"/>
  <c r="N442" i="2"/>
  <c r="M442" i="2"/>
  <c r="S441" i="2"/>
  <c r="T441" i="2" s="1"/>
  <c r="Q441" i="2"/>
  <c r="R441" i="2" s="1"/>
  <c r="P441" i="2"/>
  <c r="N441" i="2"/>
  <c r="M441" i="2"/>
  <c r="S440" i="2"/>
  <c r="T440" i="2" s="1"/>
  <c r="Q440" i="2"/>
  <c r="R440" i="2" s="1"/>
  <c r="P440" i="2"/>
  <c r="N440" i="2"/>
  <c r="M440" i="2"/>
  <c r="S439" i="2"/>
  <c r="T439" i="2" s="1"/>
  <c r="Q439" i="2"/>
  <c r="R439" i="2" s="1"/>
  <c r="P439" i="2"/>
  <c r="N439" i="2"/>
  <c r="M439" i="2"/>
  <c r="S438" i="2"/>
  <c r="T438" i="2" s="1"/>
  <c r="Q438" i="2"/>
  <c r="R438" i="2" s="1"/>
  <c r="P438" i="2"/>
  <c r="N438" i="2"/>
  <c r="M438" i="2"/>
  <c r="S437" i="2"/>
  <c r="T437" i="2" s="1"/>
  <c r="Q437" i="2"/>
  <c r="R437" i="2" s="1"/>
  <c r="P437" i="2"/>
  <c r="N437" i="2"/>
  <c r="M437" i="2"/>
  <c r="S436" i="2"/>
  <c r="T436" i="2" s="1"/>
  <c r="Q436" i="2"/>
  <c r="R436" i="2" s="1"/>
  <c r="P436" i="2"/>
  <c r="N436" i="2"/>
  <c r="M436" i="2"/>
  <c r="S435" i="2"/>
  <c r="T435" i="2" s="1"/>
  <c r="Q435" i="2"/>
  <c r="R435" i="2" s="1"/>
  <c r="P435" i="2"/>
  <c r="N435" i="2"/>
  <c r="M435" i="2"/>
  <c r="S434" i="2"/>
  <c r="T434" i="2" s="1"/>
  <c r="Q434" i="2"/>
  <c r="R434" i="2" s="1"/>
  <c r="P434" i="2"/>
  <c r="N434" i="2"/>
  <c r="M434" i="2"/>
  <c r="S433" i="2"/>
  <c r="T433" i="2" s="1"/>
  <c r="Q433" i="2"/>
  <c r="R433" i="2" s="1"/>
  <c r="P433" i="2"/>
  <c r="N433" i="2"/>
  <c r="M433" i="2"/>
  <c r="S432" i="2"/>
  <c r="T432" i="2" s="1"/>
  <c r="Q432" i="2"/>
  <c r="R432" i="2" s="1"/>
  <c r="N432" i="2"/>
  <c r="M432" i="2"/>
  <c r="S431" i="2"/>
  <c r="T431" i="2" s="1"/>
  <c r="Q431" i="2"/>
  <c r="R431" i="2" s="1"/>
  <c r="P431" i="2"/>
  <c r="N431" i="2"/>
  <c r="M431" i="2"/>
  <c r="S430" i="2"/>
  <c r="T430" i="2" s="1"/>
  <c r="Q430" i="2"/>
  <c r="R430" i="2" s="1"/>
  <c r="P430" i="2"/>
  <c r="N430" i="2"/>
  <c r="M430" i="2"/>
  <c r="S429" i="2"/>
  <c r="T429" i="2" s="1"/>
  <c r="Q429" i="2"/>
  <c r="R429" i="2" s="1"/>
  <c r="P429" i="2"/>
  <c r="N429" i="2"/>
  <c r="M429" i="2"/>
  <c r="S428" i="2"/>
  <c r="T428" i="2" s="1"/>
  <c r="Q428" i="2"/>
  <c r="R428" i="2" s="1"/>
  <c r="P428" i="2"/>
  <c r="N428" i="2"/>
  <c r="M428" i="2"/>
  <c r="S427" i="2"/>
  <c r="T427" i="2" s="1"/>
  <c r="Q427" i="2"/>
  <c r="R427" i="2" s="1"/>
  <c r="P427" i="2"/>
  <c r="N427" i="2"/>
  <c r="M427" i="2"/>
  <c r="S426" i="2"/>
  <c r="T426" i="2" s="1"/>
  <c r="Q426" i="2"/>
  <c r="R426" i="2" s="1"/>
  <c r="P426" i="2"/>
  <c r="N426" i="2"/>
  <c r="M426" i="2"/>
  <c r="S425" i="2"/>
  <c r="T425" i="2" s="1"/>
  <c r="Q425" i="2"/>
  <c r="R425" i="2" s="1"/>
  <c r="P425" i="2"/>
  <c r="N425" i="2"/>
  <c r="M425" i="2"/>
  <c r="S424" i="2"/>
  <c r="T424" i="2" s="1"/>
  <c r="Q424" i="2"/>
  <c r="R424" i="2" s="1"/>
  <c r="P424" i="2"/>
  <c r="N424" i="2"/>
  <c r="M424" i="2"/>
  <c r="S423" i="2"/>
  <c r="T423" i="2" s="1"/>
  <c r="Q423" i="2"/>
  <c r="R423" i="2" s="1"/>
  <c r="P423" i="2"/>
  <c r="N423" i="2"/>
  <c r="M423" i="2"/>
  <c r="S422" i="2"/>
  <c r="T422" i="2" s="1"/>
  <c r="Q422" i="2"/>
  <c r="R422" i="2" s="1"/>
  <c r="P422" i="2"/>
  <c r="N422" i="2"/>
  <c r="M422" i="2"/>
  <c r="S421" i="2"/>
  <c r="T421" i="2" s="1"/>
  <c r="Q421" i="2"/>
  <c r="R421" i="2" s="1"/>
  <c r="P421" i="2"/>
  <c r="N421" i="2"/>
  <c r="M421" i="2"/>
  <c r="S420" i="2"/>
  <c r="T420" i="2" s="1"/>
  <c r="Q420" i="2"/>
  <c r="R420" i="2" s="1"/>
  <c r="N420" i="2"/>
  <c r="M420" i="2"/>
  <c r="S419" i="2"/>
  <c r="T419" i="2" s="1"/>
  <c r="Q419" i="2"/>
  <c r="R419" i="2" s="1"/>
  <c r="P419" i="2"/>
  <c r="N419" i="2"/>
  <c r="M419" i="2"/>
  <c r="S418" i="2"/>
  <c r="T418" i="2" s="1"/>
  <c r="Q418" i="2"/>
  <c r="R418" i="2" s="1"/>
  <c r="P418" i="2"/>
  <c r="N418" i="2"/>
  <c r="M418" i="2"/>
  <c r="S417" i="2"/>
  <c r="T417" i="2" s="1"/>
  <c r="Q417" i="2"/>
  <c r="R417" i="2" s="1"/>
  <c r="P417" i="2"/>
  <c r="N417" i="2"/>
  <c r="M417" i="2"/>
  <c r="S416" i="2"/>
  <c r="T416" i="2" s="1"/>
  <c r="Q416" i="2"/>
  <c r="R416" i="2" s="1"/>
  <c r="P416" i="2"/>
  <c r="N416" i="2"/>
  <c r="M416" i="2"/>
  <c r="S415" i="2"/>
  <c r="T415" i="2" s="1"/>
  <c r="Q415" i="2"/>
  <c r="R415" i="2" s="1"/>
  <c r="P415" i="2"/>
  <c r="N415" i="2"/>
  <c r="M415" i="2"/>
  <c r="S414" i="2"/>
  <c r="T414" i="2" s="1"/>
  <c r="Q414" i="2"/>
  <c r="R414" i="2" s="1"/>
  <c r="P414" i="2"/>
  <c r="N414" i="2"/>
  <c r="M414" i="2"/>
  <c r="S413" i="2"/>
  <c r="T413" i="2" s="1"/>
  <c r="Q413" i="2"/>
  <c r="R413" i="2" s="1"/>
  <c r="P413" i="2"/>
  <c r="N413" i="2"/>
  <c r="M413" i="2"/>
  <c r="S412" i="2"/>
  <c r="T412" i="2" s="1"/>
  <c r="Q412" i="2"/>
  <c r="R412" i="2" s="1"/>
  <c r="N412" i="2"/>
  <c r="M412" i="2"/>
  <c r="S411" i="2"/>
  <c r="T411" i="2" s="1"/>
  <c r="Q411" i="2"/>
  <c r="R411" i="2" s="1"/>
  <c r="P411" i="2"/>
  <c r="N411" i="2"/>
  <c r="M411" i="2"/>
  <c r="S410" i="2"/>
  <c r="T410" i="2" s="1"/>
  <c r="Q410" i="2"/>
  <c r="R410" i="2" s="1"/>
  <c r="P410" i="2"/>
  <c r="N410" i="2"/>
  <c r="M410" i="2"/>
  <c r="S409" i="2"/>
  <c r="T409" i="2" s="1"/>
  <c r="Q409" i="2"/>
  <c r="R409" i="2" s="1"/>
  <c r="P409" i="2"/>
  <c r="N409" i="2"/>
  <c r="M409" i="2"/>
  <c r="S408" i="2"/>
  <c r="T408" i="2" s="1"/>
  <c r="Q408" i="2"/>
  <c r="R408" i="2" s="1"/>
  <c r="P408" i="2"/>
  <c r="N408" i="2"/>
  <c r="M408" i="2"/>
  <c r="S407" i="2"/>
  <c r="T407" i="2" s="1"/>
  <c r="Q407" i="2"/>
  <c r="R407" i="2" s="1"/>
  <c r="P407" i="2"/>
  <c r="N407" i="2"/>
  <c r="M407" i="2"/>
  <c r="S406" i="2"/>
  <c r="T406" i="2" s="1"/>
  <c r="Q406" i="2"/>
  <c r="R406" i="2" s="1"/>
  <c r="N406" i="2"/>
  <c r="M406" i="2"/>
  <c r="S405" i="2"/>
  <c r="T405" i="2" s="1"/>
  <c r="Q405" i="2"/>
  <c r="R405" i="2" s="1"/>
  <c r="N405" i="2"/>
  <c r="M405" i="2"/>
  <c r="S404" i="2"/>
  <c r="T404" i="2" s="1"/>
  <c r="Q404" i="2"/>
  <c r="R404" i="2" s="1"/>
  <c r="N404" i="2"/>
  <c r="M404" i="2"/>
  <c r="S403" i="2"/>
  <c r="T403" i="2" s="1"/>
  <c r="Q403" i="2"/>
  <c r="R403" i="2" s="1"/>
  <c r="P403" i="2"/>
  <c r="N403" i="2"/>
  <c r="M403" i="2"/>
  <c r="S402" i="2"/>
  <c r="T402" i="2" s="1"/>
  <c r="Q402" i="2"/>
  <c r="R402" i="2" s="1"/>
  <c r="P402" i="2"/>
  <c r="N402" i="2"/>
  <c r="M402" i="2"/>
  <c r="S401" i="2"/>
  <c r="T401" i="2" s="1"/>
  <c r="Q401" i="2"/>
  <c r="R401" i="2" s="1"/>
  <c r="P401" i="2"/>
  <c r="N401" i="2"/>
  <c r="M401" i="2"/>
  <c r="S400" i="2"/>
  <c r="T400" i="2" s="1"/>
  <c r="Q400" i="2"/>
  <c r="R400" i="2" s="1"/>
  <c r="P400" i="2"/>
  <c r="N400" i="2"/>
  <c r="M400" i="2"/>
  <c r="S399" i="2"/>
  <c r="T399" i="2" s="1"/>
  <c r="Q399" i="2"/>
  <c r="R399" i="2" s="1"/>
  <c r="P399" i="2"/>
  <c r="N399" i="2"/>
  <c r="M399" i="2"/>
  <c r="S398" i="2"/>
  <c r="T398" i="2" s="1"/>
  <c r="Q398" i="2"/>
  <c r="R398" i="2" s="1"/>
  <c r="P398" i="2"/>
  <c r="N398" i="2"/>
  <c r="M398" i="2"/>
  <c r="S397" i="2"/>
  <c r="T397" i="2" s="1"/>
  <c r="Q397" i="2"/>
  <c r="R397" i="2" s="1"/>
  <c r="P397" i="2"/>
  <c r="N397" i="2"/>
  <c r="M397" i="2"/>
  <c r="S396" i="2"/>
  <c r="T396" i="2" s="1"/>
  <c r="Q396" i="2"/>
  <c r="R396" i="2" s="1"/>
  <c r="P396" i="2"/>
  <c r="N396" i="2"/>
  <c r="M396" i="2"/>
  <c r="S395" i="2"/>
  <c r="T395" i="2" s="1"/>
  <c r="Q395" i="2"/>
  <c r="R395" i="2" s="1"/>
  <c r="N395" i="2"/>
  <c r="M395" i="2"/>
  <c r="S394" i="2"/>
  <c r="T394" i="2" s="1"/>
  <c r="Q394" i="2"/>
  <c r="R394" i="2" s="1"/>
  <c r="P394" i="2"/>
  <c r="N394" i="2"/>
  <c r="M394" i="2"/>
  <c r="S393" i="2"/>
  <c r="T393" i="2" s="1"/>
  <c r="Q393" i="2"/>
  <c r="R393" i="2" s="1"/>
  <c r="P393" i="2"/>
  <c r="N393" i="2"/>
  <c r="M393" i="2"/>
  <c r="S392" i="2"/>
  <c r="T392" i="2" s="1"/>
  <c r="Q392" i="2"/>
  <c r="R392" i="2" s="1"/>
  <c r="P392" i="2"/>
  <c r="N392" i="2"/>
  <c r="S391" i="2"/>
  <c r="T391" i="2" s="1"/>
  <c r="Q391" i="2"/>
  <c r="R391" i="2" s="1"/>
  <c r="P391" i="2"/>
  <c r="N391" i="2"/>
  <c r="M391" i="2"/>
  <c r="S390" i="2"/>
  <c r="T390" i="2" s="1"/>
  <c r="Q390" i="2"/>
  <c r="R390" i="2" s="1"/>
  <c r="P390" i="2"/>
  <c r="N390" i="2"/>
  <c r="M390" i="2"/>
  <c r="S389" i="2"/>
  <c r="T389" i="2" s="1"/>
  <c r="Q389" i="2"/>
  <c r="R389" i="2" s="1"/>
  <c r="P389" i="2"/>
  <c r="N389" i="2"/>
  <c r="M389" i="2"/>
  <c r="S388" i="2"/>
  <c r="T388" i="2" s="1"/>
  <c r="Q388" i="2"/>
  <c r="R388" i="2" s="1"/>
  <c r="P388" i="2"/>
  <c r="N388" i="2"/>
  <c r="M388" i="2"/>
  <c r="S387" i="2"/>
  <c r="T387" i="2" s="1"/>
  <c r="Q387" i="2"/>
  <c r="R387" i="2" s="1"/>
  <c r="P387" i="2"/>
  <c r="N387" i="2"/>
  <c r="M387" i="2"/>
  <c r="S386" i="2"/>
  <c r="T386" i="2" s="1"/>
  <c r="Q386" i="2"/>
  <c r="R386" i="2" s="1"/>
  <c r="P386" i="2"/>
  <c r="N386" i="2"/>
  <c r="M386" i="2"/>
  <c r="S385" i="2"/>
  <c r="T385" i="2" s="1"/>
  <c r="Q385" i="2"/>
  <c r="R385" i="2" s="1"/>
  <c r="P385" i="2"/>
  <c r="N385" i="2"/>
  <c r="M385" i="2"/>
  <c r="S384" i="2"/>
  <c r="T384" i="2" s="1"/>
  <c r="Q384" i="2"/>
  <c r="R384" i="2" s="1"/>
  <c r="P384" i="2"/>
  <c r="N384" i="2"/>
  <c r="M384" i="2"/>
  <c r="S383" i="2"/>
  <c r="T383" i="2" s="1"/>
  <c r="Q383" i="2"/>
  <c r="R383" i="2" s="1"/>
  <c r="P383" i="2"/>
  <c r="N383" i="2"/>
  <c r="M383" i="2"/>
  <c r="S382" i="2"/>
  <c r="T382" i="2" s="1"/>
  <c r="Q382" i="2"/>
  <c r="R382" i="2" s="1"/>
  <c r="P382" i="2"/>
  <c r="N382" i="2"/>
  <c r="M382" i="2"/>
  <c r="S381" i="2"/>
  <c r="T381" i="2" s="1"/>
  <c r="Q381" i="2"/>
  <c r="R381" i="2" s="1"/>
  <c r="P381" i="2"/>
  <c r="N381" i="2"/>
  <c r="M381" i="2"/>
  <c r="S380" i="2"/>
  <c r="T380" i="2" s="1"/>
  <c r="Q380" i="2"/>
  <c r="R380" i="2" s="1"/>
  <c r="P380" i="2"/>
  <c r="N380" i="2"/>
  <c r="M380" i="2"/>
  <c r="S379" i="2"/>
  <c r="T379" i="2" s="1"/>
  <c r="Q379" i="2"/>
  <c r="R379" i="2" s="1"/>
  <c r="P379" i="2"/>
  <c r="N379" i="2"/>
  <c r="M379" i="2"/>
  <c r="S378" i="2"/>
  <c r="T378" i="2" s="1"/>
  <c r="Q378" i="2"/>
  <c r="R378" i="2" s="1"/>
  <c r="P378" i="2"/>
  <c r="N378" i="2"/>
  <c r="M378" i="2"/>
  <c r="S377" i="2"/>
  <c r="T377" i="2" s="1"/>
  <c r="Q377" i="2"/>
  <c r="R377" i="2" s="1"/>
  <c r="P377" i="2"/>
  <c r="N377" i="2"/>
  <c r="M377" i="2"/>
  <c r="S376" i="2"/>
  <c r="T376" i="2" s="1"/>
  <c r="Q376" i="2"/>
  <c r="R376" i="2" s="1"/>
  <c r="P376" i="2"/>
  <c r="N376" i="2"/>
  <c r="M376" i="2"/>
  <c r="S375" i="2"/>
  <c r="T375" i="2" s="1"/>
  <c r="Q375" i="2"/>
  <c r="R375" i="2" s="1"/>
  <c r="P375" i="2"/>
  <c r="N375" i="2"/>
  <c r="M375" i="2"/>
  <c r="S374" i="2"/>
  <c r="T374" i="2" s="1"/>
  <c r="Q374" i="2"/>
  <c r="R374" i="2" s="1"/>
  <c r="P374" i="2"/>
  <c r="N374" i="2"/>
  <c r="M374" i="2"/>
  <c r="S373" i="2"/>
  <c r="T373" i="2" s="1"/>
  <c r="Q373" i="2"/>
  <c r="R373" i="2" s="1"/>
  <c r="P373" i="2"/>
  <c r="N373" i="2"/>
  <c r="M373" i="2"/>
  <c r="S372" i="2"/>
  <c r="T372" i="2" s="1"/>
  <c r="Q372" i="2"/>
  <c r="R372" i="2" s="1"/>
  <c r="P372" i="2"/>
  <c r="N372" i="2"/>
  <c r="M372" i="2"/>
  <c r="S371" i="2"/>
  <c r="T371" i="2" s="1"/>
  <c r="Q371" i="2"/>
  <c r="R371" i="2" s="1"/>
  <c r="P371" i="2"/>
  <c r="N371" i="2"/>
  <c r="M371" i="2"/>
  <c r="S370" i="2"/>
  <c r="T370" i="2" s="1"/>
  <c r="Q370" i="2"/>
  <c r="R370" i="2" s="1"/>
  <c r="P370" i="2"/>
  <c r="N370" i="2"/>
  <c r="M370" i="2"/>
  <c r="S369" i="2"/>
  <c r="T369" i="2" s="1"/>
  <c r="Q369" i="2"/>
  <c r="R369" i="2" s="1"/>
  <c r="P369" i="2"/>
  <c r="N369" i="2"/>
  <c r="M369" i="2"/>
  <c r="S368" i="2"/>
  <c r="T368" i="2" s="1"/>
  <c r="Q368" i="2"/>
  <c r="R368" i="2" s="1"/>
  <c r="P368" i="2"/>
  <c r="N368" i="2"/>
  <c r="M368" i="2"/>
  <c r="S367" i="2"/>
  <c r="T367" i="2" s="1"/>
  <c r="Q367" i="2"/>
  <c r="R367" i="2" s="1"/>
  <c r="P367" i="2"/>
  <c r="N367" i="2"/>
  <c r="M367" i="2"/>
  <c r="S366" i="2"/>
  <c r="T366" i="2" s="1"/>
  <c r="Q366" i="2"/>
  <c r="R366" i="2" s="1"/>
  <c r="P366" i="2"/>
  <c r="N366" i="2"/>
  <c r="M366" i="2"/>
  <c r="S365" i="2"/>
  <c r="T365" i="2" s="1"/>
  <c r="Q365" i="2"/>
  <c r="R365" i="2" s="1"/>
  <c r="P365" i="2"/>
  <c r="N365" i="2"/>
  <c r="M365" i="2"/>
  <c r="S364" i="2"/>
  <c r="T364" i="2" s="1"/>
  <c r="Q364" i="2"/>
  <c r="R364" i="2" s="1"/>
  <c r="P364" i="2"/>
  <c r="N364" i="2"/>
  <c r="S363" i="2"/>
  <c r="T363" i="2" s="1"/>
  <c r="Q363" i="2"/>
  <c r="R363" i="2" s="1"/>
  <c r="P363" i="2"/>
  <c r="N363" i="2"/>
  <c r="M363" i="2"/>
  <c r="S362" i="2"/>
  <c r="T362" i="2" s="1"/>
  <c r="Q362" i="2"/>
  <c r="R362" i="2" s="1"/>
  <c r="P362" i="2"/>
  <c r="N362" i="2"/>
  <c r="M362" i="2"/>
  <c r="S361" i="2"/>
  <c r="T361" i="2" s="1"/>
  <c r="Q361" i="2"/>
  <c r="R361" i="2" s="1"/>
  <c r="P361" i="2"/>
  <c r="N361" i="2"/>
  <c r="M361" i="2"/>
  <c r="S360" i="2"/>
  <c r="T360" i="2" s="1"/>
  <c r="Q360" i="2"/>
  <c r="R360" i="2" s="1"/>
  <c r="P360" i="2"/>
  <c r="N360" i="2"/>
  <c r="M360" i="2"/>
  <c r="S359" i="2"/>
  <c r="T359" i="2" s="1"/>
  <c r="Q359" i="2"/>
  <c r="R359" i="2" s="1"/>
  <c r="P359" i="2"/>
  <c r="N359" i="2"/>
  <c r="M359" i="2"/>
  <c r="S358" i="2"/>
  <c r="T358" i="2" s="1"/>
  <c r="Q358" i="2"/>
  <c r="R358" i="2" s="1"/>
  <c r="P358" i="2"/>
  <c r="N358" i="2"/>
  <c r="M358" i="2"/>
  <c r="S357" i="2"/>
  <c r="T357" i="2" s="1"/>
  <c r="Q357" i="2"/>
  <c r="R357" i="2" s="1"/>
  <c r="P357" i="2"/>
  <c r="N357" i="2"/>
  <c r="M357" i="2"/>
  <c r="S356" i="2"/>
  <c r="T356" i="2" s="1"/>
  <c r="Q356" i="2"/>
  <c r="R356" i="2" s="1"/>
  <c r="P356" i="2"/>
  <c r="N356" i="2"/>
  <c r="M356" i="2"/>
  <c r="S355" i="2"/>
  <c r="T355" i="2" s="1"/>
  <c r="Q355" i="2"/>
  <c r="R355" i="2" s="1"/>
  <c r="P355" i="2"/>
  <c r="N355" i="2"/>
  <c r="M355" i="2"/>
  <c r="S354" i="2"/>
  <c r="T354" i="2" s="1"/>
  <c r="Q354" i="2"/>
  <c r="R354" i="2" s="1"/>
  <c r="P354" i="2"/>
  <c r="N354" i="2"/>
  <c r="M354" i="2"/>
  <c r="S353" i="2"/>
  <c r="T353" i="2" s="1"/>
  <c r="Q353" i="2"/>
  <c r="R353" i="2" s="1"/>
  <c r="P353" i="2"/>
  <c r="N353" i="2"/>
  <c r="M353" i="2"/>
  <c r="S352" i="2"/>
  <c r="T352" i="2" s="1"/>
  <c r="Q352" i="2"/>
  <c r="R352" i="2" s="1"/>
  <c r="P352" i="2"/>
  <c r="N352" i="2"/>
  <c r="M352" i="2"/>
  <c r="S351" i="2"/>
  <c r="T351" i="2" s="1"/>
  <c r="Q351" i="2"/>
  <c r="R351" i="2" s="1"/>
  <c r="N351" i="2"/>
  <c r="M351" i="2"/>
  <c r="S350" i="2"/>
  <c r="T350" i="2" s="1"/>
  <c r="Q350" i="2"/>
  <c r="R350" i="2" s="1"/>
  <c r="P350" i="2"/>
  <c r="N350" i="2"/>
  <c r="M350" i="2"/>
  <c r="S349" i="2"/>
  <c r="T349" i="2" s="1"/>
  <c r="Q349" i="2"/>
  <c r="R349" i="2" s="1"/>
  <c r="N349" i="2"/>
  <c r="M349" i="2"/>
  <c r="S348" i="2"/>
  <c r="T348" i="2" s="1"/>
  <c r="Q348" i="2"/>
  <c r="R348" i="2" s="1"/>
  <c r="N348" i="2"/>
  <c r="M348" i="2"/>
  <c r="S347" i="2"/>
  <c r="T347" i="2" s="1"/>
  <c r="Q347" i="2"/>
  <c r="R347" i="2" s="1"/>
  <c r="N347" i="2"/>
  <c r="M347" i="2"/>
  <c r="S346" i="2"/>
  <c r="T346" i="2" s="1"/>
  <c r="Q346" i="2"/>
  <c r="R346" i="2" s="1"/>
  <c r="N346" i="2"/>
  <c r="M346" i="2"/>
  <c r="S345" i="2"/>
  <c r="T345" i="2" s="1"/>
  <c r="Q345" i="2"/>
  <c r="R345" i="2" s="1"/>
  <c r="N345" i="2"/>
  <c r="M345" i="2"/>
  <c r="S344" i="2"/>
  <c r="T344" i="2" s="1"/>
  <c r="Q344" i="2"/>
  <c r="R344" i="2" s="1"/>
  <c r="N344" i="2"/>
  <c r="M344" i="2"/>
  <c r="S343" i="2"/>
  <c r="T343" i="2" s="1"/>
  <c r="Q343" i="2"/>
  <c r="R343" i="2" s="1"/>
  <c r="N343" i="2"/>
  <c r="M343" i="2"/>
  <c r="S342" i="2"/>
  <c r="T342" i="2" s="1"/>
  <c r="Q342" i="2"/>
  <c r="R342" i="2" s="1"/>
  <c r="N342" i="2"/>
  <c r="M342" i="2"/>
  <c r="S341" i="2"/>
  <c r="T341" i="2" s="1"/>
  <c r="Q341" i="2"/>
  <c r="R341" i="2" s="1"/>
  <c r="P341" i="2"/>
  <c r="N341" i="2"/>
  <c r="M341" i="2"/>
  <c r="S340" i="2"/>
  <c r="T340" i="2" s="1"/>
  <c r="Q340" i="2"/>
  <c r="R340" i="2" s="1"/>
  <c r="P340" i="2"/>
  <c r="N340" i="2"/>
  <c r="M340" i="2"/>
  <c r="S339" i="2"/>
  <c r="T339" i="2" s="1"/>
  <c r="Q339" i="2"/>
  <c r="R339" i="2" s="1"/>
  <c r="P339" i="2"/>
  <c r="N339" i="2"/>
  <c r="M339" i="2"/>
  <c r="S338" i="2"/>
  <c r="T338" i="2" s="1"/>
  <c r="Q338" i="2"/>
  <c r="R338" i="2" s="1"/>
  <c r="P338" i="2"/>
  <c r="N338" i="2"/>
  <c r="M338" i="2"/>
  <c r="S337" i="2"/>
  <c r="T337" i="2" s="1"/>
  <c r="Q337" i="2"/>
  <c r="R337" i="2" s="1"/>
  <c r="P337" i="2"/>
  <c r="N337" i="2"/>
  <c r="M337" i="2"/>
  <c r="S336" i="2"/>
  <c r="T336" i="2" s="1"/>
  <c r="Q336" i="2"/>
  <c r="R336" i="2" s="1"/>
  <c r="P336" i="2"/>
  <c r="N336" i="2"/>
  <c r="M336" i="2"/>
  <c r="S335" i="2"/>
  <c r="T335" i="2" s="1"/>
  <c r="Q335" i="2"/>
  <c r="R335" i="2" s="1"/>
  <c r="P335" i="2"/>
  <c r="N335" i="2"/>
  <c r="M335" i="2"/>
  <c r="S334" i="2"/>
  <c r="T334" i="2" s="1"/>
  <c r="Q334" i="2"/>
  <c r="R334" i="2" s="1"/>
  <c r="N334" i="2"/>
  <c r="M334" i="2"/>
  <c r="S333" i="2"/>
  <c r="T333" i="2" s="1"/>
  <c r="Q333" i="2"/>
  <c r="R333" i="2" s="1"/>
  <c r="P333" i="2"/>
  <c r="N333" i="2"/>
  <c r="M333" i="2"/>
  <c r="S332" i="2"/>
  <c r="T332" i="2" s="1"/>
  <c r="Q332" i="2"/>
  <c r="R332" i="2" s="1"/>
  <c r="N332" i="2"/>
  <c r="M332" i="2"/>
  <c r="S331" i="2"/>
  <c r="T331" i="2" s="1"/>
  <c r="Q331" i="2"/>
  <c r="R331" i="2" s="1"/>
  <c r="P331" i="2"/>
  <c r="N331" i="2"/>
  <c r="M331" i="2"/>
  <c r="S330" i="2"/>
  <c r="T330" i="2" s="1"/>
  <c r="Q330" i="2"/>
  <c r="R330" i="2" s="1"/>
  <c r="P330" i="2"/>
  <c r="N330" i="2"/>
  <c r="M330" i="2"/>
  <c r="S329" i="2"/>
  <c r="T329" i="2" s="1"/>
  <c r="Q329" i="2"/>
  <c r="R329" i="2" s="1"/>
  <c r="P329" i="2"/>
  <c r="N329" i="2"/>
  <c r="M329" i="2"/>
  <c r="S328" i="2"/>
  <c r="T328" i="2" s="1"/>
  <c r="Q328" i="2"/>
  <c r="R328" i="2" s="1"/>
  <c r="P328" i="2"/>
  <c r="N328" i="2"/>
  <c r="M328" i="2"/>
  <c r="S327" i="2"/>
  <c r="T327" i="2" s="1"/>
  <c r="Q327" i="2"/>
  <c r="R327" i="2" s="1"/>
  <c r="P327" i="2"/>
  <c r="N327" i="2"/>
  <c r="M327" i="2"/>
  <c r="S326" i="2"/>
  <c r="T326" i="2" s="1"/>
  <c r="Q326" i="2"/>
  <c r="R326" i="2" s="1"/>
  <c r="P326" i="2"/>
  <c r="N326" i="2"/>
  <c r="M326" i="2"/>
  <c r="S325" i="2"/>
  <c r="T325" i="2" s="1"/>
  <c r="Q325" i="2"/>
  <c r="R325" i="2" s="1"/>
  <c r="P325" i="2"/>
  <c r="N325" i="2"/>
  <c r="M325" i="2"/>
  <c r="S324" i="2"/>
  <c r="T324" i="2" s="1"/>
  <c r="Q324" i="2"/>
  <c r="R324" i="2" s="1"/>
  <c r="P324" i="2"/>
  <c r="N324" i="2"/>
  <c r="M324" i="2"/>
  <c r="S323" i="2"/>
  <c r="T323" i="2" s="1"/>
  <c r="Q323" i="2"/>
  <c r="R323" i="2" s="1"/>
  <c r="P323" i="2"/>
  <c r="N323" i="2"/>
  <c r="M323" i="2"/>
  <c r="S322" i="2"/>
  <c r="T322" i="2" s="1"/>
  <c r="Q322" i="2"/>
  <c r="R322" i="2" s="1"/>
  <c r="P322" i="2"/>
  <c r="N322" i="2"/>
  <c r="M322" i="2"/>
  <c r="S321" i="2"/>
  <c r="T321" i="2" s="1"/>
  <c r="Q321" i="2"/>
  <c r="R321" i="2" s="1"/>
  <c r="P321" i="2"/>
  <c r="N321" i="2"/>
  <c r="M321" i="2"/>
  <c r="S320" i="2"/>
  <c r="T320" i="2" s="1"/>
  <c r="Q320" i="2"/>
  <c r="R320" i="2" s="1"/>
  <c r="P320" i="2"/>
  <c r="N320" i="2"/>
  <c r="M320" i="2"/>
  <c r="S319" i="2"/>
  <c r="T319" i="2" s="1"/>
  <c r="Q319" i="2"/>
  <c r="R319" i="2" s="1"/>
  <c r="P319" i="2"/>
  <c r="N319" i="2"/>
  <c r="M319" i="2"/>
  <c r="S318" i="2"/>
  <c r="T318" i="2" s="1"/>
  <c r="Q318" i="2"/>
  <c r="R318" i="2" s="1"/>
  <c r="P318" i="2"/>
  <c r="N318" i="2"/>
  <c r="M318" i="2"/>
  <c r="S317" i="2"/>
  <c r="T317" i="2" s="1"/>
  <c r="Q317" i="2"/>
  <c r="R317" i="2" s="1"/>
  <c r="P317" i="2"/>
  <c r="N317" i="2"/>
  <c r="M317" i="2"/>
  <c r="S316" i="2"/>
  <c r="T316" i="2" s="1"/>
  <c r="Q316" i="2"/>
  <c r="R316" i="2" s="1"/>
  <c r="P316" i="2"/>
  <c r="N316" i="2"/>
  <c r="M316" i="2"/>
  <c r="S315" i="2"/>
  <c r="T315" i="2" s="1"/>
  <c r="Q315" i="2"/>
  <c r="R315" i="2" s="1"/>
  <c r="P315" i="2"/>
  <c r="N315" i="2"/>
  <c r="M315" i="2"/>
  <c r="S314" i="2"/>
  <c r="T314" i="2" s="1"/>
  <c r="Q314" i="2"/>
  <c r="R314" i="2" s="1"/>
  <c r="P314" i="2"/>
  <c r="N314" i="2"/>
  <c r="M314" i="2"/>
  <c r="S313" i="2"/>
  <c r="T313" i="2" s="1"/>
  <c r="Q313" i="2"/>
  <c r="R313" i="2" s="1"/>
  <c r="N313" i="2"/>
  <c r="M313" i="2"/>
  <c r="S312" i="2"/>
  <c r="T312" i="2" s="1"/>
  <c r="Q312" i="2"/>
  <c r="R312" i="2" s="1"/>
  <c r="P312" i="2"/>
  <c r="N312" i="2"/>
  <c r="M312" i="2"/>
  <c r="S311" i="2"/>
  <c r="T311" i="2" s="1"/>
  <c r="Q311" i="2"/>
  <c r="R311" i="2" s="1"/>
  <c r="P311" i="2"/>
  <c r="N311" i="2"/>
  <c r="M311" i="2"/>
  <c r="S310" i="2"/>
  <c r="T310" i="2" s="1"/>
  <c r="Q310" i="2"/>
  <c r="R310" i="2" s="1"/>
  <c r="P310" i="2"/>
  <c r="N310" i="2"/>
  <c r="M310" i="2"/>
  <c r="S309" i="2"/>
  <c r="T309" i="2" s="1"/>
  <c r="Q309" i="2"/>
  <c r="R309" i="2" s="1"/>
  <c r="P309" i="2"/>
  <c r="N309" i="2"/>
  <c r="M309" i="2"/>
  <c r="S308" i="2"/>
  <c r="T308" i="2" s="1"/>
  <c r="Q308" i="2"/>
  <c r="R308" i="2" s="1"/>
  <c r="P308" i="2"/>
  <c r="N308" i="2"/>
  <c r="M308" i="2"/>
  <c r="S307" i="2"/>
  <c r="T307" i="2" s="1"/>
  <c r="Q307" i="2"/>
  <c r="R307" i="2" s="1"/>
  <c r="P307" i="2"/>
  <c r="N307" i="2"/>
  <c r="M307" i="2"/>
  <c r="S306" i="2"/>
  <c r="T306" i="2" s="1"/>
  <c r="Q306" i="2"/>
  <c r="R306" i="2" s="1"/>
  <c r="P306" i="2"/>
  <c r="N306" i="2"/>
  <c r="M306" i="2"/>
  <c r="S305" i="2"/>
  <c r="T305" i="2" s="1"/>
  <c r="Q305" i="2"/>
  <c r="R305" i="2" s="1"/>
  <c r="P305" i="2"/>
  <c r="N305" i="2"/>
  <c r="M305" i="2"/>
  <c r="S304" i="2"/>
  <c r="T304" i="2" s="1"/>
  <c r="Q304" i="2"/>
  <c r="R304" i="2" s="1"/>
  <c r="P304" i="2"/>
  <c r="N304" i="2"/>
  <c r="M304" i="2"/>
  <c r="S303" i="2"/>
  <c r="T303" i="2" s="1"/>
  <c r="Q303" i="2"/>
  <c r="R303" i="2" s="1"/>
  <c r="P303" i="2"/>
  <c r="N303" i="2"/>
  <c r="M303" i="2"/>
  <c r="S302" i="2"/>
  <c r="T302" i="2" s="1"/>
  <c r="Q302" i="2"/>
  <c r="R302" i="2" s="1"/>
  <c r="P302" i="2"/>
  <c r="N302" i="2"/>
  <c r="M302" i="2"/>
  <c r="S301" i="2"/>
  <c r="T301" i="2" s="1"/>
  <c r="Q301" i="2"/>
  <c r="R301" i="2" s="1"/>
  <c r="P301" i="2"/>
  <c r="N301" i="2"/>
  <c r="M301" i="2"/>
  <c r="S300" i="2"/>
  <c r="T300" i="2" s="1"/>
  <c r="Q300" i="2"/>
  <c r="R300" i="2" s="1"/>
  <c r="P300" i="2"/>
  <c r="N300" i="2"/>
  <c r="M300" i="2"/>
  <c r="S299" i="2"/>
  <c r="T299" i="2" s="1"/>
  <c r="Q299" i="2"/>
  <c r="R299" i="2" s="1"/>
  <c r="P299" i="2"/>
  <c r="N299" i="2"/>
  <c r="M299" i="2"/>
  <c r="S298" i="2"/>
  <c r="T298" i="2" s="1"/>
  <c r="Q298" i="2"/>
  <c r="R298" i="2" s="1"/>
  <c r="P298" i="2"/>
  <c r="N298" i="2"/>
  <c r="M298" i="2"/>
  <c r="S297" i="2"/>
  <c r="T297" i="2" s="1"/>
  <c r="Q297" i="2"/>
  <c r="R297" i="2" s="1"/>
  <c r="P297" i="2"/>
  <c r="N297" i="2"/>
  <c r="M297" i="2"/>
  <c r="S296" i="2"/>
  <c r="T296" i="2" s="1"/>
  <c r="Q296" i="2"/>
  <c r="R296" i="2" s="1"/>
  <c r="P296" i="2"/>
  <c r="N296" i="2"/>
  <c r="M296" i="2"/>
  <c r="S295" i="2"/>
  <c r="T295" i="2" s="1"/>
  <c r="Q295" i="2"/>
  <c r="R295" i="2" s="1"/>
  <c r="P295" i="2"/>
  <c r="N295" i="2"/>
  <c r="M295" i="2"/>
  <c r="S294" i="2"/>
  <c r="T294" i="2" s="1"/>
  <c r="Q294" i="2"/>
  <c r="R294" i="2" s="1"/>
  <c r="N294" i="2"/>
  <c r="S293" i="2"/>
  <c r="T293" i="2" s="1"/>
  <c r="Q293" i="2"/>
  <c r="R293" i="2" s="1"/>
  <c r="N293" i="2"/>
  <c r="S292" i="2"/>
  <c r="T292" i="2" s="1"/>
  <c r="Q292" i="2"/>
  <c r="R292" i="2" s="1"/>
  <c r="N292" i="2"/>
  <c r="S291" i="2"/>
  <c r="T291" i="2" s="1"/>
  <c r="Q291" i="2"/>
  <c r="R291" i="2" s="1"/>
  <c r="P291" i="2"/>
  <c r="N291" i="2"/>
  <c r="S290" i="2"/>
  <c r="T290" i="2" s="1"/>
  <c r="Q290" i="2"/>
  <c r="R290" i="2" s="1"/>
  <c r="P290" i="2"/>
  <c r="N290" i="2"/>
  <c r="S289" i="2"/>
  <c r="T289" i="2" s="1"/>
  <c r="Q289" i="2"/>
  <c r="R289" i="2" s="1"/>
  <c r="P289" i="2"/>
  <c r="N289" i="2"/>
  <c r="S288" i="2"/>
  <c r="T288" i="2" s="1"/>
  <c r="Q288" i="2"/>
  <c r="R288" i="2" s="1"/>
  <c r="P288" i="2"/>
  <c r="N288" i="2"/>
  <c r="S287" i="2"/>
  <c r="T287" i="2" s="1"/>
  <c r="Q287" i="2"/>
  <c r="R287" i="2" s="1"/>
  <c r="P287" i="2"/>
  <c r="N287" i="2"/>
  <c r="S286" i="2"/>
  <c r="T286" i="2" s="1"/>
  <c r="Q286" i="2"/>
  <c r="R286" i="2" s="1"/>
  <c r="P286" i="2"/>
  <c r="N286" i="2"/>
  <c r="S285" i="2"/>
  <c r="T285" i="2" s="1"/>
  <c r="Q285" i="2"/>
  <c r="R285" i="2" s="1"/>
  <c r="P285" i="2"/>
  <c r="N285" i="2"/>
  <c r="S284" i="2"/>
  <c r="T284" i="2" s="1"/>
  <c r="Q284" i="2"/>
  <c r="R284" i="2" s="1"/>
  <c r="P284" i="2"/>
  <c r="N284" i="2"/>
  <c r="S283" i="2"/>
  <c r="T283" i="2" s="1"/>
  <c r="Q283" i="2"/>
  <c r="R283" i="2" s="1"/>
  <c r="P283" i="2"/>
  <c r="N283" i="2"/>
  <c r="S282" i="2"/>
  <c r="T282" i="2" s="1"/>
  <c r="Q282" i="2"/>
  <c r="R282" i="2" s="1"/>
  <c r="N282" i="2"/>
  <c r="S281" i="2"/>
  <c r="T281" i="2" s="1"/>
  <c r="Q281" i="2"/>
  <c r="R281" i="2" s="1"/>
  <c r="N281" i="2"/>
  <c r="S280" i="2"/>
  <c r="T280" i="2" s="1"/>
  <c r="Q280" i="2"/>
  <c r="R280" i="2" s="1"/>
  <c r="P280" i="2"/>
  <c r="N280" i="2"/>
  <c r="S279" i="2"/>
  <c r="T279" i="2" s="1"/>
  <c r="Q279" i="2"/>
  <c r="R279" i="2" s="1"/>
  <c r="N279" i="2"/>
  <c r="S278" i="2"/>
  <c r="T278" i="2" s="1"/>
  <c r="Q278" i="2"/>
  <c r="R278" i="2" s="1"/>
  <c r="P278" i="2"/>
  <c r="N278" i="2"/>
  <c r="S277" i="2"/>
  <c r="T277" i="2" s="1"/>
  <c r="Q277" i="2"/>
  <c r="R277" i="2" s="1"/>
  <c r="P277" i="2"/>
  <c r="N277" i="2"/>
  <c r="S276" i="2"/>
  <c r="T276" i="2" s="1"/>
  <c r="Q276" i="2"/>
  <c r="R276" i="2" s="1"/>
  <c r="P276" i="2"/>
  <c r="N276" i="2"/>
  <c r="S275" i="2"/>
  <c r="T275" i="2" s="1"/>
  <c r="Q275" i="2"/>
  <c r="R275" i="2" s="1"/>
  <c r="P275" i="2"/>
  <c r="N275" i="2"/>
  <c r="S274" i="2"/>
  <c r="T274" i="2" s="1"/>
  <c r="Q274" i="2"/>
  <c r="R274" i="2" s="1"/>
  <c r="P274" i="2"/>
  <c r="N274" i="2"/>
  <c r="S273" i="2"/>
  <c r="T273" i="2" s="1"/>
  <c r="Q273" i="2"/>
  <c r="R273" i="2" s="1"/>
  <c r="P273" i="2"/>
  <c r="N273" i="2"/>
  <c r="S272" i="2"/>
  <c r="T272" i="2" s="1"/>
  <c r="Q272" i="2"/>
  <c r="R272" i="2" s="1"/>
  <c r="P272" i="2"/>
  <c r="N272" i="2"/>
  <c r="S271" i="2"/>
  <c r="T271" i="2" s="1"/>
  <c r="Q271" i="2"/>
  <c r="R271" i="2" s="1"/>
  <c r="P271" i="2"/>
  <c r="N271" i="2"/>
  <c r="S270" i="2"/>
  <c r="T270" i="2" s="1"/>
  <c r="Q270" i="2"/>
  <c r="R270" i="2" s="1"/>
  <c r="P270" i="2"/>
  <c r="N270" i="2"/>
  <c r="S269" i="2"/>
  <c r="T269" i="2" s="1"/>
  <c r="Q269" i="2"/>
  <c r="R269" i="2" s="1"/>
  <c r="P269" i="2"/>
  <c r="N269" i="2"/>
  <c r="S268" i="2"/>
  <c r="T268" i="2" s="1"/>
  <c r="Q268" i="2"/>
  <c r="R268" i="2" s="1"/>
  <c r="P268" i="2"/>
  <c r="N268" i="2"/>
  <c r="S267" i="2"/>
  <c r="T267" i="2" s="1"/>
  <c r="Q267" i="2"/>
  <c r="R267" i="2" s="1"/>
  <c r="P267" i="2"/>
  <c r="N267" i="2"/>
  <c r="S266" i="2"/>
  <c r="T266" i="2" s="1"/>
  <c r="Q266" i="2"/>
  <c r="R266" i="2" s="1"/>
  <c r="P266" i="2"/>
  <c r="N266" i="2"/>
  <c r="S265" i="2"/>
  <c r="T265" i="2" s="1"/>
  <c r="Q265" i="2"/>
  <c r="R265" i="2" s="1"/>
  <c r="P265" i="2"/>
  <c r="N265" i="2"/>
  <c r="S264" i="2"/>
  <c r="T264" i="2" s="1"/>
  <c r="Q264" i="2"/>
  <c r="R264" i="2" s="1"/>
  <c r="P264" i="2"/>
  <c r="N264" i="2"/>
  <c r="S263" i="2"/>
  <c r="T263" i="2" s="1"/>
  <c r="Q263" i="2"/>
  <c r="R263" i="2" s="1"/>
  <c r="P263" i="2"/>
  <c r="N263" i="2"/>
  <c r="S262" i="2"/>
  <c r="T262" i="2" s="1"/>
  <c r="Q262" i="2"/>
  <c r="R262" i="2" s="1"/>
  <c r="P262" i="2"/>
  <c r="N262" i="2"/>
  <c r="S261" i="2"/>
  <c r="T261" i="2" s="1"/>
  <c r="Q261" i="2"/>
  <c r="R261" i="2" s="1"/>
  <c r="P261" i="2"/>
  <c r="N261" i="2"/>
  <c r="S260" i="2"/>
  <c r="T260" i="2" s="1"/>
  <c r="Q260" i="2"/>
  <c r="R260" i="2" s="1"/>
  <c r="P260" i="2"/>
  <c r="N260" i="2"/>
  <c r="S259" i="2"/>
  <c r="T259" i="2" s="1"/>
  <c r="Q259" i="2"/>
  <c r="R259" i="2" s="1"/>
  <c r="P259" i="2"/>
  <c r="N259" i="2"/>
  <c r="S258" i="2"/>
  <c r="T258" i="2" s="1"/>
  <c r="Q258" i="2"/>
  <c r="R258" i="2" s="1"/>
  <c r="P258" i="2"/>
  <c r="N258" i="2"/>
  <c r="S257" i="2"/>
  <c r="T257" i="2" s="1"/>
  <c r="Q257" i="2"/>
  <c r="R257" i="2" s="1"/>
  <c r="P257" i="2"/>
  <c r="N257" i="2"/>
  <c r="S256" i="2"/>
  <c r="T256" i="2" s="1"/>
  <c r="Q256" i="2"/>
  <c r="R256" i="2" s="1"/>
  <c r="P256" i="2"/>
  <c r="N256" i="2"/>
  <c r="S255" i="2"/>
  <c r="T255" i="2" s="1"/>
  <c r="Q255" i="2"/>
  <c r="R255" i="2" s="1"/>
  <c r="P255" i="2"/>
  <c r="N255" i="2"/>
  <c r="S254" i="2"/>
  <c r="T254" i="2" s="1"/>
  <c r="Q254" i="2"/>
  <c r="R254" i="2" s="1"/>
  <c r="P254" i="2"/>
  <c r="N254" i="2"/>
  <c r="S253" i="2"/>
  <c r="T253" i="2" s="1"/>
  <c r="Q253" i="2"/>
  <c r="R253" i="2" s="1"/>
  <c r="P253" i="2"/>
  <c r="N253" i="2"/>
  <c r="S252" i="2"/>
  <c r="T252" i="2" s="1"/>
  <c r="Q252" i="2"/>
  <c r="R252" i="2" s="1"/>
  <c r="P252" i="2"/>
  <c r="N252" i="2"/>
  <c r="S251" i="2"/>
  <c r="T251" i="2" s="1"/>
  <c r="Q251" i="2"/>
  <c r="R251" i="2" s="1"/>
  <c r="P251" i="2"/>
  <c r="N251" i="2"/>
  <c r="S250" i="2"/>
  <c r="T250" i="2" s="1"/>
  <c r="Q250" i="2"/>
  <c r="R250" i="2" s="1"/>
  <c r="P250" i="2"/>
  <c r="N250" i="2"/>
  <c r="S249" i="2"/>
  <c r="T249" i="2" s="1"/>
  <c r="Q249" i="2"/>
  <c r="R249" i="2" s="1"/>
  <c r="P249" i="2"/>
  <c r="N249" i="2"/>
  <c r="S248" i="2"/>
  <c r="T248" i="2" s="1"/>
  <c r="Q248" i="2"/>
  <c r="R248" i="2" s="1"/>
  <c r="P248" i="2"/>
  <c r="N248" i="2"/>
  <c r="S247" i="2"/>
  <c r="T247" i="2" s="1"/>
  <c r="Q247" i="2"/>
  <c r="R247" i="2" s="1"/>
  <c r="N247" i="2"/>
  <c r="S246" i="2"/>
  <c r="T246" i="2" s="1"/>
  <c r="Q246" i="2"/>
  <c r="R246" i="2" s="1"/>
  <c r="P246" i="2"/>
  <c r="N246" i="2"/>
  <c r="S245" i="2"/>
  <c r="T245" i="2" s="1"/>
  <c r="Q245" i="2"/>
  <c r="R245" i="2" s="1"/>
  <c r="P245" i="2"/>
  <c r="N245" i="2"/>
  <c r="S244" i="2"/>
  <c r="T244" i="2" s="1"/>
  <c r="Q244" i="2"/>
  <c r="R244" i="2" s="1"/>
  <c r="P244" i="2"/>
  <c r="N244" i="2"/>
  <c r="S243" i="2"/>
  <c r="T243" i="2" s="1"/>
  <c r="Q243" i="2"/>
  <c r="R243" i="2" s="1"/>
  <c r="P243" i="2"/>
  <c r="N243" i="2"/>
  <c r="S242" i="2"/>
  <c r="T242" i="2" s="1"/>
  <c r="Q242" i="2"/>
  <c r="R242" i="2" s="1"/>
  <c r="P242" i="2"/>
  <c r="N242" i="2"/>
  <c r="S241" i="2"/>
  <c r="T241" i="2" s="1"/>
  <c r="Q241" i="2"/>
  <c r="R241" i="2" s="1"/>
  <c r="P241" i="2"/>
  <c r="N241" i="2"/>
  <c r="S240" i="2"/>
  <c r="T240" i="2" s="1"/>
  <c r="Q240" i="2"/>
  <c r="R240" i="2" s="1"/>
  <c r="P240" i="2"/>
  <c r="N240" i="2"/>
  <c r="S239" i="2"/>
  <c r="T239" i="2" s="1"/>
  <c r="Q239" i="2"/>
  <c r="R239" i="2" s="1"/>
  <c r="P239" i="2"/>
  <c r="N239" i="2"/>
  <c r="S238" i="2"/>
  <c r="T238" i="2" s="1"/>
  <c r="Q238" i="2"/>
  <c r="R238" i="2" s="1"/>
  <c r="P238" i="2"/>
  <c r="N238" i="2"/>
  <c r="S237" i="2"/>
  <c r="T237" i="2" s="1"/>
  <c r="Q237" i="2"/>
  <c r="R237" i="2" s="1"/>
  <c r="P237" i="2"/>
  <c r="N237" i="2"/>
  <c r="S236" i="2"/>
  <c r="T236" i="2" s="1"/>
  <c r="Q236" i="2"/>
  <c r="R236" i="2" s="1"/>
  <c r="P236" i="2"/>
  <c r="N236" i="2"/>
  <c r="S235" i="2"/>
  <c r="T235" i="2" s="1"/>
  <c r="Q235" i="2"/>
  <c r="R235" i="2" s="1"/>
  <c r="N235" i="2"/>
  <c r="S234" i="2"/>
  <c r="T234" i="2" s="1"/>
  <c r="Q234" i="2"/>
  <c r="R234" i="2" s="1"/>
  <c r="N234" i="2"/>
  <c r="S233" i="2"/>
  <c r="T233" i="2" s="1"/>
  <c r="Q233" i="2"/>
  <c r="R233" i="2" s="1"/>
  <c r="N233" i="2"/>
  <c r="S232" i="2"/>
  <c r="T232" i="2" s="1"/>
  <c r="Q232" i="2"/>
  <c r="R232" i="2" s="1"/>
  <c r="N232" i="2"/>
  <c r="S231" i="2"/>
  <c r="T231" i="2" s="1"/>
  <c r="Q231" i="2"/>
  <c r="R231" i="2" s="1"/>
  <c r="P231" i="2"/>
  <c r="N231" i="2"/>
  <c r="S230" i="2"/>
  <c r="T230" i="2" s="1"/>
  <c r="Q230" i="2"/>
  <c r="R230" i="2" s="1"/>
  <c r="P230" i="2"/>
  <c r="N230" i="2"/>
  <c r="S229" i="2"/>
  <c r="T229" i="2" s="1"/>
  <c r="Q229" i="2"/>
  <c r="R229" i="2" s="1"/>
  <c r="P229" i="2"/>
  <c r="N229" i="2"/>
  <c r="S228" i="2"/>
  <c r="T228" i="2" s="1"/>
  <c r="Q228" i="2"/>
  <c r="R228" i="2" s="1"/>
  <c r="P228" i="2"/>
  <c r="N228" i="2"/>
  <c r="S227" i="2"/>
  <c r="T227" i="2" s="1"/>
  <c r="Q227" i="2"/>
  <c r="R227" i="2" s="1"/>
  <c r="P227" i="2"/>
  <c r="N227" i="2"/>
  <c r="S226" i="2"/>
  <c r="T226" i="2" s="1"/>
  <c r="Q226" i="2"/>
  <c r="R226" i="2" s="1"/>
  <c r="P226" i="2"/>
  <c r="N226" i="2"/>
  <c r="S225" i="2"/>
  <c r="T225" i="2" s="1"/>
  <c r="Q225" i="2"/>
  <c r="R225" i="2" s="1"/>
  <c r="P225" i="2"/>
  <c r="N225" i="2"/>
  <c r="S224" i="2"/>
  <c r="T224" i="2" s="1"/>
  <c r="Q224" i="2"/>
  <c r="R224" i="2" s="1"/>
  <c r="P224" i="2"/>
  <c r="N224" i="2"/>
  <c r="S223" i="2"/>
  <c r="T223" i="2" s="1"/>
  <c r="Q223" i="2"/>
  <c r="R223" i="2" s="1"/>
  <c r="P223" i="2"/>
  <c r="N223" i="2"/>
  <c r="S222" i="2"/>
  <c r="T222" i="2" s="1"/>
  <c r="Q222" i="2"/>
  <c r="R222" i="2" s="1"/>
  <c r="P222" i="2"/>
  <c r="N222" i="2"/>
  <c r="S221" i="2"/>
  <c r="T221" i="2" s="1"/>
  <c r="Q221" i="2"/>
  <c r="R221" i="2" s="1"/>
  <c r="N221" i="2"/>
  <c r="S220" i="2"/>
  <c r="T220" i="2" s="1"/>
  <c r="Q220" i="2"/>
  <c r="R220" i="2" s="1"/>
  <c r="N220" i="2"/>
  <c r="S219" i="2"/>
  <c r="T219" i="2" s="1"/>
  <c r="Q219" i="2"/>
  <c r="R219" i="2" s="1"/>
  <c r="P219" i="2"/>
  <c r="N219" i="2"/>
  <c r="S218" i="2"/>
  <c r="T218" i="2" s="1"/>
  <c r="Q218" i="2"/>
  <c r="R218" i="2" s="1"/>
  <c r="P218" i="2"/>
  <c r="N218" i="2"/>
  <c r="S217" i="2"/>
  <c r="T217" i="2" s="1"/>
  <c r="Q217" i="2"/>
  <c r="R217" i="2" s="1"/>
  <c r="P217" i="2"/>
  <c r="N217" i="2"/>
  <c r="S216" i="2"/>
  <c r="T216" i="2" s="1"/>
  <c r="Q216" i="2"/>
  <c r="R216" i="2" s="1"/>
  <c r="P216" i="2"/>
  <c r="N216" i="2"/>
  <c r="S215" i="2"/>
  <c r="T215" i="2" s="1"/>
  <c r="Q215" i="2"/>
  <c r="R215" i="2" s="1"/>
  <c r="P215" i="2"/>
  <c r="N215" i="2"/>
  <c r="S214" i="2"/>
  <c r="T214" i="2" s="1"/>
  <c r="Q214" i="2"/>
  <c r="R214" i="2" s="1"/>
  <c r="P214" i="2"/>
  <c r="N214" i="2"/>
  <c r="S213" i="2"/>
  <c r="T213" i="2" s="1"/>
  <c r="Q213" i="2"/>
  <c r="R213" i="2" s="1"/>
  <c r="P213" i="2"/>
  <c r="N213" i="2"/>
  <c r="S212" i="2"/>
  <c r="T212" i="2" s="1"/>
  <c r="Q212" i="2"/>
  <c r="R212" i="2" s="1"/>
  <c r="P212" i="2"/>
  <c r="N212" i="2"/>
  <c r="S211" i="2"/>
  <c r="T211" i="2" s="1"/>
  <c r="Q211" i="2"/>
  <c r="R211" i="2" s="1"/>
  <c r="P211" i="2"/>
  <c r="N211" i="2"/>
  <c r="S210" i="2"/>
  <c r="T210" i="2" s="1"/>
  <c r="Q210" i="2"/>
  <c r="R210" i="2" s="1"/>
  <c r="P210" i="2"/>
  <c r="N210" i="2"/>
  <c r="S209" i="2"/>
  <c r="T209" i="2" s="1"/>
  <c r="Q209" i="2"/>
  <c r="R209" i="2" s="1"/>
  <c r="P209" i="2"/>
  <c r="N209" i="2"/>
  <c r="S208" i="2"/>
  <c r="T208" i="2" s="1"/>
  <c r="Q208" i="2"/>
  <c r="R208" i="2" s="1"/>
  <c r="P208" i="2"/>
  <c r="N208" i="2"/>
  <c r="S207" i="2"/>
  <c r="T207" i="2" s="1"/>
  <c r="Q207" i="2"/>
  <c r="R207" i="2" s="1"/>
  <c r="P207" i="2"/>
  <c r="N207" i="2"/>
  <c r="S206" i="2"/>
  <c r="T206" i="2" s="1"/>
  <c r="Q206" i="2"/>
  <c r="R206" i="2" s="1"/>
  <c r="P206" i="2"/>
  <c r="N206" i="2"/>
  <c r="S205" i="2"/>
  <c r="T205" i="2" s="1"/>
  <c r="Q205" i="2"/>
  <c r="R205" i="2" s="1"/>
  <c r="P205" i="2"/>
  <c r="N205" i="2"/>
  <c r="S204" i="2"/>
  <c r="T204" i="2" s="1"/>
  <c r="Q204" i="2"/>
  <c r="R204" i="2" s="1"/>
  <c r="P204" i="2"/>
  <c r="N204" i="2"/>
  <c r="S203" i="2"/>
  <c r="T203" i="2" s="1"/>
  <c r="Q203" i="2"/>
  <c r="R203" i="2" s="1"/>
  <c r="P203" i="2"/>
  <c r="N203" i="2"/>
  <c r="S202" i="2"/>
  <c r="T202" i="2" s="1"/>
  <c r="Q202" i="2"/>
  <c r="R202" i="2" s="1"/>
  <c r="P202" i="2"/>
  <c r="N202" i="2"/>
  <c r="S201" i="2"/>
  <c r="T201" i="2" s="1"/>
  <c r="Q201" i="2"/>
  <c r="R201" i="2" s="1"/>
  <c r="P201" i="2"/>
  <c r="N201" i="2"/>
  <c r="S200" i="2"/>
  <c r="T200" i="2" s="1"/>
  <c r="Q200" i="2"/>
  <c r="R200" i="2" s="1"/>
  <c r="P200" i="2"/>
  <c r="N200" i="2"/>
  <c r="S199" i="2"/>
  <c r="T199" i="2" s="1"/>
  <c r="Q199" i="2"/>
  <c r="R199" i="2" s="1"/>
  <c r="P199" i="2"/>
  <c r="N199" i="2"/>
  <c r="S198" i="2"/>
  <c r="T198" i="2" s="1"/>
  <c r="Q198" i="2"/>
  <c r="R198" i="2" s="1"/>
  <c r="P198" i="2"/>
  <c r="N198" i="2"/>
  <c r="S197" i="2"/>
  <c r="T197" i="2" s="1"/>
  <c r="Q197" i="2"/>
  <c r="R197" i="2" s="1"/>
  <c r="P197" i="2"/>
  <c r="N197" i="2"/>
  <c r="S196" i="2"/>
  <c r="T196" i="2" s="1"/>
  <c r="Q196" i="2"/>
  <c r="R196" i="2" s="1"/>
  <c r="P196" i="2"/>
  <c r="N196" i="2"/>
  <c r="S195" i="2"/>
  <c r="T195" i="2" s="1"/>
  <c r="Q195" i="2"/>
  <c r="R195" i="2" s="1"/>
  <c r="N195" i="2"/>
  <c r="S194" i="2"/>
  <c r="T194" i="2" s="1"/>
  <c r="Q194" i="2"/>
  <c r="R194" i="2" s="1"/>
  <c r="N194" i="2"/>
  <c r="S193" i="2"/>
  <c r="T193" i="2" s="1"/>
  <c r="Q193" i="2"/>
  <c r="R193" i="2" s="1"/>
  <c r="N193" i="2"/>
  <c r="S192" i="2"/>
  <c r="T192" i="2" s="1"/>
  <c r="Q192" i="2"/>
  <c r="R192" i="2" s="1"/>
  <c r="N192" i="2"/>
  <c r="S191" i="2"/>
  <c r="T191" i="2" s="1"/>
  <c r="Q191" i="2"/>
  <c r="R191" i="2" s="1"/>
  <c r="N191" i="2"/>
  <c r="S190" i="2"/>
  <c r="T190" i="2" s="1"/>
  <c r="Q190" i="2"/>
  <c r="R190" i="2" s="1"/>
  <c r="P190" i="2"/>
  <c r="N190" i="2"/>
  <c r="S189" i="2"/>
  <c r="T189" i="2" s="1"/>
  <c r="Q189" i="2"/>
  <c r="R189" i="2" s="1"/>
  <c r="P189" i="2"/>
  <c r="N189" i="2"/>
  <c r="S188" i="2"/>
  <c r="T188" i="2" s="1"/>
  <c r="Q188" i="2"/>
  <c r="R188" i="2" s="1"/>
  <c r="P188" i="2"/>
  <c r="N188" i="2"/>
  <c r="S187" i="2"/>
  <c r="T187" i="2" s="1"/>
  <c r="Q187" i="2"/>
  <c r="R187" i="2" s="1"/>
  <c r="P187" i="2"/>
  <c r="N187" i="2"/>
  <c r="S186" i="2"/>
  <c r="T186" i="2" s="1"/>
  <c r="Q186" i="2"/>
  <c r="R186" i="2" s="1"/>
  <c r="N186" i="2"/>
  <c r="S185" i="2"/>
  <c r="T185" i="2" s="1"/>
  <c r="Q185" i="2"/>
  <c r="R185" i="2" s="1"/>
  <c r="N185" i="2"/>
  <c r="S184" i="2"/>
  <c r="T184" i="2" s="1"/>
  <c r="Q184" i="2"/>
  <c r="R184" i="2" s="1"/>
  <c r="P184" i="2"/>
  <c r="N184" i="2"/>
  <c r="S183" i="2"/>
  <c r="T183" i="2" s="1"/>
  <c r="Q183" i="2"/>
  <c r="R183" i="2" s="1"/>
  <c r="P183" i="2"/>
  <c r="N183" i="2"/>
  <c r="S182" i="2"/>
  <c r="T182" i="2" s="1"/>
  <c r="Q182" i="2"/>
  <c r="R182" i="2" s="1"/>
  <c r="P182" i="2"/>
  <c r="N182" i="2"/>
  <c r="S181" i="2"/>
  <c r="T181" i="2" s="1"/>
  <c r="R181" i="2"/>
  <c r="Q181" i="2"/>
  <c r="P181" i="2"/>
  <c r="N181" i="2"/>
  <c r="T180" i="2"/>
  <c r="S180" i="2"/>
  <c r="Q180" i="2"/>
  <c r="R180" i="2" s="1"/>
  <c r="P180" i="2"/>
  <c r="N180" i="2"/>
  <c r="S179" i="2"/>
  <c r="T179" i="2" s="1"/>
  <c r="Q179" i="2"/>
  <c r="R179" i="2" s="1"/>
  <c r="P179" i="2"/>
  <c r="N179" i="2"/>
  <c r="S178" i="2"/>
  <c r="T178" i="2" s="1"/>
  <c r="Q178" i="2"/>
  <c r="R178" i="2" s="1"/>
  <c r="P178" i="2"/>
  <c r="N178" i="2"/>
  <c r="S177" i="2"/>
  <c r="T177" i="2" s="1"/>
  <c r="Q177" i="2"/>
  <c r="R177" i="2" s="1"/>
  <c r="P177" i="2"/>
  <c r="N177" i="2"/>
  <c r="S176" i="2"/>
  <c r="T176" i="2" s="1"/>
  <c r="Q176" i="2"/>
  <c r="R176" i="2" s="1"/>
  <c r="P176" i="2"/>
  <c r="N176" i="2"/>
  <c r="S175" i="2"/>
  <c r="T175" i="2" s="1"/>
  <c r="Q175" i="2"/>
  <c r="R175" i="2" s="1"/>
  <c r="P175" i="2"/>
  <c r="N175" i="2"/>
  <c r="S174" i="2"/>
  <c r="T174" i="2" s="1"/>
  <c r="Q174" i="2"/>
  <c r="R174" i="2" s="1"/>
  <c r="P174" i="2"/>
  <c r="N174" i="2"/>
  <c r="S173" i="2"/>
  <c r="T173" i="2" s="1"/>
  <c r="Q173" i="2"/>
  <c r="R173" i="2" s="1"/>
  <c r="P173" i="2"/>
  <c r="N173" i="2"/>
  <c r="S172" i="2"/>
  <c r="T172" i="2" s="1"/>
  <c r="Q172" i="2"/>
  <c r="R172" i="2" s="1"/>
  <c r="P172" i="2"/>
  <c r="N172" i="2"/>
  <c r="S171" i="2"/>
  <c r="T171" i="2" s="1"/>
  <c r="Q171" i="2"/>
  <c r="R171" i="2" s="1"/>
  <c r="P171" i="2"/>
  <c r="N171" i="2"/>
  <c r="S170" i="2"/>
  <c r="T170" i="2" s="1"/>
  <c r="Q170" i="2"/>
  <c r="R170" i="2" s="1"/>
  <c r="P170" i="2"/>
  <c r="N170" i="2"/>
  <c r="S169" i="2"/>
  <c r="T169" i="2" s="1"/>
  <c r="Q169" i="2"/>
  <c r="R169" i="2" s="1"/>
  <c r="P169" i="2"/>
  <c r="N169" i="2"/>
  <c r="S168" i="2"/>
  <c r="T168" i="2" s="1"/>
  <c r="Q168" i="2"/>
  <c r="R168" i="2" s="1"/>
  <c r="N168" i="2"/>
  <c r="S167" i="2"/>
  <c r="T167" i="2" s="1"/>
  <c r="Q167" i="2"/>
  <c r="R167" i="2" s="1"/>
  <c r="N167" i="2"/>
  <c r="S166" i="2"/>
  <c r="T166" i="2" s="1"/>
  <c r="Q166" i="2"/>
  <c r="R166" i="2" s="1"/>
  <c r="N166" i="2"/>
  <c r="S165" i="2"/>
  <c r="T165" i="2" s="1"/>
  <c r="Q165" i="2"/>
  <c r="R165" i="2" s="1"/>
  <c r="N165" i="2"/>
  <c r="S164" i="2"/>
  <c r="T164" i="2" s="1"/>
  <c r="Q164" i="2"/>
  <c r="R164" i="2" s="1"/>
  <c r="N164" i="2"/>
  <c r="S163" i="2"/>
  <c r="T163" i="2" s="1"/>
  <c r="Q163" i="2"/>
  <c r="R163" i="2" s="1"/>
  <c r="N163" i="2"/>
  <c r="S162" i="2"/>
  <c r="T162" i="2" s="1"/>
  <c r="Q162" i="2"/>
  <c r="R162" i="2" s="1"/>
  <c r="P162" i="2"/>
  <c r="N162" i="2"/>
  <c r="S161" i="2"/>
  <c r="T161" i="2" s="1"/>
  <c r="Q161" i="2"/>
  <c r="R161" i="2" s="1"/>
  <c r="P161" i="2"/>
  <c r="N161" i="2"/>
  <c r="S160" i="2"/>
  <c r="T160" i="2" s="1"/>
  <c r="Q160" i="2"/>
  <c r="R160" i="2" s="1"/>
  <c r="N160" i="2"/>
  <c r="S159" i="2"/>
  <c r="T159" i="2" s="1"/>
  <c r="Q159" i="2"/>
  <c r="R159" i="2" s="1"/>
  <c r="P159" i="2"/>
  <c r="N159" i="2"/>
  <c r="S158" i="2"/>
  <c r="T158" i="2" s="1"/>
  <c r="Q158" i="2"/>
  <c r="R158" i="2" s="1"/>
  <c r="P158" i="2"/>
  <c r="N158" i="2"/>
  <c r="S157" i="2"/>
  <c r="T157" i="2" s="1"/>
  <c r="Q157" i="2"/>
  <c r="R157" i="2" s="1"/>
  <c r="P157" i="2"/>
  <c r="N157" i="2"/>
  <c r="S156" i="2"/>
  <c r="T156" i="2" s="1"/>
  <c r="Q156" i="2"/>
  <c r="R156" i="2" s="1"/>
  <c r="P156" i="2"/>
  <c r="N156" i="2"/>
  <c r="S155" i="2"/>
  <c r="T155" i="2" s="1"/>
  <c r="Q155" i="2"/>
  <c r="R155" i="2" s="1"/>
  <c r="P155" i="2"/>
  <c r="N155" i="2"/>
  <c r="S154" i="2"/>
  <c r="T154" i="2" s="1"/>
  <c r="Q154" i="2"/>
  <c r="R154" i="2" s="1"/>
  <c r="P154" i="2"/>
  <c r="N154" i="2"/>
  <c r="S153" i="2"/>
  <c r="T153" i="2" s="1"/>
  <c r="Q153" i="2"/>
  <c r="R153" i="2" s="1"/>
  <c r="P153" i="2"/>
  <c r="N153" i="2"/>
  <c r="S152" i="2"/>
  <c r="T152" i="2" s="1"/>
  <c r="Q152" i="2"/>
  <c r="R152" i="2" s="1"/>
  <c r="P152" i="2"/>
  <c r="N152" i="2"/>
  <c r="S151" i="2"/>
  <c r="T151" i="2" s="1"/>
  <c r="Q151" i="2"/>
  <c r="R151" i="2" s="1"/>
  <c r="P151" i="2"/>
  <c r="N151" i="2"/>
  <c r="S150" i="2"/>
  <c r="T150" i="2" s="1"/>
  <c r="Q150" i="2"/>
  <c r="R150" i="2" s="1"/>
  <c r="P150" i="2"/>
  <c r="N150" i="2"/>
  <c r="S149" i="2"/>
  <c r="T149" i="2" s="1"/>
  <c r="Q149" i="2"/>
  <c r="R149" i="2" s="1"/>
  <c r="P149" i="2"/>
  <c r="N149" i="2"/>
  <c r="S148" i="2"/>
  <c r="T148" i="2" s="1"/>
  <c r="Q148" i="2"/>
  <c r="R148" i="2" s="1"/>
  <c r="P148" i="2"/>
  <c r="N148" i="2"/>
  <c r="S147" i="2"/>
  <c r="T147" i="2" s="1"/>
  <c r="Q147" i="2"/>
  <c r="R147" i="2" s="1"/>
  <c r="P147" i="2"/>
  <c r="N147" i="2"/>
  <c r="S146" i="2"/>
  <c r="T146" i="2" s="1"/>
  <c r="Q146" i="2"/>
  <c r="R146" i="2" s="1"/>
  <c r="P146" i="2"/>
  <c r="N146" i="2"/>
  <c r="S145" i="2"/>
  <c r="T145" i="2" s="1"/>
  <c r="Q145" i="2"/>
  <c r="R145" i="2" s="1"/>
  <c r="P145" i="2"/>
  <c r="N145" i="2"/>
  <c r="S144" i="2"/>
  <c r="T144" i="2" s="1"/>
  <c r="Q144" i="2"/>
  <c r="R144" i="2" s="1"/>
  <c r="P144" i="2"/>
  <c r="N144" i="2"/>
  <c r="S143" i="2"/>
  <c r="T143" i="2" s="1"/>
  <c r="Q143" i="2"/>
  <c r="R143" i="2" s="1"/>
  <c r="N143" i="2"/>
  <c r="S142" i="2"/>
  <c r="T142" i="2" s="1"/>
  <c r="Q142" i="2"/>
  <c r="R142" i="2" s="1"/>
  <c r="N142" i="2"/>
  <c r="S141" i="2"/>
  <c r="T141" i="2" s="1"/>
  <c r="Q141" i="2"/>
  <c r="R141" i="2" s="1"/>
  <c r="N141" i="2"/>
  <c r="S140" i="2"/>
  <c r="T140" i="2" s="1"/>
  <c r="Q140" i="2"/>
  <c r="R140" i="2" s="1"/>
  <c r="N140" i="2"/>
  <c r="S139" i="2"/>
  <c r="T139" i="2" s="1"/>
  <c r="Q139" i="2"/>
  <c r="R139" i="2" s="1"/>
  <c r="P139" i="2"/>
  <c r="N139" i="2"/>
  <c r="S138" i="2"/>
  <c r="T138" i="2" s="1"/>
  <c r="Q138" i="2"/>
  <c r="R138" i="2" s="1"/>
  <c r="P138" i="2"/>
  <c r="N138" i="2"/>
  <c r="S137" i="2"/>
  <c r="T137" i="2" s="1"/>
  <c r="Q137" i="2"/>
  <c r="R137" i="2" s="1"/>
  <c r="P137" i="2"/>
  <c r="N137" i="2"/>
  <c r="S136" i="2"/>
  <c r="T136" i="2" s="1"/>
  <c r="Q136" i="2"/>
  <c r="R136" i="2" s="1"/>
  <c r="P136" i="2"/>
  <c r="N136" i="2"/>
  <c r="S135" i="2"/>
  <c r="T135" i="2" s="1"/>
  <c r="Q135" i="2"/>
  <c r="R135" i="2" s="1"/>
  <c r="P135" i="2"/>
  <c r="N135" i="2"/>
  <c r="S134" i="2"/>
  <c r="T134" i="2" s="1"/>
  <c r="Q134" i="2"/>
  <c r="R134" i="2" s="1"/>
  <c r="P134" i="2"/>
  <c r="N134" i="2"/>
  <c r="S133" i="2"/>
  <c r="T133" i="2" s="1"/>
  <c r="Q133" i="2"/>
  <c r="R133" i="2" s="1"/>
  <c r="P133" i="2"/>
  <c r="N133" i="2"/>
  <c r="S132" i="2"/>
  <c r="T132" i="2" s="1"/>
  <c r="Q132" i="2"/>
  <c r="R132" i="2" s="1"/>
  <c r="P132" i="2"/>
  <c r="N132" i="2"/>
  <c r="S131" i="2"/>
  <c r="T131" i="2" s="1"/>
  <c r="Q131" i="2"/>
  <c r="R131" i="2" s="1"/>
  <c r="P131" i="2"/>
  <c r="N131" i="2"/>
  <c r="S130" i="2"/>
  <c r="T130" i="2" s="1"/>
  <c r="Q130" i="2"/>
  <c r="R130" i="2" s="1"/>
  <c r="P130" i="2"/>
  <c r="N130" i="2"/>
  <c r="S129" i="2"/>
  <c r="T129" i="2" s="1"/>
  <c r="Q129" i="2"/>
  <c r="R129" i="2" s="1"/>
  <c r="P129" i="2"/>
  <c r="N129" i="2"/>
  <c r="S128" i="2"/>
  <c r="T128" i="2" s="1"/>
  <c r="Q128" i="2"/>
  <c r="R128" i="2" s="1"/>
  <c r="P128" i="2"/>
  <c r="N128" i="2"/>
  <c r="S127" i="2"/>
  <c r="T127" i="2" s="1"/>
  <c r="Q127" i="2"/>
  <c r="R127" i="2" s="1"/>
  <c r="P127" i="2"/>
  <c r="N127" i="2"/>
  <c r="S126" i="2"/>
  <c r="T126" i="2" s="1"/>
  <c r="Q126" i="2"/>
  <c r="R126" i="2" s="1"/>
  <c r="P126" i="2"/>
  <c r="N126" i="2"/>
  <c r="S125" i="2"/>
  <c r="T125" i="2" s="1"/>
  <c r="Q125" i="2"/>
  <c r="R125" i="2" s="1"/>
  <c r="P125" i="2"/>
  <c r="N125" i="2"/>
  <c r="S124" i="2"/>
  <c r="T124" i="2" s="1"/>
  <c r="Q124" i="2"/>
  <c r="R124" i="2" s="1"/>
  <c r="P124" i="2"/>
  <c r="N124" i="2"/>
  <c r="S123" i="2"/>
  <c r="T123" i="2" s="1"/>
  <c r="Q123" i="2"/>
  <c r="R123" i="2" s="1"/>
  <c r="N123" i="2"/>
  <c r="S122" i="2"/>
  <c r="T122" i="2" s="1"/>
  <c r="Q122" i="2"/>
  <c r="R122" i="2" s="1"/>
  <c r="P122" i="2"/>
  <c r="N122" i="2"/>
  <c r="S121" i="2"/>
  <c r="T121" i="2" s="1"/>
  <c r="Q121" i="2"/>
  <c r="R121" i="2" s="1"/>
  <c r="P121" i="2"/>
  <c r="N121" i="2"/>
  <c r="S120" i="2"/>
  <c r="T120" i="2" s="1"/>
  <c r="Q120" i="2"/>
  <c r="R120" i="2" s="1"/>
  <c r="P120" i="2"/>
  <c r="N120" i="2"/>
  <c r="S119" i="2"/>
  <c r="T119" i="2" s="1"/>
  <c r="Q119" i="2"/>
  <c r="R119" i="2" s="1"/>
  <c r="P119" i="2"/>
  <c r="N119" i="2"/>
  <c r="S118" i="2"/>
  <c r="T118" i="2" s="1"/>
  <c r="Q118" i="2"/>
  <c r="R118" i="2" s="1"/>
  <c r="P118" i="2"/>
  <c r="N118" i="2"/>
  <c r="S117" i="2"/>
  <c r="T117" i="2" s="1"/>
  <c r="Q117" i="2"/>
  <c r="R117" i="2" s="1"/>
  <c r="P117" i="2"/>
  <c r="N117" i="2"/>
  <c r="S116" i="2"/>
  <c r="T116" i="2" s="1"/>
  <c r="Q116" i="2"/>
  <c r="R116" i="2" s="1"/>
  <c r="P116" i="2"/>
  <c r="N116" i="2"/>
  <c r="S115" i="2"/>
  <c r="T115" i="2" s="1"/>
  <c r="Q115" i="2"/>
  <c r="R115" i="2" s="1"/>
  <c r="P115" i="2"/>
  <c r="N115" i="2"/>
  <c r="S114" i="2"/>
  <c r="T114" i="2" s="1"/>
  <c r="Q114" i="2"/>
  <c r="R114" i="2" s="1"/>
  <c r="N114" i="2"/>
  <c r="S113" i="2"/>
  <c r="T113" i="2" s="1"/>
  <c r="Q113" i="2"/>
  <c r="R113" i="2" s="1"/>
  <c r="N113" i="2"/>
  <c r="S112" i="2"/>
  <c r="T112" i="2" s="1"/>
  <c r="Q112" i="2"/>
  <c r="R112" i="2" s="1"/>
  <c r="N112" i="2"/>
  <c r="S111" i="2"/>
  <c r="T111" i="2" s="1"/>
  <c r="Q111" i="2"/>
  <c r="R111" i="2" s="1"/>
  <c r="N111" i="2"/>
  <c r="S110" i="2"/>
  <c r="T110" i="2" s="1"/>
  <c r="Q110" i="2"/>
  <c r="R110" i="2" s="1"/>
  <c r="N110" i="2"/>
  <c r="S109" i="2"/>
  <c r="T109" i="2" s="1"/>
  <c r="Q109" i="2"/>
  <c r="R109" i="2" s="1"/>
  <c r="N109" i="2"/>
  <c r="S108" i="2"/>
  <c r="T108" i="2" s="1"/>
  <c r="Q108" i="2"/>
  <c r="R108" i="2" s="1"/>
  <c r="N108" i="2"/>
  <c r="S107" i="2"/>
  <c r="T107" i="2" s="1"/>
  <c r="Q107" i="2"/>
  <c r="R107" i="2" s="1"/>
  <c r="N107" i="2"/>
  <c r="S106" i="2"/>
  <c r="T106" i="2" s="1"/>
  <c r="Q106" i="2"/>
  <c r="R106" i="2" s="1"/>
  <c r="N106" i="2"/>
  <c r="S105" i="2"/>
  <c r="T105" i="2" s="1"/>
  <c r="Q105" i="2"/>
  <c r="R105" i="2" s="1"/>
  <c r="N105" i="2"/>
  <c r="S104" i="2"/>
  <c r="T104" i="2" s="1"/>
  <c r="Q104" i="2"/>
  <c r="R104" i="2" s="1"/>
  <c r="N104" i="2"/>
  <c r="S103" i="2"/>
  <c r="T103" i="2" s="1"/>
  <c r="Q103" i="2"/>
  <c r="R103" i="2" s="1"/>
  <c r="N103" i="2"/>
  <c r="S102" i="2"/>
  <c r="T102" i="2" s="1"/>
  <c r="Q102" i="2"/>
  <c r="R102" i="2" s="1"/>
  <c r="N102" i="2"/>
  <c r="S101" i="2"/>
  <c r="T101" i="2" s="1"/>
  <c r="Q101" i="2"/>
  <c r="R101" i="2" s="1"/>
  <c r="N101" i="2"/>
  <c r="S100" i="2"/>
  <c r="T100" i="2" s="1"/>
  <c r="Q100" i="2"/>
  <c r="R100" i="2" s="1"/>
  <c r="N100" i="2"/>
  <c r="S99" i="2"/>
  <c r="T99" i="2" s="1"/>
  <c r="Q99" i="2"/>
  <c r="R99" i="2" s="1"/>
  <c r="N99" i="2"/>
  <c r="S98" i="2"/>
  <c r="T98" i="2" s="1"/>
  <c r="Q98" i="2"/>
  <c r="R98" i="2" s="1"/>
  <c r="N98" i="2"/>
  <c r="S97" i="2"/>
  <c r="T97" i="2" s="1"/>
  <c r="Q97" i="2"/>
  <c r="R97" i="2" s="1"/>
  <c r="N97" i="2"/>
  <c r="S96" i="2"/>
  <c r="T96" i="2" s="1"/>
  <c r="Q96" i="2"/>
  <c r="R96" i="2" s="1"/>
  <c r="N96" i="2"/>
  <c r="S95" i="2"/>
  <c r="T95" i="2" s="1"/>
  <c r="Q95" i="2"/>
  <c r="R95" i="2" s="1"/>
  <c r="N95" i="2"/>
  <c r="S94" i="2"/>
  <c r="T94" i="2" s="1"/>
  <c r="Q94" i="2"/>
  <c r="R94" i="2" s="1"/>
  <c r="N94" i="2"/>
  <c r="S93" i="2"/>
  <c r="T93" i="2" s="1"/>
  <c r="Q93" i="2"/>
  <c r="R93" i="2" s="1"/>
  <c r="N93" i="2"/>
  <c r="S92" i="2"/>
  <c r="T92" i="2" s="1"/>
  <c r="Q92" i="2"/>
  <c r="R92" i="2" s="1"/>
  <c r="N92" i="2"/>
  <c r="S91" i="2"/>
  <c r="T91" i="2" s="1"/>
  <c r="Q91" i="2"/>
  <c r="R91" i="2" s="1"/>
  <c r="N91" i="2"/>
  <c r="S90" i="2"/>
  <c r="T90" i="2" s="1"/>
  <c r="Q90" i="2"/>
  <c r="R90" i="2" s="1"/>
  <c r="N90" i="2"/>
  <c r="S89" i="2"/>
  <c r="T89" i="2" s="1"/>
  <c r="Q89" i="2"/>
  <c r="R89" i="2" s="1"/>
  <c r="N89" i="2"/>
  <c r="S88" i="2"/>
  <c r="T88" i="2" s="1"/>
  <c r="Q88" i="2"/>
  <c r="R88" i="2" s="1"/>
  <c r="N88" i="2"/>
  <c r="S87" i="2"/>
  <c r="T87" i="2" s="1"/>
  <c r="Q87" i="2"/>
  <c r="R87" i="2" s="1"/>
  <c r="N87" i="2"/>
  <c r="S86" i="2"/>
  <c r="T86" i="2" s="1"/>
  <c r="Q86" i="2"/>
  <c r="R86" i="2" s="1"/>
  <c r="N86" i="2"/>
  <c r="S85" i="2"/>
  <c r="T85" i="2" s="1"/>
  <c r="Q85" i="2"/>
  <c r="R85" i="2" s="1"/>
  <c r="N85" i="2"/>
  <c r="S84" i="2"/>
  <c r="T84" i="2" s="1"/>
  <c r="Q84" i="2"/>
  <c r="R84" i="2" s="1"/>
  <c r="N84" i="2"/>
  <c r="S83" i="2"/>
  <c r="T83" i="2" s="1"/>
  <c r="Q83" i="2"/>
  <c r="R83" i="2" s="1"/>
  <c r="N83" i="2"/>
  <c r="S82" i="2"/>
  <c r="T82" i="2" s="1"/>
  <c r="Q82" i="2"/>
  <c r="R82" i="2" s="1"/>
  <c r="N82" i="2"/>
  <c r="S81" i="2"/>
  <c r="T81" i="2" s="1"/>
  <c r="Q81" i="2"/>
  <c r="R81" i="2" s="1"/>
  <c r="N81" i="2"/>
  <c r="S80" i="2"/>
  <c r="T80" i="2" s="1"/>
  <c r="Q80" i="2"/>
  <c r="R80" i="2" s="1"/>
  <c r="N80" i="2"/>
  <c r="S79" i="2"/>
  <c r="T79" i="2" s="1"/>
  <c r="Q79" i="2"/>
  <c r="R79" i="2" s="1"/>
  <c r="N79" i="2"/>
  <c r="S78" i="2"/>
  <c r="T78" i="2" s="1"/>
  <c r="Q78" i="2"/>
  <c r="R78" i="2" s="1"/>
  <c r="N78" i="2"/>
  <c r="S77" i="2"/>
  <c r="T77" i="2" s="1"/>
  <c r="Q77" i="2"/>
  <c r="R77" i="2" s="1"/>
  <c r="N77" i="2"/>
  <c r="S76" i="2"/>
  <c r="T76" i="2" s="1"/>
  <c r="Q76" i="2"/>
  <c r="R76" i="2" s="1"/>
  <c r="N76" i="2"/>
  <c r="S75" i="2"/>
  <c r="T75" i="2" s="1"/>
  <c r="Q75" i="2"/>
  <c r="R75" i="2" s="1"/>
  <c r="N75" i="2"/>
  <c r="S74" i="2"/>
  <c r="T74" i="2" s="1"/>
  <c r="Q74" i="2"/>
  <c r="R74" i="2" s="1"/>
  <c r="N74" i="2"/>
  <c r="S73" i="2"/>
  <c r="T73" i="2" s="1"/>
  <c r="Q73" i="2"/>
  <c r="R73" i="2" s="1"/>
  <c r="N73" i="2"/>
  <c r="S72" i="2"/>
  <c r="T72" i="2" s="1"/>
  <c r="Q72" i="2"/>
  <c r="R72" i="2" s="1"/>
  <c r="N72" i="2"/>
  <c r="S71" i="2"/>
  <c r="T71" i="2" s="1"/>
  <c r="Q71" i="2"/>
  <c r="R71" i="2" s="1"/>
  <c r="N71" i="2"/>
  <c r="S70" i="2"/>
  <c r="T70" i="2" s="1"/>
  <c r="Q70" i="2"/>
  <c r="R70" i="2" s="1"/>
  <c r="N70" i="2"/>
  <c r="S69" i="2"/>
  <c r="T69" i="2" s="1"/>
  <c r="Q69" i="2"/>
  <c r="R69" i="2" s="1"/>
  <c r="N69" i="2"/>
  <c r="S68" i="2"/>
  <c r="T68" i="2" s="1"/>
  <c r="Q68" i="2"/>
  <c r="R68" i="2" s="1"/>
  <c r="N68" i="2"/>
  <c r="S67" i="2"/>
  <c r="T67" i="2" s="1"/>
  <c r="Q67" i="2"/>
  <c r="R67" i="2" s="1"/>
  <c r="N67" i="2"/>
  <c r="S66" i="2"/>
  <c r="T66" i="2" s="1"/>
  <c r="Q66" i="2"/>
  <c r="R66" i="2" s="1"/>
  <c r="N66" i="2"/>
  <c r="S65" i="2"/>
  <c r="T65" i="2" s="1"/>
  <c r="Q65" i="2"/>
  <c r="R65" i="2" s="1"/>
  <c r="N65" i="2"/>
  <c r="S64" i="2"/>
  <c r="T64" i="2" s="1"/>
  <c r="Q64" i="2"/>
  <c r="R64" i="2" s="1"/>
  <c r="N64" i="2"/>
  <c r="S63" i="2"/>
  <c r="T63" i="2" s="1"/>
  <c r="Q63" i="2"/>
  <c r="R63" i="2" s="1"/>
  <c r="N63" i="2"/>
  <c r="S62" i="2"/>
  <c r="T62" i="2" s="1"/>
  <c r="Q62" i="2"/>
  <c r="R62" i="2" s="1"/>
  <c r="N62" i="2"/>
  <c r="S61" i="2"/>
  <c r="T61" i="2" s="1"/>
  <c r="Q61" i="2"/>
  <c r="R61" i="2" s="1"/>
  <c r="N61" i="2"/>
  <c r="S60" i="2"/>
  <c r="T60" i="2" s="1"/>
  <c r="Q60" i="2"/>
  <c r="R60" i="2" s="1"/>
  <c r="N60" i="2"/>
  <c r="S59" i="2"/>
  <c r="T59" i="2" s="1"/>
  <c r="Q59" i="2"/>
  <c r="R59" i="2" s="1"/>
  <c r="N59" i="2"/>
  <c r="S58" i="2"/>
  <c r="T58" i="2" s="1"/>
  <c r="Q58" i="2"/>
  <c r="R58" i="2" s="1"/>
  <c r="N58" i="2"/>
  <c r="S57" i="2"/>
  <c r="T57" i="2" s="1"/>
  <c r="Q57" i="2"/>
  <c r="R57" i="2" s="1"/>
  <c r="N57" i="2"/>
  <c r="S56" i="2"/>
  <c r="T56" i="2" s="1"/>
  <c r="Q56" i="2"/>
  <c r="R56" i="2" s="1"/>
  <c r="N56" i="2"/>
  <c r="S55" i="2"/>
  <c r="T55" i="2" s="1"/>
  <c r="Q55" i="2"/>
  <c r="R55" i="2" s="1"/>
  <c r="N55" i="2"/>
  <c r="S54" i="2"/>
  <c r="T54" i="2" s="1"/>
  <c r="Q54" i="2"/>
  <c r="R54" i="2" s="1"/>
  <c r="N54" i="2"/>
  <c r="S53" i="2"/>
  <c r="T53" i="2" s="1"/>
  <c r="Q53" i="2"/>
  <c r="R53" i="2" s="1"/>
  <c r="N53" i="2"/>
  <c r="S52" i="2"/>
  <c r="T52" i="2" s="1"/>
  <c r="Q52" i="2"/>
  <c r="R52" i="2" s="1"/>
  <c r="N52" i="2"/>
  <c r="S51" i="2"/>
  <c r="T51" i="2" s="1"/>
  <c r="Q51" i="2"/>
  <c r="R51" i="2" s="1"/>
  <c r="N51" i="2"/>
  <c r="S50" i="2"/>
  <c r="T50" i="2" s="1"/>
  <c r="Q50" i="2"/>
  <c r="R50" i="2" s="1"/>
  <c r="N50" i="2"/>
  <c r="S49" i="2"/>
  <c r="T49" i="2" s="1"/>
  <c r="Q49" i="2"/>
  <c r="R49" i="2" s="1"/>
  <c r="N49" i="2"/>
  <c r="S48" i="2"/>
  <c r="T48" i="2" s="1"/>
  <c r="Q48" i="2"/>
  <c r="R48" i="2" s="1"/>
  <c r="N48" i="2"/>
  <c r="S47" i="2"/>
  <c r="T47" i="2" s="1"/>
  <c r="Q47" i="2"/>
  <c r="R47" i="2" s="1"/>
  <c r="N47" i="2"/>
  <c r="S46" i="2"/>
  <c r="T46" i="2" s="1"/>
  <c r="Q46" i="2"/>
  <c r="R46" i="2" s="1"/>
  <c r="N46" i="2"/>
  <c r="S45" i="2"/>
  <c r="T45" i="2" s="1"/>
  <c r="Q45" i="2"/>
  <c r="R45" i="2" s="1"/>
  <c r="N45" i="2"/>
  <c r="S44" i="2"/>
  <c r="T44" i="2" s="1"/>
  <c r="Q44" i="2"/>
  <c r="R44" i="2" s="1"/>
  <c r="N44" i="2"/>
  <c r="S43" i="2"/>
  <c r="T43" i="2" s="1"/>
  <c r="Q43" i="2"/>
  <c r="R43" i="2" s="1"/>
  <c r="N43" i="2"/>
  <c r="S42" i="2"/>
  <c r="T42" i="2" s="1"/>
  <c r="Q42" i="2"/>
  <c r="R42" i="2" s="1"/>
  <c r="N42" i="2"/>
  <c r="S41" i="2"/>
  <c r="T41" i="2" s="1"/>
  <c r="Q41" i="2"/>
  <c r="R41" i="2" s="1"/>
  <c r="N41" i="2"/>
  <c r="S40" i="2"/>
  <c r="T40" i="2" s="1"/>
  <c r="Q40" i="2"/>
  <c r="R40" i="2" s="1"/>
  <c r="N40" i="2"/>
  <c r="S39" i="2"/>
  <c r="T39" i="2" s="1"/>
  <c r="Q39" i="2"/>
  <c r="R39" i="2" s="1"/>
  <c r="N39" i="2"/>
  <c r="S38" i="2"/>
  <c r="T38" i="2" s="1"/>
  <c r="Q38" i="2"/>
  <c r="R38" i="2" s="1"/>
  <c r="N38" i="2"/>
  <c r="S37" i="2"/>
  <c r="T37" i="2" s="1"/>
  <c r="Q37" i="2"/>
  <c r="R37" i="2" s="1"/>
  <c r="N37" i="2"/>
  <c r="S36" i="2"/>
  <c r="T36" i="2" s="1"/>
  <c r="Q36" i="2"/>
  <c r="R36" i="2" s="1"/>
  <c r="N36" i="2"/>
  <c r="S35" i="2"/>
  <c r="T35" i="2" s="1"/>
  <c r="Q35" i="2"/>
  <c r="R35" i="2" s="1"/>
  <c r="N35" i="2"/>
  <c r="S34" i="2"/>
  <c r="T34" i="2" s="1"/>
  <c r="Q34" i="2"/>
  <c r="R34" i="2" s="1"/>
  <c r="N34" i="2"/>
  <c r="S33" i="2"/>
  <c r="T33" i="2" s="1"/>
  <c r="Q33" i="2"/>
  <c r="R33" i="2" s="1"/>
  <c r="N33" i="2"/>
  <c r="S32" i="2"/>
  <c r="T32" i="2" s="1"/>
  <c r="Q32" i="2"/>
  <c r="R32" i="2" s="1"/>
  <c r="N32" i="2"/>
  <c r="S31" i="2"/>
  <c r="T31" i="2" s="1"/>
  <c r="Q31" i="2"/>
  <c r="R31" i="2" s="1"/>
  <c r="N31" i="2"/>
  <c r="S30" i="2"/>
  <c r="T30" i="2" s="1"/>
  <c r="Q30" i="2"/>
  <c r="R30" i="2" s="1"/>
  <c r="N30" i="2"/>
  <c r="S29" i="2"/>
  <c r="T29" i="2" s="1"/>
  <c r="Q29" i="2"/>
  <c r="R29" i="2" s="1"/>
  <c r="N29" i="2"/>
  <c r="S28" i="2"/>
  <c r="T28" i="2" s="1"/>
  <c r="Q28" i="2"/>
  <c r="R28" i="2" s="1"/>
  <c r="N28" i="2"/>
  <c r="S27" i="2"/>
  <c r="T27" i="2" s="1"/>
  <c r="Q27" i="2"/>
  <c r="R27" i="2" s="1"/>
  <c r="N27" i="2"/>
  <c r="S26" i="2"/>
  <c r="T26" i="2" s="1"/>
  <c r="Q26" i="2"/>
  <c r="R26" i="2" s="1"/>
  <c r="N26" i="2"/>
  <c r="S25" i="2"/>
  <c r="T25" i="2" s="1"/>
  <c r="Q25" i="2"/>
  <c r="R25" i="2" s="1"/>
  <c r="N25" i="2"/>
  <c r="S24" i="2"/>
  <c r="T24" i="2" s="1"/>
  <c r="Q24" i="2"/>
  <c r="R24" i="2" s="1"/>
  <c r="N24" i="2"/>
  <c r="S23" i="2"/>
  <c r="T23" i="2" s="1"/>
  <c r="Q23" i="2"/>
  <c r="R23" i="2" s="1"/>
  <c r="N23" i="2"/>
  <c r="S22" i="2"/>
  <c r="T22" i="2" s="1"/>
  <c r="Q22" i="2"/>
  <c r="R22" i="2" s="1"/>
  <c r="N22" i="2"/>
  <c r="S21" i="2"/>
  <c r="T21" i="2" s="1"/>
  <c r="Q21" i="2"/>
  <c r="R21" i="2" s="1"/>
  <c r="N21" i="2"/>
  <c r="S20" i="2"/>
  <c r="T20" i="2" s="1"/>
  <c r="Q20" i="2"/>
  <c r="R20" i="2" s="1"/>
  <c r="N20" i="2"/>
  <c r="S19" i="2"/>
  <c r="T19" i="2" s="1"/>
  <c r="Q19" i="2"/>
  <c r="R19" i="2" s="1"/>
  <c r="N19" i="2"/>
  <c r="S18" i="2"/>
  <c r="T18" i="2" s="1"/>
  <c r="Q18" i="2"/>
  <c r="R18" i="2" s="1"/>
  <c r="N18" i="2"/>
  <c r="S17" i="2"/>
  <c r="T17" i="2" s="1"/>
  <c r="Q17" i="2"/>
  <c r="R17" i="2" s="1"/>
  <c r="N17" i="2"/>
  <c r="S16" i="2"/>
  <c r="T16" i="2" s="1"/>
  <c r="R16" i="2"/>
  <c r="Q16" i="2"/>
  <c r="N16" i="2"/>
  <c r="S15" i="2"/>
  <c r="T15" i="2" s="1"/>
  <c r="Q15" i="2"/>
  <c r="R15" i="2" s="1"/>
  <c r="N15" i="2"/>
  <c r="S14" i="2"/>
  <c r="T14" i="2" s="1"/>
  <c r="Q14" i="2"/>
  <c r="R14" i="2" s="1"/>
  <c r="N14" i="2"/>
  <c r="S13" i="2"/>
  <c r="T13" i="2" s="1"/>
  <c r="Q13" i="2"/>
  <c r="R13" i="2" s="1"/>
  <c r="N13" i="2"/>
  <c r="S12" i="2"/>
  <c r="T12" i="2" s="1"/>
  <c r="Q12" i="2"/>
  <c r="R12" i="2" s="1"/>
  <c r="N12" i="2"/>
  <c r="S11" i="2"/>
  <c r="T11" i="2" s="1"/>
  <c r="Q11" i="2"/>
  <c r="R11" i="2" s="1"/>
  <c r="N11" i="2"/>
  <c r="S10" i="2"/>
  <c r="T10" i="2" s="1"/>
  <c r="Q10" i="2"/>
  <c r="R10" i="2" s="1"/>
  <c r="N10" i="2"/>
  <c r="S9" i="2"/>
  <c r="T9" i="2" s="1"/>
  <c r="Q9" i="2"/>
  <c r="R9" i="2" s="1"/>
  <c r="N9" i="2"/>
  <c r="S8" i="2"/>
  <c r="T8" i="2" s="1"/>
  <c r="Q8" i="2"/>
  <c r="R8" i="2" s="1"/>
  <c r="N8" i="2"/>
  <c r="S7" i="2"/>
  <c r="T7" i="2" s="1"/>
  <c r="Q7" i="2"/>
  <c r="R7" i="2" s="1"/>
  <c r="N7" i="2"/>
  <c r="S6" i="2"/>
  <c r="T6" i="2" s="1"/>
  <c r="Q6" i="2"/>
  <c r="R6" i="2" s="1"/>
  <c r="N6" i="2"/>
  <c r="S5" i="2"/>
  <c r="T5" i="2" s="1"/>
  <c r="Q5" i="2"/>
  <c r="R5" i="2" s="1"/>
  <c r="N5" i="2"/>
  <c r="S4" i="2"/>
  <c r="T4" i="2" s="1"/>
  <c r="Q4" i="2"/>
  <c r="R4" i="2" s="1"/>
  <c r="N4" i="2"/>
  <c r="S3" i="2"/>
  <c r="T3" i="2" s="1"/>
  <c r="Q3" i="2"/>
  <c r="R3" i="2" s="1"/>
  <c r="N3" i="2"/>
  <c r="S2" i="2"/>
  <c r="T2" i="2" s="1"/>
  <c r="Q2" i="2"/>
  <c r="R2" i="2" s="1"/>
  <c r="N2" i="2"/>
  <c r="B3" i="1" s="1"/>
  <c r="B18" i="1" l="1"/>
  <c r="B6" i="1"/>
  <c r="Y1019" i="2"/>
  <c r="B10" i="1"/>
  <c r="B50" i="1"/>
  <c r="B38" i="1"/>
  <c r="B26" i="1"/>
  <c r="B14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22" i="1"/>
  <c r="B2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58" i="1"/>
  <c r="B54" i="1"/>
  <c r="B46" i="1"/>
  <c r="B42" i="1"/>
  <c r="B34" i="1"/>
  <c r="B30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Y1020" i="2"/>
  <c r="T1020" i="2"/>
  <c r="Y1024" i="2"/>
  <c r="Y1021" i="2"/>
  <c r="Y1023" i="2"/>
  <c r="Y1022" i="2"/>
</calcChain>
</file>

<file path=xl/sharedStrings.xml><?xml version="1.0" encoding="utf-8"?>
<sst xmlns="http://schemas.openxmlformats.org/spreadsheetml/2006/main" count="9951" uniqueCount="1273">
  <si>
    <t>Time (Local Time)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</si>
  <si>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</si>
  <si>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</si>
  <si>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</si>
  <si>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</si>
  <si>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</si>
  <si>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</si>
  <si>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>Data.Current Information Milepost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</si>
  <si>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</si>
  <si>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</si>
  <si>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</si>
  <si>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</si>
  <si>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Stopped Distance Short of Target (ft)</t>
  </si>
  <si>
    <t>Operator Name</t>
  </si>
  <si>
    <t>System Enforcement Y/N</t>
  </si>
  <si>
    <t>Comments</t>
  </si>
  <si>
    <t>Operating Day Suffix</t>
  </si>
  <si>
    <t>Operating Day</t>
  </si>
  <si>
    <t>Run Number</t>
  </si>
  <si>
    <t>Corridor</t>
  </si>
  <si>
    <t>rtdc.l.rtdc.4008:itc</t>
  </si>
  <si>
    <t>138-01</t>
  </si>
  <si>
    <t>Reactive Warning (1)</t>
  </si>
  <si>
    <t>GRADE CROSSING</t>
  </si>
  <si>
    <t>Bulletin (2)</t>
  </si>
  <si>
    <t>Decreasing Mileposts (2)</t>
  </si>
  <si>
    <t>N</t>
  </si>
  <si>
    <t>Crossing Early Arrival</t>
  </si>
  <si>
    <t>rtdc.l.rtdc.4017:itc</t>
  </si>
  <si>
    <t>148-01</t>
  </si>
  <si>
    <t>Predictive Enforcement (2)</t>
  </si>
  <si>
    <t>rtdc.l.rtdc.4020:itc</t>
  </si>
  <si>
    <t>185-01</t>
  </si>
  <si>
    <t>Reactive Enforcement (3)</t>
  </si>
  <si>
    <t>Increasing Mileposts (1)</t>
  </si>
  <si>
    <t>rtdc.l.rtdc.4019:itc</t>
  </si>
  <si>
    <t>172-01</t>
  </si>
  <si>
    <t>rtdc.l.rtdc.4038:itc</t>
  </si>
  <si>
    <t>121-01</t>
  </si>
  <si>
    <t>238-01</t>
  </si>
  <si>
    <t>176-01</t>
  </si>
  <si>
    <t>rtdc.l.rtdc.4037:itc</t>
  </si>
  <si>
    <t>136-01</t>
  </si>
  <si>
    <t>206-01</t>
  </si>
  <si>
    <t>124-01</t>
  </si>
  <si>
    <t>PERMANENT SPEED RESTRICTION</t>
  </si>
  <si>
    <t>Speed (6)</t>
  </si>
  <si>
    <t>Speed Restriction</t>
  </si>
  <si>
    <t>rtdc.l.rtdc.4011:itc</t>
  </si>
  <si>
    <t>241-01</t>
  </si>
  <si>
    <t>120-01</t>
  </si>
  <si>
    <t>166-01</t>
  </si>
  <si>
    <t>135-01</t>
  </si>
  <si>
    <t>107-01</t>
  </si>
  <si>
    <t>122-01</t>
  </si>
  <si>
    <t>SIGNAL</t>
  </si>
  <si>
    <t>Signal based authority (5)</t>
  </si>
  <si>
    <t>Legitimate STOP signal aspect</t>
  </si>
  <si>
    <t>130-01</t>
  </si>
  <si>
    <t>186-01</t>
  </si>
  <si>
    <t>rtdc.l.rtdc.4043:itc</t>
  </si>
  <si>
    <t>142-01</t>
  </si>
  <si>
    <t>180-01</t>
  </si>
  <si>
    <t>TRACK WARRANT AUTHORITY</t>
  </si>
  <si>
    <t>Form based authority (4)</t>
  </si>
  <si>
    <t>Line terminus</t>
  </si>
  <si>
    <t>rtdc.l.rtdc.4041:itc</t>
  </si>
  <si>
    <t>126-01</t>
  </si>
  <si>
    <t>150-01</t>
  </si>
  <si>
    <t>rtdc.l.rtdc.4032:itc</t>
  </si>
  <si>
    <t>174-01</t>
  </si>
  <si>
    <t>208-01</t>
  </si>
  <si>
    <t>214-01</t>
  </si>
  <si>
    <t>rtdc.l.rtdc.4012:itc</t>
  </si>
  <si>
    <t>218-01</t>
  </si>
  <si>
    <t>224-01</t>
  </si>
  <si>
    <t>242-01</t>
  </si>
  <si>
    <t>103-01</t>
  </si>
  <si>
    <t>rtdc.l.rtdc.4031:itc</t>
  </si>
  <si>
    <t>117-01</t>
  </si>
  <si>
    <t>rtdc.l.rtdc.4018:itc</t>
  </si>
  <si>
    <t>119-01</t>
  </si>
  <si>
    <t>rtdc.l.rtdc.4042:itc</t>
  </si>
  <si>
    <t>139-01</t>
  </si>
  <si>
    <t>161-01</t>
  </si>
  <si>
    <t>163-01</t>
  </si>
  <si>
    <t>205-01</t>
  </si>
  <si>
    <t>233-01</t>
  </si>
  <si>
    <t>rtdc.l.rtdc.4010:itc</t>
  </si>
  <si>
    <t>810-01</t>
  </si>
  <si>
    <t>802-01</t>
  </si>
  <si>
    <t>rtdc.l.rtdc.4014:itc</t>
  </si>
  <si>
    <t>823-01</t>
  </si>
  <si>
    <t>815-01</t>
  </si>
  <si>
    <t>817-01</t>
  </si>
  <si>
    <t>821-01</t>
  </si>
  <si>
    <t>rtdc.l.rtdc.4009:itc</t>
  </si>
  <si>
    <t>827-01</t>
  </si>
  <si>
    <t>836-01</t>
  </si>
  <si>
    <t>rtdc.l.rtdc.4013:itc</t>
  </si>
  <si>
    <t>808-01</t>
  </si>
  <si>
    <t>832-01</t>
  </si>
  <si>
    <t>TEMPORARY SPEED RESTRICTION</t>
  </si>
  <si>
    <t>828-01</t>
  </si>
  <si>
    <t>819-01</t>
  </si>
  <si>
    <t>839-01</t>
  </si>
  <si>
    <t>902-01</t>
  </si>
  <si>
    <t>rtdc.l.rtdc.4051:itc</t>
  </si>
  <si>
    <t>57-01</t>
  </si>
  <si>
    <t>313-01</t>
  </si>
  <si>
    <t>123-02</t>
  </si>
  <si>
    <t>204-02</t>
  </si>
  <si>
    <t>Improper execution of bulletin</t>
  </si>
  <si>
    <t>rtdc.l.rtdc.4054:itc</t>
  </si>
  <si>
    <t>126-02</t>
  </si>
  <si>
    <t>rtdc.l.rtdc.4030:itc</t>
  </si>
  <si>
    <t>128-02</t>
  </si>
  <si>
    <t>156-02</t>
  </si>
  <si>
    <t>210-02</t>
  </si>
  <si>
    <t>179-02</t>
  </si>
  <si>
    <t>Y</t>
  </si>
  <si>
    <t>Wi-MAX data drop</t>
  </si>
  <si>
    <t>rtdc.l.rtdc.4015:itc</t>
  </si>
  <si>
    <t>174-02</t>
  </si>
  <si>
    <t>rtdc.l.rtdc.4001:itc</t>
  </si>
  <si>
    <t>106-02</t>
  </si>
  <si>
    <t>146-02</t>
  </si>
  <si>
    <t>166-02</t>
  </si>
  <si>
    <t>rtdc.l.rtdc.4016:itc</t>
  </si>
  <si>
    <t>215-02</t>
  </si>
  <si>
    <t>SWITCH UNKNOWN</t>
  </si>
  <si>
    <t>Track device (7)</t>
  </si>
  <si>
    <t>140-02</t>
  </si>
  <si>
    <t>154-02</t>
  </si>
  <si>
    <t>216-02</t>
  </si>
  <si>
    <t>226-02</t>
  </si>
  <si>
    <t>rtdc.l.rtdc.4053:itc</t>
  </si>
  <si>
    <t>101-02</t>
  </si>
  <si>
    <t>161-02</t>
  </si>
  <si>
    <t>203-02</t>
  </si>
  <si>
    <t>rtdc.l.rtdc.4044:itc</t>
  </si>
  <si>
    <t>205-02</t>
  </si>
  <si>
    <t>221-02</t>
  </si>
  <si>
    <t>rtdc.l.rtdc.4007:itc</t>
  </si>
  <si>
    <t>809-02</t>
  </si>
  <si>
    <t>805-02</t>
  </si>
  <si>
    <t>rtdc.l.rtdc.4025:itc</t>
  </si>
  <si>
    <t>821-02</t>
  </si>
  <si>
    <t>823-02</t>
  </si>
  <si>
    <t>829-02</t>
  </si>
  <si>
    <t>800-02</t>
  </si>
  <si>
    <t>836-02</t>
  </si>
  <si>
    <t>rtdc.l.rtdc.4026:itc</t>
  </si>
  <si>
    <t>838-02</t>
  </si>
  <si>
    <t>806-02</t>
  </si>
  <si>
    <t>Onboard in-route failure</t>
  </si>
  <si>
    <t>828-02</t>
  </si>
  <si>
    <t>801-02</t>
  </si>
  <si>
    <t>835-02</t>
  </si>
  <si>
    <t>839-02</t>
  </si>
  <si>
    <t>845-02</t>
  </si>
  <si>
    <t>rtdc.l.rtdc.4005:itc</t>
  </si>
  <si>
    <t>52-02</t>
  </si>
  <si>
    <t>70-02</t>
  </si>
  <si>
    <t>903-02</t>
  </si>
  <si>
    <t>rtdc.l.rtdc.4022:itc</t>
  </si>
  <si>
    <t>51-02</t>
  </si>
  <si>
    <t>SWITCH ALIGNMENT</t>
  </si>
  <si>
    <t>Unknown (0)</t>
  </si>
  <si>
    <t>UNKNOWN LOCATION</t>
  </si>
  <si>
    <t>Other (9)</t>
  </si>
  <si>
    <t>104-03</t>
  </si>
  <si>
    <t>rtdc.l.rtdc.4040:itc</t>
  </si>
  <si>
    <t>189-03</t>
  </si>
  <si>
    <t>143-03</t>
  </si>
  <si>
    <t>210-03</t>
  </si>
  <si>
    <t>205-03</t>
  </si>
  <si>
    <t>rtdc.l.rtdc.4039:itc</t>
  </si>
  <si>
    <t>162-03</t>
  </si>
  <si>
    <t>129-03</t>
  </si>
  <si>
    <t>191-03</t>
  </si>
  <si>
    <t>156-03</t>
  </si>
  <si>
    <t>rtdc.l.rtdc.4027:itc</t>
  </si>
  <si>
    <t>121-03</t>
  </si>
  <si>
    <t>Signaling failure</t>
  </si>
  <si>
    <t>rtdc.l.rtdc.4028:itc</t>
  </si>
  <si>
    <t>122-03</t>
  </si>
  <si>
    <t>144-03</t>
  </si>
  <si>
    <t>128-03</t>
  </si>
  <si>
    <t>150-03</t>
  </si>
  <si>
    <t>184-03</t>
  </si>
  <si>
    <t>206-03</t>
  </si>
  <si>
    <t>105-03</t>
  </si>
  <si>
    <t>161-03</t>
  </si>
  <si>
    <t>183-03</t>
  </si>
  <si>
    <t>rtdc.l.rtdc.4029:itc</t>
  </si>
  <si>
    <t>193-03</t>
  </si>
  <si>
    <t>197-03</t>
  </si>
  <si>
    <t>1807-03</t>
  </si>
  <si>
    <t>1821-03</t>
  </si>
  <si>
    <t>1831-03</t>
  </si>
  <si>
    <t>50-03</t>
  </si>
  <si>
    <t>rtdc.l.rtdc.4021:itc</t>
  </si>
  <si>
    <t>56-03</t>
  </si>
  <si>
    <t>1902-03</t>
  </si>
  <si>
    <t>112-04</t>
  </si>
  <si>
    <t>171-04</t>
  </si>
  <si>
    <t>rtdc.l.rtdc.4002:itc</t>
  </si>
  <si>
    <t>109-04</t>
  </si>
  <si>
    <t>rtdc.l.rtdc.4045:itc</t>
  </si>
  <si>
    <t>154-04</t>
  </si>
  <si>
    <t>136-04</t>
  </si>
  <si>
    <t>110-04</t>
  </si>
  <si>
    <t>137-04</t>
  </si>
  <si>
    <t>214-04</t>
  </si>
  <si>
    <t>111-04</t>
  </si>
  <si>
    <t>140-04</t>
  </si>
  <si>
    <t>170-04</t>
  </si>
  <si>
    <t>124-04</t>
  </si>
  <si>
    <t>125-04</t>
  </si>
  <si>
    <t>142-04</t>
  </si>
  <si>
    <t>219-04</t>
  </si>
  <si>
    <t>172-04</t>
  </si>
  <si>
    <t>178-04</t>
  </si>
  <si>
    <t>201-04</t>
  </si>
  <si>
    <t>Power outage</t>
  </si>
  <si>
    <t>207-04</t>
  </si>
  <si>
    <t>206-04</t>
  </si>
  <si>
    <t>242-04</t>
  </si>
  <si>
    <t>104-04</t>
  </si>
  <si>
    <t>128-04</t>
  </si>
  <si>
    <t>156-04</t>
  </si>
  <si>
    <t>210-04</t>
  </si>
  <si>
    <t>228-04</t>
  </si>
  <si>
    <t>rtdc.l.rtdc.4046:itc</t>
  </si>
  <si>
    <t>181-04</t>
  </si>
  <si>
    <t>235-04</t>
  </si>
  <si>
    <t>1810-04</t>
  </si>
  <si>
    <t>1825-04</t>
  </si>
  <si>
    <t>1815-04</t>
  </si>
  <si>
    <t>1804-04</t>
  </si>
  <si>
    <t>1805-04</t>
  </si>
  <si>
    <t>1807-04</t>
  </si>
  <si>
    <t>Network outage</t>
  </si>
  <si>
    <t>1808-04</t>
  </si>
  <si>
    <t>140-05</t>
  </si>
  <si>
    <t>143-05</t>
  </si>
  <si>
    <t>108-05</t>
  </si>
  <si>
    <t>154-05</t>
  </si>
  <si>
    <t>158-05</t>
  </si>
  <si>
    <t>192-05</t>
  </si>
  <si>
    <t>206-05</t>
  </si>
  <si>
    <t>129-05</t>
  </si>
  <si>
    <t>125-05</t>
  </si>
  <si>
    <t>174-05</t>
  </si>
  <si>
    <t>116-05</t>
  </si>
  <si>
    <t>198-05</t>
  </si>
  <si>
    <t>132-05</t>
  </si>
  <si>
    <t>142-05</t>
  </si>
  <si>
    <t>150-05</t>
  </si>
  <si>
    <t>218-05</t>
  </si>
  <si>
    <t>228-05</t>
  </si>
  <si>
    <t>133-05</t>
  </si>
  <si>
    <t>139-05</t>
  </si>
  <si>
    <t>175-05</t>
  </si>
  <si>
    <t>183-05</t>
  </si>
  <si>
    <t>806-05</t>
  </si>
  <si>
    <t>805-05</t>
  </si>
  <si>
    <t>807-05</t>
  </si>
  <si>
    <t>844-05</t>
  </si>
  <si>
    <t>820-05</t>
  </si>
  <si>
    <t>822-05</t>
  </si>
  <si>
    <t>804-05</t>
  </si>
  <si>
    <t>826-05</t>
  </si>
  <si>
    <t>823-05</t>
  </si>
  <si>
    <t>819-05</t>
  </si>
  <si>
    <t>839-05</t>
  </si>
  <si>
    <t>816-05</t>
  </si>
  <si>
    <t>836-05</t>
  </si>
  <si>
    <t>827-05</t>
  </si>
  <si>
    <t>831-05</t>
  </si>
  <si>
    <t>309-05</t>
  </si>
  <si>
    <t>63-05</t>
  </si>
  <si>
    <t>65-05</t>
  </si>
  <si>
    <t>904-05</t>
  </si>
  <si>
    <t>154-06</t>
  </si>
  <si>
    <t>144-06</t>
  </si>
  <si>
    <t>136-06</t>
  </si>
  <si>
    <t>164-06</t>
  </si>
  <si>
    <t>116-06</t>
  </si>
  <si>
    <t>156-06</t>
  </si>
  <si>
    <t>184-06</t>
  </si>
  <si>
    <t>186-06</t>
  </si>
  <si>
    <t>152-06</t>
  </si>
  <si>
    <t>153-06</t>
  </si>
  <si>
    <t>171-06</t>
  </si>
  <si>
    <t>192-06</t>
  </si>
  <si>
    <t>104-06</t>
  </si>
  <si>
    <t>122-06</t>
  </si>
  <si>
    <t>174-06</t>
  </si>
  <si>
    <t>102-06</t>
  </si>
  <si>
    <t>194-06</t>
  </si>
  <si>
    <t>106-06</t>
  </si>
  <si>
    <t>128-06</t>
  </si>
  <si>
    <t>134-06</t>
  </si>
  <si>
    <t>142-06</t>
  </si>
  <si>
    <t>148-06</t>
  </si>
  <si>
    <t>178-06</t>
  </si>
  <si>
    <t>204-06</t>
  </si>
  <si>
    <t>236-06</t>
  </si>
  <si>
    <t>240-06</t>
  </si>
  <si>
    <t>121-06</t>
  </si>
  <si>
    <t>175-06</t>
  </si>
  <si>
    <t>181-06</t>
  </si>
  <si>
    <t>820-06</t>
  </si>
  <si>
    <t>808-06</t>
  </si>
  <si>
    <t>802-06</t>
  </si>
  <si>
    <t>819-06</t>
  </si>
  <si>
    <t>835-06</t>
  </si>
  <si>
    <t>832-06</t>
  </si>
  <si>
    <t>810-06</t>
  </si>
  <si>
    <t>803-06</t>
  </si>
  <si>
    <t>816-06</t>
  </si>
  <si>
    <t>800-06</t>
  </si>
  <si>
    <t>828-06</t>
  </si>
  <si>
    <t>825-06</t>
  </si>
  <si>
    <t>831-06</t>
  </si>
  <si>
    <t>833-06</t>
  </si>
  <si>
    <t>839-06</t>
  </si>
  <si>
    <t>67-06</t>
  </si>
  <si>
    <t>64-06</t>
  </si>
  <si>
    <t>192-07</t>
  </si>
  <si>
    <t>224-07</t>
  </si>
  <si>
    <t>106-07</t>
  </si>
  <si>
    <t>149-07</t>
  </si>
  <si>
    <t>118-07</t>
  </si>
  <si>
    <t>138-07</t>
  </si>
  <si>
    <t>134-07</t>
  </si>
  <si>
    <t>132-07</t>
  </si>
  <si>
    <t>133-07</t>
  </si>
  <si>
    <t>147-07</t>
  </si>
  <si>
    <t>120-07</t>
  </si>
  <si>
    <t>109-07</t>
  </si>
  <si>
    <t>194-07</t>
  </si>
  <si>
    <t>139-07</t>
  </si>
  <si>
    <t>203-07</t>
  </si>
  <si>
    <t>150-07</t>
  </si>
  <si>
    <t>218-07</t>
  </si>
  <si>
    <t>104-07</t>
  </si>
  <si>
    <t>190-07</t>
  </si>
  <si>
    <t>196-07</t>
  </si>
  <si>
    <t>220-07</t>
  </si>
  <si>
    <t>236-07</t>
  </si>
  <si>
    <t>228-07</t>
  </si>
  <si>
    <t>115-07</t>
  </si>
  <si>
    <t>175-07</t>
  </si>
  <si>
    <t>827-07</t>
  </si>
  <si>
    <t>808-07</t>
  </si>
  <si>
    <t>806-07</t>
  </si>
  <si>
    <t>811-07</t>
  </si>
  <si>
    <t>829-07</t>
  </si>
  <si>
    <t>820-07</t>
  </si>
  <si>
    <t>830-07</t>
  </si>
  <si>
    <t>842-07</t>
  </si>
  <si>
    <t>807-07</t>
  </si>
  <si>
    <t>837-07</t>
  </si>
  <si>
    <t>843-07</t>
  </si>
  <si>
    <t>845-07</t>
  </si>
  <si>
    <t>311-07</t>
  </si>
  <si>
    <t>54-07</t>
  </si>
  <si>
    <t>55-07</t>
  </si>
  <si>
    <t>52-07</t>
  </si>
  <si>
    <t>132-08</t>
  </si>
  <si>
    <t>196-08</t>
  </si>
  <si>
    <t>107-08</t>
  </si>
  <si>
    <t>121-08</t>
  </si>
  <si>
    <t>176-08</t>
  </si>
  <si>
    <t>112-08</t>
  </si>
  <si>
    <t>214-08</t>
  </si>
  <si>
    <t>111-08</t>
  </si>
  <si>
    <t>205-08</t>
  </si>
  <si>
    <t>222-08</t>
  </si>
  <si>
    <t>237-08</t>
  </si>
  <si>
    <t>120-08</t>
  </si>
  <si>
    <t>122-08</t>
  </si>
  <si>
    <t>133-08</t>
  </si>
  <si>
    <t>213-08</t>
  </si>
  <si>
    <t>152-08</t>
  </si>
  <si>
    <t>116-08</t>
  </si>
  <si>
    <t>126-08</t>
  </si>
  <si>
    <t>202-08</t>
  </si>
  <si>
    <t>108-08</t>
  </si>
  <si>
    <t>118-08</t>
  </si>
  <si>
    <t>128-08</t>
  </si>
  <si>
    <t>146-08</t>
  </si>
  <si>
    <t>194-08</t>
  </si>
  <si>
    <t>206-08</t>
  </si>
  <si>
    <t>212-08</t>
  </si>
  <si>
    <t>103-08</t>
  </si>
  <si>
    <t>189-08</t>
  </si>
  <si>
    <t>201-08</t>
  </si>
  <si>
    <t>229-08</t>
  </si>
  <si>
    <t>833-08</t>
  </si>
  <si>
    <t>840-08</t>
  </si>
  <si>
    <t>810-08</t>
  </si>
  <si>
    <t>825-08</t>
  </si>
  <si>
    <t>841-08</t>
  </si>
  <si>
    <t>842-08</t>
  </si>
  <si>
    <t>826-08</t>
  </si>
  <si>
    <t>830-08</t>
  </si>
  <si>
    <t>807-08</t>
  </si>
  <si>
    <t>809-08</t>
  </si>
  <si>
    <t>815-08</t>
  </si>
  <si>
    <t>50-08</t>
  </si>
  <si>
    <t>64-08</t>
  </si>
  <si>
    <t>rtdc.l.rtdc.4004:itc</t>
  </si>
  <si>
    <t>62-08</t>
  </si>
  <si>
    <t>160-09</t>
  </si>
  <si>
    <t>214-09</t>
  </si>
  <si>
    <t>147-09</t>
  </si>
  <si>
    <t>210-09</t>
  </si>
  <si>
    <t>181-09</t>
  </si>
  <si>
    <t>134-09</t>
  </si>
  <si>
    <t>148-09</t>
  </si>
  <si>
    <t>130-09</t>
  </si>
  <si>
    <t>116-09</t>
  </si>
  <si>
    <t>143-09</t>
  </si>
  <si>
    <t>215-09</t>
  </si>
  <si>
    <t>141-09</t>
  </si>
  <si>
    <t>203-09</t>
  </si>
  <si>
    <t>205-09</t>
  </si>
  <si>
    <t>101-09</t>
  </si>
  <si>
    <t>178-09</t>
  </si>
  <si>
    <t>182-09</t>
  </si>
  <si>
    <t>196-09</t>
  </si>
  <si>
    <t>120-09</t>
  </si>
  <si>
    <t>154-09</t>
  </si>
  <si>
    <t>188-09</t>
  </si>
  <si>
    <t>190-09</t>
  </si>
  <si>
    <t>208-09</t>
  </si>
  <si>
    <t>216-09</t>
  </si>
  <si>
    <t>145-09</t>
  </si>
  <si>
    <t>155-09</t>
  </si>
  <si>
    <t>177-09</t>
  </si>
  <si>
    <t>844-09</t>
  </si>
  <si>
    <t>832-09</t>
  </si>
  <si>
    <t>Poor GPS signal</t>
  </si>
  <si>
    <t>800-09</t>
  </si>
  <si>
    <t>806-09</t>
  </si>
  <si>
    <t>809-09</t>
  </si>
  <si>
    <t>811-09</t>
  </si>
  <si>
    <t>903-09</t>
  </si>
  <si>
    <t>146-10</t>
  </si>
  <si>
    <t>145-10</t>
  </si>
  <si>
    <t>218-10</t>
  </si>
  <si>
    <t>131-10</t>
  </si>
  <si>
    <t>124-10</t>
  </si>
  <si>
    <t>168-10</t>
  </si>
  <si>
    <t>224-10</t>
  </si>
  <si>
    <t>123-10</t>
  </si>
  <si>
    <t>237-10</t>
  </si>
  <si>
    <t>110-10</t>
  </si>
  <si>
    <t>112-10</t>
  </si>
  <si>
    <t>122-10</t>
  </si>
  <si>
    <t>164-10</t>
  </si>
  <si>
    <t>170-10</t>
  </si>
  <si>
    <t>184-10</t>
  </si>
  <si>
    <t>190-10</t>
  </si>
  <si>
    <t>204-10</t>
  </si>
  <si>
    <t>212-10</t>
  </si>
  <si>
    <t>232-10</t>
  </si>
  <si>
    <t>119-10</t>
  </si>
  <si>
    <t>143-10</t>
  </si>
  <si>
    <t>225-10</t>
  </si>
  <si>
    <t>1823-10</t>
  </si>
  <si>
    <t>1821-10</t>
  </si>
  <si>
    <t>1820-10</t>
  </si>
  <si>
    <t>50-10</t>
  </si>
  <si>
    <t>52-10</t>
  </si>
  <si>
    <t>56-10</t>
  </si>
  <si>
    <t>110-11</t>
  </si>
  <si>
    <t>140-11</t>
  </si>
  <si>
    <t>142-11</t>
  </si>
  <si>
    <t>112-11</t>
  </si>
  <si>
    <t>153-11</t>
  </si>
  <si>
    <t>215-11</t>
  </si>
  <si>
    <t>154-11</t>
  </si>
  <si>
    <t>196-11</t>
  </si>
  <si>
    <t>125-11</t>
  </si>
  <si>
    <t>106-11</t>
  </si>
  <si>
    <t>114-11</t>
  </si>
  <si>
    <t>188-11</t>
  </si>
  <si>
    <t>138-11</t>
  </si>
  <si>
    <t>113-11</t>
  </si>
  <si>
    <t>102-11</t>
  </si>
  <si>
    <t>122-11</t>
  </si>
  <si>
    <t>126-11</t>
  </si>
  <si>
    <t>194-11</t>
  </si>
  <si>
    <t>220-11</t>
  </si>
  <si>
    <t>240-11</t>
  </si>
  <si>
    <t>101-11</t>
  </si>
  <si>
    <t>139-11</t>
  </si>
  <si>
    <t>173-11</t>
  </si>
  <si>
    <t>1817-11</t>
  </si>
  <si>
    <t>1803-11</t>
  </si>
  <si>
    <t>1821-11</t>
  </si>
  <si>
    <t>1823-11</t>
  </si>
  <si>
    <t>1800-11</t>
  </si>
  <si>
    <t>1810-11</t>
  </si>
  <si>
    <t>1818-11</t>
  </si>
  <si>
    <t>1820-11</t>
  </si>
  <si>
    <t>1822-11</t>
  </si>
  <si>
    <t>1824-11</t>
  </si>
  <si>
    <t>113-12</t>
  </si>
  <si>
    <t>133-12</t>
  </si>
  <si>
    <t>152-12</t>
  </si>
  <si>
    <t>166-12</t>
  </si>
  <si>
    <t>238-12</t>
  </si>
  <si>
    <t>224-12</t>
  </si>
  <si>
    <t>122-12</t>
  </si>
  <si>
    <t>197-12</t>
  </si>
  <si>
    <t>112-12</t>
  </si>
  <si>
    <t>209-12</t>
  </si>
  <si>
    <t>101-12</t>
  </si>
  <si>
    <t>120-12</t>
  </si>
  <si>
    <t>149-12</t>
  </si>
  <si>
    <t>173-12</t>
  </si>
  <si>
    <t>111-12</t>
  </si>
  <si>
    <t>158-12</t>
  </si>
  <si>
    <t>124-12</t>
  </si>
  <si>
    <t>228-12</t>
  </si>
  <si>
    <t>142-12</t>
  </si>
  <si>
    <t>146-12</t>
  </si>
  <si>
    <t>150-12</t>
  </si>
  <si>
    <t>154-12</t>
  </si>
  <si>
    <t>180-12</t>
  </si>
  <si>
    <t>184-12</t>
  </si>
  <si>
    <t>194-12</t>
  </si>
  <si>
    <t>155-12</t>
  </si>
  <si>
    <t>171-12</t>
  </si>
  <si>
    <t>199-12</t>
  </si>
  <si>
    <t>225-12</t>
  </si>
  <si>
    <t>828-12</t>
  </si>
  <si>
    <t>807-12</t>
  </si>
  <si>
    <t>801-12</t>
  </si>
  <si>
    <t>809-12</t>
  </si>
  <si>
    <t>817-12</t>
  </si>
  <si>
    <t>825-12</t>
  </si>
  <si>
    <t>808-12</t>
  </si>
  <si>
    <t>800-12</t>
  </si>
  <si>
    <t>806-12</t>
  </si>
  <si>
    <t>810-12</t>
  </si>
  <si>
    <t>812-12</t>
  </si>
  <si>
    <t>826-12</t>
  </si>
  <si>
    <t>832-12</t>
  </si>
  <si>
    <t>803-12</t>
  </si>
  <si>
    <t>805-12</t>
  </si>
  <si>
    <t>835-12</t>
  </si>
  <si>
    <t>908-12</t>
  </si>
  <si>
    <t>195-13</t>
  </si>
  <si>
    <t>163-13</t>
  </si>
  <si>
    <t>177-13</t>
  </si>
  <si>
    <t>242-13</t>
  </si>
  <si>
    <t>128-13</t>
  </si>
  <si>
    <t>114-13</t>
  </si>
  <si>
    <t>130-13</t>
  </si>
  <si>
    <t>222-13</t>
  </si>
  <si>
    <t>164-13</t>
  </si>
  <si>
    <t>172-13</t>
  </si>
  <si>
    <t>224-13</t>
  </si>
  <si>
    <t>184-13</t>
  </si>
  <si>
    <t>154-13</t>
  </si>
  <si>
    <t>197-13</t>
  </si>
  <si>
    <t>171-13</t>
  </si>
  <si>
    <t>108-13</t>
  </si>
  <si>
    <t>180-13</t>
  </si>
  <si>
    <t>142-13</t>
  </si>
  <si>
    <t>144-13</t>
  </si>
  <si>
    <t>152-13</t>
  </si>
  <si>
    <t>190-13</t>
  </si>
  <si>
    <t>192-13</t>
  </si>
  <si>
    <t>216-13</t>
  </si>
  <si>
    <t>135-13</t>
  </si>
  <si>
    <t>179-13</t>
  </si>
  <si>
    <t>810-13</t>
  </si>
  <si>
    <t>832-13</t>
  </si>
  <si>
    <t>808-13</t>
  </si>
  <si>
    <t>831-13</t>
  </si>
  <si>
    <t>835-13</t>
  </si>
  <si>
    <t>906-13</t>
  </si>
  <si>
    <t>52-13</t>
  </si>
  <si>
    <t>904-13</t>
  </si>
  <si>
    <t>217-14</t>
  </si>
  <si>
    <t>233-14</t>
  </si>
  <si>
    <t>239-14</t>
  </si>
  <si>
    <t>rtdc.l.rtdc.4003:itc</t>
  </si>
  <si>
    <t>159-14</t>
  </si>
  <si>
    <t>134-14</t>
  </si>
  <si>
    <t>122-14</t>
  </si>
  <si>
    <t>126-14</t>
  </si>
  <si>
    <t>152-14</t>
  </si>
  <si>
    <t>168-14</t>
  </si>
  <si>
    <t>196-14</t>
  </si>
  <si>
    <t>156-14</t>
  </si>
  <si>
    <t>148-14</t>
  </si>
  <si>
    <t>160-14</t>
  </si>
  <si>
    <t>145-14</t>
  </si>
  <si>
    <t>141-14</t>
  </si>
  <si>
    <t>124-14</t>
  </si>
  <si>
    <t>146-14</t>
  </si>
  <si>
    <t>208-14</t>
  </si>
  <si>
    <t>147-14</t>
  </si>
  <si>
    <t>164-14</t>
  </si>
  <si>
    <t>180-14</t>
  </si>
  <si>
    <t>163-14</t>
  </si>
  <si>
    <t>207-14</t>
  </si>
  <si>
    <t>140-14</t>
  </si>
  <si>
    <t>166-14</t>
  </si>
  <si>
    <t>195-14</t>
  </si>
  <si>
    <t>184-14</t>
  </si>
  <si>
    <t>110-14</t>
  </si>
  <si>
    <t>102-14</t>
  </si>
  <si>
    <t>104-14</t>
  </si>
  <si>
    <t>138-14</t>
  </si>
  <si>
    <t>176-14</t>
  </si>
  <si>
    <t>178-14</t>
  </si>
  <si>
    <t>188-14</t>
  </si>
  <si>
    <t>814-14</t>
  </si>
  <si>
    <t>817-14</t>
  </si>
  <si>
    <t>830-14</t>
  </si>
  <si>
    <t>829-14</t>
  </si>
  <si>
    <t>810-14</t>
  </si>
  <si>
    <t>802-14</t>
  </si>
  <si>
    <t>806-14</t>
  </si>
  <si>
    <t>808-14</t>
  </si>
  <si>
    <t>818-14</t>
  </si>
  <si>
    <t>820-14</t>
  </si>
  <si>
    <t>836-14</t>
  </si>
  <si>
    <t>838-14</t>
  </si>
  <si>
    <t>840-14</t>
  </si>
  <si>
    <t>803-14</t>
  </si>
  <si>
    <t>811-14</t>
  </si>
  <si>
    <t>815-14</t>
  </si>
  <si>
    <t>823-14</t>
  </si>
  <si>
    <t>825-14</t>
  </si>
  <si>
    <t>837-14</t>
  </si>
  <si>
    <t>67-14</t>
  </si>
  <si>
    <t>134-15</t>
  </si>
  <si>
    <t>106-15</t>
  </si>
  <si>
    <t>126-15</t>
  </si>
  <si>
    <t>204-15</t>
  </si>
  <si>
    <t>135-15</t>
  </si>
  <si>
    <t>149-15</t>
  </si>
  <si>
    <t>221-15</t>
  </si>
  <si>
    <t>157-15</t>
  </si>
  <si>
    <t>203-15</t>
  </si>
  <si>
    <t>104-15</t>
  </si>
  <si>
    <t>125-15</t>
  </si>
  <si>
    <t>121-15</t>
  </si>
  <si>
    <t>213-15</t>
  </si>
  <si>
    <t>165-15</t>
  </si>
  <si>
    <t>154-15</t>
  </si>
  <si>
    <t>130-15</t>
  </si>
  <si>
    <t>166-15</t>
  </si>
  <si>
    <t>176-15</t>
  </si>
  <si>
    <t>180-15</t>
  </si>
  <si>
    <t>158-15</t>
  </si>
  <si>
    <t>112-15</t>
  </si>
  <si>
    <t>160-15</t>
  </si>
  <si>
    <t>174-15</t>
  </si>
  <si>
    <t>190-15</t>
  </si>
  <si>
    <t>214-15</t>
  </si>
  <si>
    <t>101-15</t>
  </si>
  <si>
    <t>161-15</t>
  </si>
  <si>
    <t>233-15</t>
  </si>
  <si>
    <t>814-15</t>
  </si>
  <si>
    <t>806-15</t>
  </si>
  <si>
    <t>832-15</t>
  </si>
  <si>
    <t>835-15</t>
  </si>
  <si>
    <t>842-15</t>
  </si>
  <si>
    <t>812-15</t>
  </si>
  <si>
    <t>804-15</t>
  </si>
  <si>
    <t>840-15</t>
  </si>
  <si>
    <t>810-15</t>
  </si>
  <si>
    <t>816-15</t>
  </si>
  <si>
    <t>808-15</t>
  </si>
  <si>
    <t>822-15</t>
  </si>
  <si>
    <t>807-15</t>
  </si>
  <si>
    <t>904-15</t>
  </si>
  <si>
    <t>52-15</t>
  </si>
  <si>
    <t>123-16</t>
  </si>
  <si>
    <t>140-16</t>
  </si>
  <si>
    <t>104-16</t>
  </si>
  <si>
    <t>131-16</t>
  </si>
  <si>
    <t>151-16</t>
  </si>
  <si>
    <t>124-16</t>
  </si>
  <si>
    <t>150-16</t>
  </si>
  <si>
    <t>215-16</t>
  </si>
  <si>
    <t>106-16</t>
  </si>
  <si>
    <t>156-16</t>
  </si>
  <si>
    <t>243-16</t>
  </si>
  <si>
    <t>199-16</t>
  </si>
  <si>
    <t>196-16</t>
  </si>
  <si>
    <t>224-16</t>
  </si>
  <si>
    <t>176-16</t>
  </si>
  <si>
    <t>222-16</t>
  </si>
  <si>
    <t>241-16</t>
  </si>
  <si>
    <t>132-16</t>
  </si>
  <si>
    <t>102-16</t>
  </si>
  <si>
    <t>212-16</t>
  </si>
  <si>
    <t>238-16</t>
  </si>
  <si>
    <t>121-16</t>
  </si>
  <si>
    <t>821-16</t>
  </si>
  <si>
    <t>805-16</t>
  </si>
  <si>
    <t>823-16</t>
  </si>
  <si>
    <t>844-16</t>
  </si>
  <si>
    <t>811-16</t>
  </si>
  <si>
    <t>802-16</t>
  </si>
  <si>
    <t>806-16</t>
  </si>
  <si>
    <t>800-16</t>
  </si>
  <si>
    <t>822-16</t>
  </si>
  <si>
    <t>830-16</t>
  </si>
  <si>
    <t>832-16</t>
  </si>
  <si>
    <t>840-16</t>
  </si>
  <si>
    <t>801-16</t>
  </si>
  <si>
    <t>809-16</t>
  </si>
  <si>
    <t>813-16</t>
  </si>
  <si>
    <t>303-16</t>
  </si>
  <si>
    <t>54-16</t>
  </si>
  <si>
    <t>307-16</t>
  </si>
  <si>
    <t>52-16</t>
  </si>
  <si>
    <t>50-16</t>
  </si>
  <si>
    <t>129-17</t>
  </si>
  <si>
    <t>233-17</t>
  </si>
  <si>
    <t>108-17</t>
  </si>
  <si>
    <t>124-17</t>
  </si>
  <si>
    <t>194-17</t>
  </si>
  <si>
    <t>172-17</t>
  </si>
  <si>
    <t>205-17</t>
  </si>
  <si>
    <t>206-17</t>
  </si>
  <si>
    <t>117-17</t>
  </si>
  <si>
    <t>245-17</t>
  </si>
  <si>
    <t>118-17</t>
  </si>
  <si>
    <t>122-17</t>
  </si>
  <si>
    <t>128-17</t>
  </si>
  <si>
    <t>174-17</t>
  </si>
  <si>
    <t>147-17</t>
  </si>
  <si>
    <t>SPEED RESTRICTION</t>
  </si>
  <si>
    <t>106-17</t>
  </si>
  <si>
    <t>110-17</t>
  </si>
  <si>
    <t>112-17</t>
  </si>
  <si>
    <t>136-17</t>
  </si>
  <si>
    <t>142-17</t>
  </si>
  <si>
    <t>123-17</t>
  </si>
  <si>
    <t>203-17</t>
  </si>
  <si>
    <t>1803-17</t>
  </si>
  <si>
    <t>1800-17</t>
  </si>
  <si>
    <t>1826-17</t>
  </si>
  <si>
    <t>1820-17</t>
  </si>
  <si>
    <t>1828-17</t>
  </si>
  <si>
    <t>1830-17</t>
  </si>
  <si>
    <t>1813-17</t>
  </si>
  <si>
    <t>1821-17</t>
  </si>
  <si>
    <t>1825-17</t>
  </si>
  <si>
    <t>305-17</t>
  </si>
  <si>
    <t>66-17</t>
  </si>
  <si>
    <t>56-17</t>
  </si>
  <si>
    <t>161-18</t>
  </si>
  <si>
    <t>146-18</t>
  </si>
  <si>
    <t>114-18</t>
  </si>
  <si>
    <t>140-18</t>
  </si>
  <si>
    <t>125-18</t>
  </si>
  <si>
    <t>233-18</t>
  </si>
  <si>
    <t>132-18</t>
  </si>
  <si>
    <t>106-18</t>
  </si>
  <si>
    <t>137-18</t>
  </si>
  <si>
    <t>147-18</t>
  </si>
  <si>
    <t>124-18</t>
  </si>
  <si>
    <t>123-18</t>
  </si>
  <si>
    <t>212-18</t>
  </si>
  <si>
    <t>148-18</t>
  </si>
  <si>
    <t>178-18</t>
  </si>
  <si>
    <t>209-18</t>
  </si>
  <si>
    <t>Efficiency audit</t>
  </si>
  <si>
    <t>118-18</t>
  </si>
  <si>
    <t>134-18</t>
  </si>
  <si>
    <t>188-18</t>
  </si>
  <si>
    <t>190-18</t>
  </si>
  <si>
    <t>1816-18</t>
  </si>
  <si>
    <t>1815-18</t>
  </si>
  <si>
    <t>1812-18</t>
  </si>
  <si>
    <t>1803-18</t>
  </si>
  <si>
    <t>1805-18</t>
  </si>
  <si>
    <t>1811-18</t>
  </si>
  <si>
    <t>1819-18</t>
  </si>
  <si>
    <t>130-19</t>
  </si>
  <si>
    <t>140-19</t>
  </si>
  <si>
    <t>106-19</t>
  </si>
  <si>
    <t>144-19</t>
  </si>
  <si>
    <t>197-19</t>
  </si>
  <si>
    <t>154-19</t>
  </si>
  <si>
    <t>133-19</t>
  </si>
  <si>
    <t>147-19</t>
  </si>
  <si>
    <t>116-19</t>
  </si>
  <si>
    <t>153-19</t>
  </si>
  <si>
    <t>170-19</t>
  </si>
  <si>
    <t>242-19</t>
  </si>
  <si>
    <t>143-19</t>
  </si>
  <si>
    <t>120-19</t>
  </si>
  <si>
    <t>171-19</t>
  </si>
  <si>
    <t>115-19</t>
  </si>
  <si>
    <t>119-19</t>
  </si>
  <si>
    <t>121-19</t>
  </si>
  <si>
    <t>224-19</t>
  </si>
  <si>
    <t>211-19</t>
  </si>
  <si>
    <t>118-19</t>
  </si>
  <si>
    <t>134-19</t>
  </si>
  <si>
    <t>146-19</t>
  </si>
  <si>
    <t>150-19</t>
  </si>
  <si>
    <t>202-19</t>
  </si>
  <si>
    <t>222-19</t>
  </si>
  <si>
    <t>113-19</t>
  </si>
  <si>
    <t>117-19</t>
  </si>
  <si>
    <t>125-19</t>
  </si>
  <si>
    <t>137-19</t>
  </si>
  <si>
    <t>161-19</t>
  </si>
  <si>
    <t>213-19</t>
  </si>
  <si>
    <t>237-19</t>
  </si>
  <si>
    <t>809-19</t>
  </si>
  <si>
    <t>811-19</t>
  </si>
  <si>
    <t>819-19</t>
  </si>
  <si>
    <t>814-19</t>
  </si>
  <si>
    <t>822-19</t>
  </si>
  <si>
    <t>832-19</t>
  </si>
  <si>
    <t>834-19</t>
  </si>
  <si>
    <t>800-19</t>
  </si>
  <si>
    <t>802-19</t>
  </si>
  <si>
    <t>806-19</t>
  </si>
  <si>
    <t>808-19</t>
  </si>
  <si>
    <t>836-19</t>
  </si>
  <si>
    <t>840-19</t>
  </si>
  <si>
    <t>801-19</t>
  </si>
  <si>
    <t>805-19</t>
  </si>
  <si>
    <t>817-19</t>
  </si>
  <si>
    <t>831-19</t>
  </si>
  <si>
    <t>845-19</t>
  </si>
  <si>
    <t>847-19</t>
  </si>
  <si>
    <t>904-19</t>
  </si>
  <si>
    <t>52-19</t>
  </si>
  <si>
    <t>160-20</t>
  </si>
  <si>
    <t>150-20</t>
  </si>
  <si>
    <t>200-20</t>
  </si>
  <si>
    <t>157-20</t>
  </si>
  <si>
    <t>209-20</t>
  </si>
  <si>
    <t>239-20</t>
  </si>
  <si>
    <t>186-20</t>
  </si>
  <si>
    <t>198-20</t>
  </si>
  <si>
    <t>119-20</t>
  </si>
  <si>
    <t>152-20</t>
  </si>
  <si>
    <t>199-20</t>
  </si>
  <si>
    <t>156-20</t>
  </si>
  <si>
    <t>158-20</t>
  </si>
  <si>
    <t>162-20</t>
  </si>
  <si>
    <t>203-20</t>
  </si>
  <si>
    <t>106-20</t>
  </si>
  <si>
    <t>110-20</t>
  </si>
  <si>
    <t>114-20</t>
  </si>
  <si>
    <t>120-20</t>
  </si>
  <si>
    <t>138-20</t>
  </si>
  <si>
    <t>146-20</t>
  </si>
  <si>
    <t>194-20</t>
  </si>
  <si>
    <t>133-20</t>
  </si>
  <si>
    <t>165-20</t>
  </si>
  <si>
    <t>812-20</t>
  </si>
  <si>
    <t>808-20</t>
  </si>
  <si>
    <t>822-20</t>
  </si>
  <si>
    <t>815-20</t>
  </si>
  <si>
    <t>801-20</t>
  </si>
  <si>
    <t>847-20</t>
  </si>
  <si>
    <t>806-20</t>
  </si>
  <si>
    <t>834-20</t>
  </si>
  <si>
    <t>814-20</t>
  </si>
  <si>
    <t>809-20</t>
  </si>
  <si>
    <t>841-20</t>
  </si>
  <si>
    <t>843-20</t>
  </si>
  <si>
    <t>66-20</t>
  </si>
  <si>
    <t>58-20</t>
  </si>
  <si>
    <t>108-21</t>
  </si>
  <si>
    <t>174-21</t>
  </si>
  <si>
    <t>213-21</t>
  </si>
  <si>
    <t>193-21</t>
  </si>
  <si>
    <t>207-21</t>
  </si>
  <si>
    <t>188-21</t>
  </si>
  <si>
    <t>165-21</t>
  </si>
  <si>
    <t>138-21</t>
  </si>
  <si>
    <t>228-21</t>
  </si>
  <si>
    <t>120-21</t>
  </si>
  <si>
    <t>200-21</t>
  </si>
  <si>
    <t>119-21</t>
  </si>
  <si>
    <t>134-21</t>
  </si>
  <si>
    <t>133-21</t>
  </si>
  <si>
    <t>105-21</t>
  </si>
  <si>
    <t>156-21</t>
  </si>
  <si>
    <t>147-21</t>
  </si>
  <si>
    <t>179-21</t>
  </si>
  <si>
    <t>151-21</t>
  </si>
  <si>
    <t>139-21</t>
  </si>
  <si>
    <t>Operator error</t>
  </si>
  <si>
    <t>201-21</t>
  </si>
  <si>
    <t>155-21</t>
  </si>
  <si>
    <t>206-21</t>
  </si>
  <si>
    <t>106-21</t>
  </si>
  <si>
    <t>118-21</t>
  </si>
  <si>
    <t>132-21</t>
  </si>
  <si>
    <t>186-21</t>
  </si>
  <si>
    <t>204-21</t>
  </si>
  <si>
    <t>220-21</t>
  </si>
  <si>
    <t>236-21</t>
  </si>
  <si>
    <t>123-21</t>
  </si>
  <si>
    <t>173-21</t>
  </si>
  <si>
    <t>813-21</t>
  </si>
  <si>
    <t>835-21</t>
  </si>
  <si>
    <t>831-21</t>
  </si>
  <si>
    <t>808-21</t>
  </si>
  <si>
    <t>810-21</t>
  </si>
  <si>
    <t>800-21</t>
  </si>
  <si>
    <t>816-21</t>
  </si>
  <si>
    <t>809-21</t>
  </si>
  <si>
    <t>811-21</t>
  </si>
  <si>
    <t>815-21</t>
  </si>
  <si>
    <t>823-21</t>
  </si>
  <si>
    <t>829-21</t>
  </si>
  <si>
    <t>837-21</t>
  </si>
  <si>
    <t>843-21</t>
  </si>
  <si>
    <t>174-22</t>
  </si>
  <si>
    <t>Early arrival</t>
  </si>
  <si>
    <t>134-22</t>
  </si>
  <si>
    <t>138-22</t>
  </si>
  <si>
    <t>151-22</t>
  </si>
  <si>
    <t>211-22</t>
  </si>
  <si>
    <t>111-22</t>
  </si>
  <si>
    <t>135-22</t>
  </si>
  <si>
    <t>137-22</t>
  </si>
  <si>
    <t>157-22</t>
  </si>
  <si>
    <t>187-22</t>
  </si>
  <si>
    <t>191-22</t>
  </si>
  <si>
    <t>199-22</t>
  </si>
  <si>
    <t>173-22</t>
  </si>
  <si>
    <t>108-22</t>
  </si>
  <si>
    <t>121-22</t>
  </si>
  <si>
    <t>104-22</t>
  </si>
  <si>
    <t>122-22</t>
  </si>
  <si>
    <t>214-22</t>
  </si>
  <si>
    <t>141-22</t>
  </si>
  <si>
    <t>166-22</t>
  </si>
  <si>
    <t>180-22</t>
  </si>
  <si>
    <t>200-22</t>
  </si>
  <si>
    <t>160-22</t>
  </si>
  <si>
    <t>103-22</t>
  </si>
  <si>
    <t>229-22</t>
  </si>
  <si>
    <t>834-22</t>
  </si>
  <si>
    <t>806-22</t>
  </si>
  <si>
    <t>817-22</t>
  </si>
  <si>
    <t>821-22</t>
  </si>
  <si>
    <t>808-22</t>
  </si>
  <si>
    <t>814-22</t>
  </si>
  <si>
    <t>824-22</t>
  </si>
  <si>
    <t>828-22</t>
  </si>
  <si>
    <t>836-22</t>
  </si>
  <si>
    <t>827-22</t>
  </si>
  <si>
    <t>50-22</t>
  </si>
  <si>
    <t>904-22</t>
  </si>
  <si>
    <t>52-22</t>
  </si>
  <si>
    <t>56-22</t>
  </si>
  <si>
    <t>125-23</t>
  </si>
  <si>
    <t>126-23</t>
  </si>
  <si>
    <t>216-23</t>
  </si>
  <si>
    <t>121-23</t>
  </si>
  <si>
    <t>110-23</t>
  </si>
  <si>
    <t>192-23</t>
  </si>
  <si>
    <t>165-23</t>
  </si>
  <si>
    <t>NON SYNCHRONIZED SUBDIV</t>
  </si>
  <si>
    <t>PTC function (8)</t>
  </si>
  <si>
    <t>156-23</t>
  </si>
  <si>
    <t>161-23</t>
  </si>
  <si>
    <t>180-23</t>
  </si>
  <si>
    <t>122-23</t>
  </si>
  <si>
    <t>135-23</t>
  </si>
  <si>
    <t>105-23</t>
  </si>
  <si>
    <t>233-23</t>
  </si>
  <si>
    <t>185-23</t>
  </si>
  <si>
    <t>109-23</t>
  </si>
  <si>
    <t>Wi-MAX hardware failure</t>
  </si>
  <si>
    <t>138-23</t>
  </si>
  <si>
    <t>222-23</t>
  </si>
  <si>
    <t>236-23</t>
  </si>
  <si>
    <t>106-23</t>
  </si>
  <si>
    <t>140-23</t>
  </si>
  <si>
    <t>172-23</t>
  </si>
  <si>
    <t>230-23</t>
  </si>
  <si>
    <t>145-23</t>
  </si>
  <si>
    <t>169-23</t>
  </si>
  <si>
    <t>179-23</t>
  </si>
  <si>
    <t>207-23</t>
  </si>
  <si>
    <t>213-23</t>
  </si>
  <si>
    <t>219-23</t>
  </si>
  <si>
    <t>805-23</t>
  </si>
  <si>
    <t>806-23</t>
  </si>
  <si>
    <t>809-23</t>
  </si>
  <si>
    <t>810-23</t>
  </si>
  <si>
    <t>813-23</t>
  </si>
  <si>
    <t>819-23</t>
  </si>
  <si>
    <t>825-23</t>
  </si>
  <si>
    <t>800-23</t>
  </si>
  <si>
    <t>818-23</t>
  </si>
  <si>
    <t>832-23</t>
  </si>
  <si>
    <t>836-23</t>
  </si>
  <si>
    <t>840-23</t>
  </si>
  <si>
    <t>821-23</t>
  </si>
  <si>
    <t>58-23</t>
  </si>
  <si>
    <t>52-23</t>
  </si>
  <si>
    <t>60-23</t>
  </si>
  <si>
    <t>157-24</t>
  </si>
  <si>
    <t>221-24</t>
  </si>
  <si>
    <t>103-24</t>
  </si>
  <si>
    <t>186-24</t>
  </si>
  <si>
    <t>196-24</t>
  </si>
  <si>
    <t>216-24</t>
  </si>
  <si>
    <t>114-24</t>
  </si>
  <si>
    <t>234-24</t>
  </si>
  <si>
    <t>104-24</t>
  </si>
  <si>
    <t>118-24</t>
  </si>
  <si>
    <t>160-24</t>
  </si>
  <si>
    <t>145-24</t>
  </si>
  <si>
    <t>192-24</t>
  </si>
  <si>
    <t>174-24</t>
  </si>
  <si>
    <t>165-24</t>
  </si>
  <si>
    <t>106-24</t>
  </si>
  <si>
    <t>116-24</t>
  </si>
  <si>
    <t>132-24</t>
  </si>
  <si>
    <t>184-24</t>
  </si>
  <si>
    <t>158-24</t>
  </si>
  <si>
    <t>172-24</t>
  </si>
  <si>
    <t>200-24</t>
  </si>
  <si>
    <t>105-24</t>
  </si>
  <si>
    <t>107-24</t>
  </si>
  <si>
    <t>129-24</t>
  </si>
  <si>
    <t>155-24</t>
  </si>
  <si>
    <t>179-24</t>
  </si>
  <si>
    <t>63-24</t>
  </si>
  <si>
    <t>68-24</t>
  </si>
  <si>
    <t>52-24</t>
  </si>
  <si>
    <t>111-25</t>
  </si>
  <si>
    <t>146-25</t>
  </si>
  <si>
    <t>192-25</t>
  </si>
  <si>
    <t>214-25</t>
  </si>
  <si>
    <t>127-25</t>
  </si>
  <si>
    <t>153-25</t>
  </si>
  <si>
    <t>139-25</t>
  </si>
  <si>
    <t>186-25</t>
  </si>
  <si>
    <t>152-25</t>
  </si>
  <si>
    <t>200-25</t>
  </si>
  <si>
    <t>220-25</t>
  </si>
  <si>
    <t>221-25</t>
  </si>
  <si>
    <t>101-25</t>
  </si>
  <si>
    <t>138-25</t>
  </si>
  <si>
    <t>188-25</t>
  </si>
  <si>
    <t>217-25</t>
  </si>
  <si>
    <t>120-25</t>
  </si>
  <si>
    <t>122-25</t>
  </si>
  <si>
    <t>126-25</t>
  </si>
  <si>
    <t>154-25</t>
  </si>
  <si>
    <t>172-25</t>
  </si>
  <si>
    <t>208-25</t>
  </si>
  <si>
    <t>181-25</t>
  </si>
  <si>
    <t>195-25</t>
  </si>
  <si>
    <t>203-25</t>
  </si>
  <si>
    <t>205-25</t>
  </si>
  <si>
    <t>207-25</t>
  </si>
  <si>
    <t>209-25</t>
  </si>
  <si>
    <t>196-25</t>
  </si>
  <si>
    <t>198-25</t>
  </si>
  <si>
    <t>167-25</t>
  </si>
  <si>
    <t>150-25</t>
  </si>
  <si>
    <t>162-25</t>
  </si>
  <si>
    <t>164-25</t>
  </si>
  <si>
    <t>170-25</t>
  </si>
  <si>
    <t>194-25</t>
  </si>
  <si>
    <t>228-25</t>
  </si>
  <si>
    <t>240-25</t>
  </si>
  <si>
    <t>103-25</t>
  </si>
  <si>
    <t>125-25</t>
  </si>
  <si>
    <t>173-25</t>
  </si>
  <si>
    <t>303-25</t>
  </si>
  <si>
    <t>63-25</t>
  </si>
  <si>
    <t>56-25</t>
  </si>
  <si>
    <t>52-25</t>
  </si>
  <si>
    <t>187-26</t>
  </si>
  <si>
    <t>138-26</t>
  </si>
  <si>
    <t>128-26</t>
  </si>
  <si>
    <t>142-26</t>
  </si>
  <si>
    <t>233-26</t>
  </si>
  <si>
    <t>111-26</t>
  </si>
  <si>
    <t>129-26</t>
  </si>
  <si>
    <t>158-26</t>
  </si>
  <si>
    <t>198-26</t>
  </si>
  <si>
    <t>108-26</t>
  </si>
  <si>
    <t>144-26</t>
  </si>
  <si>
    <t>228-26</t>
  </si>
  <si>
    <t>157-26</t>
  </si>
  <si>
    <t>125-26</t>
  </si>
  <si>
    <t>121-26</t>
  </si>
  <si>
    <t>141-26</t>
  </si>
  <si>
    <t>126-26</t>
  </si>
  <si>
    <t>148-26</t>
  </si>
  <si>
    <t>104-26</t>
  </si>
  <si>
    <t>136-26</t>
  </si>
  <si>
    <t>230-26</t>
  </si>
  <si>
    <t>809-26</t>
  </si>
  <si>
    <t>805-26</t>
  </si>
  <si>
    <t>807-26</t>
  </si>
  <si>
    <t>831-26</t>
  </si>
  <si>
    <t>833-26</t>
  </si>
  <si>
    <t>820-26</t>
  </si>
  <si>
    <t>813-26</t>
  </si>
  <si>
    <t>800-26</t>
  </si>
  <si>
    <t>802-26</t>
  </si>
  <si>
    <t>806-26</t>
  </si>
  <si>
    <t>810-26</t>
  </si>
  <si>
    <t>828-26</t>
  </si>
  <si>
    <t>801-26</t>
  </si>
  <si>
    <t>823-26</t>
  </si>
  <si>
    <t>121-27</t>
  </si>
  <si>
    <t>EQUIPMENT RESTRICTION</t>
  </si>
  <si>
    <t>208-27</t>
  </si>
  <si>
    <t>226-27</t>
  </si>
  <si>
    <t>233-27</t>
  </si>
  <si>
    <t>149-27</t>
  </si>
  <si>
    <t>166-27</t>
  </si>
  <si>
    <t>150-27</t>
  </si>
  <si>
    <t>177-27</t>
  </si>
  <si>
    <t>151-27</t>
  </si>
  <si>
    <t>185-27</t>
  </si>
  <si>
    <t>110-27</t>
  </si>
  <si>
    <t>111-27</t>
  </si>
  <si>
    <t>135-27</t>
  </si>
  <si>
    <t>190-27</t>
  </si>
  <si>
    <t>103-27</t>
  </si>
  <si>
    <t>244-27</t>
  </si>
  <si>
    <t>115-27</t>
  </si>
  <si>
    <t>112-27</t>
  </si>
  <si>
    <t>118-27</t>
  </si>
  <si>
    <t>138-27</t>
  </si>
  <si>
    <t>142-27</t>
  </si>
  <si>
    <t>174-27</t>
  </si>
  <si>
    <t>196-27</t>
  </si>
  <si>
    <t>200-27</t>
  </si>
  <si>
    <t>240-27</t>
  </si>
  <si>
    <t>833-27</t>
  </si>
  <si>
    <t>831-27</t>
  </si>
  <si>
    <t>827-27</t>
  </si>
  <si>
    <t>845-27</t>
  </si>
  <si>
    <t>836-27</t>
  </si>
  <si>
    <t>816-27</t>
  </si>
  <si>
    <t>834-27</t>
  </si>
  <si>
    <t>809-27</t>
  </si>
  <si>
    <t>801-27</t>
  </si>
  <si>
    <t>66-27</t>
  </si>
  <si>
    <t>56-27</t>
  </si>
  <si>
    <t>136-28</t>
  </si>
  <si>
    <t>138-28</t>
  </si>
  <si>
    <t>135-28</t>
  </si>
  <si>
    <t>219-28</t>
  </si>
  <si>
    <t>106-28</t>
  </si>
  <si>
    <t>186-28</t>
  </si>
  <si>
    <t>150-28</t>
  </si>
  <si>
    <t>190-28</t>
  </si>
  <si>
    <t>226-28</t>
  </si>
  <si>
    <t>129-28</t>
  </si>
  <si>
    <t>133-28</t>
  </si>
  <si>
    <t>137-28</t>
  </si>
  <si>
    <t>167-28</t>
  </si>
  <si>
    <t>118-28</t>
  </si>
  <si>
    <t>122-28</t>
  </si>
  <si>
    <t>126-28</t>
  </si>
  <si>
    <t>132-28</t>
  </si>
  <si>
    <t>142-28</t>
  </si>
  <si>
    <t>146-28</t>
  </si>
  <si>
    <t>164-28</t>
  </si>
  <si>
    <t>212-28</t>
  </si>
  <si>
    <t>216-28</t>
  </si>
  <si>
    <t>228-28</t>
  </si>
  <si>
    <t>105-28</t>
  </si>
  <si>
    <t>159-28</t>
  </si>
  <si>
    <t>183-28</t>
  </si>
  <si>
    <t>221-28</t>
  </si>
  <si>
    <t>814-28</t>
  </si>
  <si>
    <t>816-28</t>
  </si>
  <si>
    <t>815-28</t>
  </si>
  <si>
    <t>809-28</t>
  </si>
  <si>
    <t>819-28</t>
  </si>
  <si>
    <t>823-28</t>
  </si>
  <si>
    <t>800-28</t>
  </si>
  <si>
    <t>806-28</t>
  </si>
  <si>
    <t>802-28</t>
  </si>
  <si>
    <t>812-28</t>
  </si>
  <si>
    <t>804-28</t>
  </si>
  <si>
    <t>826-28</t>
  </si>
  <si>
    <t>805-28</t>
  </si>
  <si>
    <t>829-28</t>
  </si>
  <si>
    <t>833-28</t>
  </si>
  <si>
    <t>843-28</t>
  </si>
  <si>
    <t>52-28</t>
  </si>
  <si>
    <t>56-28</t>
  </si>
  <si>
    <t>ARVIDSON</t>
  </si>
  <si>
    <t>MALAVE</t>
  </si>
  <si>
    <t>SUR</t>
  </si>
  <si>
    <t>STRICKLAND</t>
  </si>
  <si>
    <t>HILLS</t>
  </si>
  <si>
    <t>SHOOK</t>
  </si>
  <si>
    <t>STAMBAUGH</t>
  </si>
  <si>
    <t>BROWN</t>
  </si>
  <si>
    <t>SMITH</t>
  </si>
  <si>
    <t>MAELZER</t>
  </si>
  <si>
    <t>STARKS</t>
  </si>
  <si>
    <t>BONDS</t>
  </si>
  <si>
    <t>KILLION</t>
  </si>
  <si>
    <t>COOLAHAN</t>
  </si>
  <si>
    <t>SPECTOR</t>
  </si>
  <si>
    <t>MOSES</t>
  </si>
  <si>
    <t>YORK</t>
  </si>
  <si>
    <t>MAHAN</t>
  </si>
  <si>
    <t>GEBRETEKLE</t>
  </si>
  <si>
    <t>YANAI</t>
  </si>
  <si>
    <t>BEAM</t>
  </si>
  <si>
    <t>GOLIGHTLY</t>
  </si>
  <si>
    <t>CLARK</t>
  </si>
  <si>
    <t>ISHMAEL</t>
  </si>
  <si>
    <t>DAVIS</t>
  </si>
  <si>
    <t>WEBSTER</t>
  </si>
  <si>
    <t>OUN</t>
  </si>
  <si>
    <t>HAITHCOX</t>
  </si>
  <si>
    <t>BRUDER</t>
  </si>
  <si>
    <t>SANTIZO</t>
  </si>
  <si>
    <t>ACKERMAN</t>
  </si>
  <si>
    <t>STEWART</t>
  </si>
  <si>
    <t>CHANDLER</t>
  </si>
  <si>
    <t>LEVERE</t>
  </si>
  <si>
    <t>YOUNG</t>
  </si>
  <si>
    <t>HELVIE</t>
  </si>
  <si>
    <t>BRANNON</t>
  </si>
  <si>
    <t>BARTLETT</t>
  </si>
  <si>
    <t>ROCHA</t>
  </si>
  <si>
    <t>DE LA ROSA</t>
  </si>
  <si>
    <t>CRAYTON</t>
  </si>
  <si>
    <t>LEVIN</t>
  </si>
  <si>
    <t>CUSHING</t>
  </si>
  <si>
    <t>ARNOLD</t>
  </si>
  <si>
    <t>DELGADO</t>
  </si>
  <si>
    <t>BREITSCH</t>
  </si>
  <si>
    <t>COOPER</t>
  </si>
  <si>
    <t>BRANDNER</t>
  </si>
  <si>
    <t>ADANE</t>
  </si>
  <si>
    <t>NEWELL</t>
  </si>
  <si>
    <t>SWANSON</t>
  </si>
  <si>
    <t>RICHARDSON</t>
  </si>
  <si>
    <t>BERLING</t>
  </si>
  <si>
    <t>ROBINSON</t>
  </si>
  <si>
    <t>STORY</t>
  </si>
  <si>
    <t>CHIONE</t>
  </si>
  <si>
    <t>STURGEON</t>
  </si>
  <si>
    <t>Name</t>
  </si>
  <si>
    <t>Number of Enforcements that were not system-caused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</si>
</sst>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0" fontId="0" fillId="0" borderId="1" xfId="0" applyNumberFormat="1" applyFill="1" applyBorder="1" applyAlignment="1"/>
    <xf numFmtId="0" fontId="0" fillId="0" borderId="1" xfId="0" applyFill="1" applyBorder="1" applyAlignment="1">
      <alignment vertical="center"/>
    </xf>
    <xf numFmtId="1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NumberFormat="1" applyFill="1" applyBorder="1" applyAlignment="1"/>
    <xf numFmtId="0" fontId="0" fillId="0" borderId="2" xfId="0" applyFill="1" applyBorder="1" applyAlignment="1">
      <alignment vertical="center"/>
    </xf>
    <xf numFmtId="14" fontId="0" fillId="0" borderId="2" xfId="0" applyNumberFormat="1" applyBorder="1"/>
    <xf numFmtId="2" fontId="0" fillId="0" borderId="1" xfId="0" applyNumberFormat="1" applyBorder="1"/>
    <xf numFmtId="165" fontId="0" fillId="0" borderId="1" xfId="0" applyNumberFormat="1" applyFill="1" applyBorder="1" applyAlignment="1"/>
    <xf numFmtId="2" fontId="0" fillId="0" borderId="2" xfId="0" applyNumberFormat="1" applyBorder="1"/>
    <xf numFmtId="165" fontId="0" fillId="0" borderId="2" xfId="0" applyNumberFormat="1" applyFill="1" applyBorder="1" applyAlignment="1"/>
    <xf numFmtId="1" fontId="0" fillId="0" borderId="3" xfId="0" applyNumberFormat="1" applyBorder="1"/>
    <xf numFmtId="0" fontId="0" fillId="0" borderId="3" xfId="0" applyFill="1" applyBorder="1" applyAlignment="1">
      <alignment horizontal="left" vertical="center"/>
    </xf>
    <xf numFmtId="0" fontId="2" fillId="2" borderId="2" xfId="0" applyFont="1" applyFill="1" applyBorder="1"/>
    <xf numFmtId="0" fontId="2" fillId="3" borderId="2" xfId="0" applyFont="1" applyFill="1" applyBorder="1" applyAlignment="1"/>
    <xf numFmtId="0" fontId="2" fillId="4" borderId="2" xfId="0" applyFont="1" applyFill="1" applyBorder="1"/>
    <xf numFmtId="0" fontId="0" fillId="0" borderId="1" xfId="0" applyFill="1" applyBorder="1" applyAlignment="1"/>
    <xf numFmtId="0" fontId="0" fillId="0" borderId="1" xfId="0" applyFill="1" applyBorder="1"/>
    <xf numFmtId="0" fontId="2" fillId="5" borderId="0" xfId="0" applyFont="1" applyFill="1"/>
    <xf numFmtId="1" fontId="0" fillId="0" borderId="4" xfId="0" applyNumberFormat="1" applyBorder="1"/>
    <xf numFmtId="0" fontId="0" fillId="0" borderId="4" xfId="0" applyFill="1" applyBorder="1" applyAlignment="1">
      <alignment horizontal="left" vertical="center"/>
    </xf>
    <xf numFmtId="0" fontId="2" fillId="2" borderId="1" xfId="0" applyFont="1" applyFill="1" applyBorder="1"/>
    <xf numFmtId="0" fontId="2" fillId="3" borderId="1" xfId="0" applyFont="1" applyFill="1" applyBorder="1" applyAlignment="1"/>
    <xf numFmtId="0" fontId="2" fillId="4" borderId="1" xfId="0" applyFont="1" applyFill="1" applyBorder="1"/>
    <xf numFmtId="14" fontId="0" fillId="0" borderId="0" xfId="0" applyNumberFormat="1" applyBorder="1"/>
  </cellXfs>
  <cellStyles count="1">
    <cellStyle name="Normal" xfId="0" builtinId="0"/>
  </cellStyles>
  <dxfs count="16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1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9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0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1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2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3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4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6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7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Denver%20Monthly%20Summary_FRA%202016-09%20for%20FRA.xlsb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19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1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2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7-26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8-31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/Utilities/Daily%20Observations.xlsb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4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2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6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7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4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6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7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EC/Train%20Runs%20and%20Enforcements%202016-0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  <sheetName val="Redmine List Values"/>
    </sheetNames>
    <sheetDataSet>
      <sheetData sheetId="0">
        <row r="13">
          <cell r="A13" t="str">
            <v>101-01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242-31</v>
          </cell>
          <cell r="D2">
            <v>2000000</v>
          </cell>
          <cell r="E2" t="str">
            <v>STAMBAUGH</v>
          </cell>
        </row>
        <row r="3">
          <cell r="C3" t="str">
            <v>311-31</v>
          </cell>
          <cell r="D3">
            <v>1230000</v>
          </cell>
          <cell r="E3" t="str">
            <v>YANAI</v>
          </cell>
        </row>
        <row r="4">
          <cell r="C4" t="str">
            <v>244-31</v>
          </cell>
          <cell r="D4">
            <v>1290000</v>
          </cell>
          <cell r="E4" t="str">
            <v>COOLAHAN</v>
          </cell>
        </row>
        <row r="5">
          <cell r="C5" t="str">
            <v>313-31</v>
          </cell>
          <cell r="D5">
            <v>2000000</v>
          </cell>
          <cell r="E5" t="str">
            <v>STAMBAUGH</v>
          </cell>
        </row>
        <row r="6">
          <cell r="C6" t="str">
            <v>315-31</v>
          </cell>
          <cell r="D6">
            <v>1290000</v>
          </cell>
          <cell r="E6" t="str">
            <v>COOLAHAN</v>
          </cell>
        </row>
        <row r="7">
          <cell r="C7" t="str">
            <v>101-01</v>
          </cell>
          <cell r="D7">
            <v>2010000</v>
          </cell>
          <cell r="E7" t="str">
            <v>MAELZER</v>
          </cell>
        </row>
        <row r="8">
          <cell r="C8" t="str">
            <v>103-01</v>
          </cell>
          <cell r="D8">
            <v>1090000</v>
          </cell>
          <cell r="E8" t="str">
            <v>SPECTOR</v>
          </cell>
        </row>
        <row r="9">
          <cell r="C9" t="str">
            <v>102-01</v>
          </cell>
          <cell r="D9">
            <v>2010000</v>
          </cell>
          <cell r="E9" t="str">
            <v>MAELZER</v>
          </cell>
        </row>
        <row r="10">
          <cell r="C10" t="str">
            <v>105-01</v>
          </cell>
          <cell r="D10">
            <v>1310000</v>
          </cell>
          <cell r="E10" t="str">
            <v>MALAVE</v>
          </cell>
        </row>
        <row r="11">
          <cell r="C11" t="str">
            <v>107-01</v>
          </cell>
          <cell r="D11">
            <v>1760000</v>
          </cell>
          <cell r="E11" t="str">
            <v>STRICKLAND</v>
          </cell>
        </row>
        <row r="12">
          <cell r="C12" t="str">
            <v>109-01</v>
          </cell>
          <cell r="D12">
            <v>2260000</v>
          </cell>
          <cell r="E12" t="str">
            <v>ARVIDSON</v>
          </cell>
        </row>
        <row r="13">
          <cell r="C13" t="str">
            <v>111-01</v>
          </cell>
          <cell r="D13">
            <v>1110000</v>
          </cell>
          <cell r="E13" t="str">
            <v>STARKS</v>
          </cell>
        </row>
        <row r="14">
          <cell r="C14" t="str">
            <v>111-01</v>
          </cell>
          <cell r="D14">
            <v>1110000</v>
          </cell>
          <cell r="E14" t="str">
            <v>STARKS</v>
          </cell>
        </row>
        <row r="15">
          <cell r="C15" t="str">
            <v>800-01</v>
          </cell>
          <cell r="D15">
            <v>1830000</v>
          </cell>
          <cell r="E15" t="str">
            <v>YORK</v>
          </cell>
        </row>
        <row r="16">
          <cell r="C16" t="str">
            <v>106-01</v>
          </cell>
          <cell r="D16">
            <v>1310000</v>
          </cell>
          <cell r="E16" t="str">
            <v>MALAVE</v>
          </cell>
        </row>
        <row r="17">
          <cell r="C17" t="str">
            <v>113-01</v>
          </cell>
          <cell r="D17">
            <v>2010000</v>
          </cell>
          <cell r="E17" t="str">
            <v>MAELZER</v>
          </cell>
        </row>
        <row r="18">
          <cell r="C18" t="str">
            <v>108-01</v>
          </cell>
          <cell r="D18">
            <v>1760000</v>
          </cell>
          <cell r="E18" t="str">
            <v>STRICKLAND</v>
          </cell>
        </row>
        <row r="19">
          <cell r="C19" t="str">
            <v>115-01</v>
          </cell>
          <cell r="D19">
            <v>2230000</v>
          </cell>
          <cell r="E19" t="str">
            <v>SMITH</v>
          </cell>
        </row>
        <row r="20">
          <cell r="C20" t="str">
            <v>801-01</v>
          </cell>
          <cell r="D20">
            <v>1830000</v>
          </cell>
          <cell r="E20" t="str">
            <v>YORK</v>
          </cell>
        </row>
        <row r="21">
          <cell r="C21" t="str">
            <v>117-01</v>
          </cell>
          <cell r="D21">
            <v>1090000</v>
          </cell>
          <cell r="E21" t="str">
            <v>SPECTOR</v>
          </cell>
        </row>
        <row r="22">
          <cell r="C22" t="str">
            <v>110-01</v>
          </cell>
          <cell r="D22">
            <v>2260000</v>
          </cell>
          <cell r="E22" t="str">
            <v>ARVIDSON</v>
          </cell>
        </row>
        <row r="23">
          <cell r="C23" t="str">
            <v>902-01</v>
          </cell>
          <cell r="D23">
            <v>1100000</v>
          </cell>
          <cell r="E23" t="str">
            <v>GEBRETEKLE</v>
          </cell>
        </row>
        <row r="24">
          <cell r="C24" t="str">
            <v>112-01</v>
          </cell>
          <cell r="D24">
            <v>1110000</v>
          </cell>
          <cell r="E24" t="str">
            <v>STARKS</v>
          </cell>
        </row>
        <row r="25">
          <cell r="C25" t="str">
            <v>119-01</v>
          </cell>
          <cell r="D25">
            <v>1310000</v>
          </cell>
          <cell r="E25" t="str">
            <v>MALAVE</v>
          </cell>
        </row>
        <row r="26">
          <cell r="C26" t="str">
            <v>114-01</v>
          </cell>
          <cell r="D26">
            <v>2010000</v>
          </cell>
          <cell r="E26" t="str">
            <v>MAELZER</v>
          </cell>
        </row>
        <row r="27">
          <cell r="C27" t="str">
            <v>802-01</v>
          </cell>
          <cell r="D27">
            <v>1830000</v>
          </cell>
          <cell r="E27" t="str">
            <v>YORK</v>
          </cell>
        </row>
        <row r="28">
          <cell r="C28" t="str">
            <v>121-01</v>
          </cell>
          <cell r="D28">
            <v>1760000</v>
          </cell>
          <cell r="E28" t="str">
            <v>STRICKLAND</v>
          </cell>
        </row>
        <row r="29">
          <cell r="C29" t="str">
            <v>803-01</v>
          </cell>
          <cell r="D29">
            <v>1100000</v>
          </cell>
          <cell r="E29" t="str">
            <v>GEBRETEKLE</v>
          </cell>
        </row>
        <row r="30">
          <cell r="C30" t="str">
            <v>116-01</v>
          </cell>
          <cell r="D30">
            <v>2230000</v>
          </cell>
          <cell r="E30" t="str">
            <v>SMITH</v>
          </cell>
        </row>
        <row r="31">
          <cell r="C31" t="str">
            <v>123-01</v>
          </cell>
          <cell r="D31">
            <v>2260000</v>
          </cell>
          <cell r="E31" t="str">
            <v>ARVIDSON</v>
          </cell>
        </row>
        <row r="32">
          <cell r="C32" t="str">
            <v>805-01</v>
          </cell>
          <cell r="D32">
            <v>1830000</v>
          </cell>
          <cell r="E32" t="str">
            <v>YORK</v>
          </cell>
        </row>
        <row r="33">
          <cell r="C33" t="str">
            <v>804-01</v>
          </cell>
          <cell r="D33">
            <v>1100000</v>
          </cell>
          <cell r="E33" t="str">
            <v>GEBRETEKLE</v>
          </cell>
        </row>
        <row r="34">
          <cell r="C34" t="str">
            <v>125-01</v>
          </cell>
          <cell r="D34">
            <v>1110000</v>
          </cell>
          <cell r="E34" t="str">
            <v>STARKS</v>
          </cell>
        </row>
        <row r="35">
          <cell r="C35" t="str">
            <v>118-01</v>
          </cell>
          <cell r="D35">
            <v>1090000</v>
          </cell>
          <cell r="E35" t="str">
            <v>SPECTOR</v>
          </cell>
        </row>
        <row r="36">
          <cell r="C36" t="str">
            <v>120-01</v>
          </cell>
          <cell r="D36">
            <v>1310000</v>
          </cell>
          <cell r="E36" t="str">
            <v>MALAVE</v>
          </cell>
        </row>
        <row r="37">
          <cell r="C37" t="str">
            <v>127-01</v>
          </cell>
          <cell r="D37">
            <v>2010000</v>
          </cell>
          <cell r="E37" t="str">
            <v>MAELZER</v>
          </cell>
        </row>
        <row r="38">
          <cell r="C38" t="str">
            <v>122-01</v>
          </cell>
          <cell r="D38">
            <v>1760000</v>
          </cell>
          <cell r="E38" t="str">
            <v>STRICKLAND</v>
          </cell>
        </row>
        <row r="39">
          <cell r="C39" t="str">
            <v>806-01</v>
          </cell>
          <cell r="D39">
            <v>1830000</v>
          </cell>
          <cell r="E39" t="str">
            <v>YORK</v>
          </cell>
        </row>
        <row r="40">
          <cell r="C40" t="str">
            <v>129-01</v>
          </cell>
          <cell r="D40">
            <v>2230000</v>
          </cell>
          <cell r="E40" t="str">
            <v>SMITH</v>
          </cell>
        </row>
        <row r="41">
          <cell r="C41" t="str">
            <v>807-01</v>
          </cell>
          <cell r="D41">
            <v>1340000</v>
          </cell>
          <cell r="E41" t="str">
            <v>BEAM</v>
          </cell>
        </row>
        <row r="42">
          <cell r="C42" t="str">
            <v>124-01</v>
          </cell>
          <cell r="D42">
            <v>2260000</v>
          </cell>
          <cell r="E42" t="str">
            <v>ARVIDSON</v>
          </cell>
        </row>
        <row r="43">
          <cell r="C43" t="str">
            <v>809-01</v>
          </cell>
          <cell r="D43">
            <v>1830000</v>
          </cell>
          <cell r="E43" t="str">
            <v>YORK</v>
          </cell>
        </row>
        <row r="44">
          <cell r="C44" t="str">
            <v>808-01</v>
          </cell>
          <cell r="D44">
            <v>1340000</v>
          </cell>
          <cell r="E44" t="str">
            <v>BEAM</v>
          </cell>
        </row>
        <row r="45">
          <cell r="C45" t="str">
            <v>126-01</v>
          </cell>
          <cell r="D45">
            <v>1110000</v>
          </cell>
          <cell r="E45" t="str">
            <v>STARKS</v>
          </cell>
        </row>
        <row r="46">
          <cell r="C46" t="str">
            <v>133-01</v>
          </cell>
          <cell r="D46">
            <v>1310000</v>
          </cell>
          <cell r="E46" t="str">
            <v>MALAVE</v>
          </cell>
        </row>
        <row r="47">
          <cell r="C47" t="str">
            <v>128-01</v>
          </cell>
          <cell r="D47">
            <v>2010000</v>
          </cell>
          <cell r="E47" t="str">
            <v>MAELZER</v>
          </cell>
        </row>
        <row r="48">
          <cell r="C48" t="str">
            <v>130-01</v>
          </cell>
          <cell r="D48">
            <v>2230000</v>
          </cell>
          <cell r="E48" t="str">
            <v>SMITH</v>
          </cell>
        </row>
        <row r="49">
          <cell r="C49" t="str">
            <v>135-01</v>
          </cell>
          <cell r="D49">
            <v>1760000</v>
          </cell>
          <cell r="E49" t="str">
            <v>STRICKLAND</v>
          </cell>
        </row>
        <row r="50">
          <cell r="C50" t="str">
            <v>810-01</v>
          </cell>
          <cell r="D50">
            <v>1830000</v>
          </cell>
          <cell r="E50" t="str">
            <v>YORK</v>
          </cell>
        </row>
        <row r="51">
          <cell r="C51" t="str">
            <v>137-01</v>
          </cell>
          <cell r="D51">
            <v>2260000</v>
          </cell>
          <cell r="E51" t="str">
            <v>ARVIDSON</v>
          </cell>
        </row>
        <row r="52">
          <cell r="C52" t="str">
            <v>811-01</v>
          </cell>
          <cell r="D52">
            <v>1340000</v>
          </cell>
          <cell r="E52" t="str">
            <v>BEAM</v>
          </cell>
        </row>
        <row r="53">
          <cell r="C53" t="str">
            <v>132-01</v>
          </cell>
          <cell r="D53">
            <v>1090000</v>
          </cell>
          <cell r="E53" t="str">
            <v>SPECTOR</v>
          </cell>
        </row>
        <row r="54">
          <cell r="C54" t="str">
            <v>139-01</v>
          </cell>
          <cell r="D54">
            <v>1110000</v>
          </cell>
          <cell r="E54" t="str">
            <v>STARKS</v>
          </cell>
        </row>
        <row r="55">
          <cell r="C55" t="str">
            <v>812-01</v>
          </cell>
          <cell r="D55">
            <v>1340000</v>
          </cell>
          <cell r="E55" t="str">
            <v>BEAM</v>
          </cell>
        </row>
        <row r="56">
          <cell r="C56" t="str">
            <v>141-01</v>
          </cell>
          <cell r="D56">
            <v>2010000</v>
          </cell>
          <cell r="E56" t="str">
            <v>MAELZER</v>
          </cell>
        </row>
        <row r="57">
          <cell r="C57" t="str">
            <v>134-01</v>
          </cell>
          <cell r="D57">
            <v>1310000</v>
          </cell>
          <cell r="E57" t="str">
            <v>MALAVE</v>
          </cell>
        </row>
        <row r="58">
          <cell r="C58" t="str">
            <v>136-01</v>
          </cell>
          <cell r="D58">
            <v>1760000</v>
          </cell>
          <cell r="E58" t="str">
            <v>STRICKLAND</v>
          </cell>
        </row>
        <row r="59">
          <cell r="C59" t="str">
            <v>143-01</v>
          </cell>
          <cell r="D59">
            <v>2230000</v>
          </cell>
          <cell r="E59" t="str">
            <v>SMITH</v>
          </cell>
        </row>
        <row r="60">
          <cell r="C60" t="str">
            <v>138-01</v>
          </cell>
          <cell r="D60">
            <v>2260000</v>
          </cell>
          <cell r="E60" t="str">
            <v>ARVIDSON</v>
          </cell>
        </row>
        <row r="61">
          <cell r="C61" t="str">
            <v>145-01</v>
          </cell>
          <cell r="D61">
            <v>1090000</v>
          </cell>
          <cell r="E61" t="str">
            <v>SPECTOR</v>
          </cell>
        </row>
        <row r="62">
          <cell r="C62" t="str">
            <v>813-01</v>
          </cell>
          <cell r="D62">
            <v>1100000</v>
          </cell>
          <cell r="E62" t="str">
            <v>GEBRETEKLE</v>
          </cell>
        </row>
        <row r="63">
          <cell r="C63" t="str">
            <v>140-01</v>
          </cell>
          <cell r="D63">
            <v>1110000</v>
          </cell>
          <cell r="E63" t="str">
            <v>STARKS</v>
          </cell>
        </row>
        <row r="64">
          <cell r="C64" t="str">
            <v>147-01</v>
          </cell>
          <cell r="D64">
            <v>1310000</v>
          </cell>
          <cell r="E64" t="str">
            <v>MALAVE</v>
          </cell>
        </row>
        <row r="65">
          <cell r="C65" t="str">
            <v>142-01</v>
          </cell>
          <cell r="D65">
            <v>2010000</v>
          </cell>
          <cell r="E65" t="str">
            <v>MAELZER</v>
          </cell>
        </row>
        <row r="66">
          <cell r="C66" t="str">
            <v>814-01</v>
          </cell>
          <cell r="D66">
            <v>1100000</v>
          </cell>
          <cell r="E66" t="str">
            <v>GEBRETEKLE</v>
          </cell>
        </row>
        <row r="67">
          <cell r="C67" t="str">
            <v>149-01</v>
          </cell>
          <cell r="D67">
            <v>1760000</v>
          </cell>
          <cell r="E67" t="str">
            <v>STRICKLAND</v>
          </cell>
        </row>
        <row r="68">
          <cell r="C68" t="str">
            <v>144-01</v>
          </cell>
          <cell r="D68">
            <v>2230000</v>
          </cell>
          <cell r="E68" t="str">
            <v>SMITH</v>
          </cell>
        </row>
        <row r="69">
          <cell r="C69" t="str">
            <v>151-01</v>
          </cell>
          <cell r="D69">
            <v>2260000</v>
          </cell>
          <cell r="E69" t="str">
            <v>ARVIDSON</v>
          </cell>
        </row>
        <row r="70">
          <cell r="C70" t="str">
            <v>146-01</v>
          </cell>
          <cell r="D70">
            <v>1090000</v>
          </cell>
          <cell r="E70" t="str">
            <v>SPECTOR</v>
          </cell>
        </row>
        <row r="71">
          <cell r="C71" t="str">
            <v>153-01</v>
          </cell>
          <cell r="D71">
            <v>1110000</v>
          </cell>
          <cell r="E71" t="str">
            <v>STARKS</v>
          </cell>
        </row>
        <row r="72">
          <cell r="C72" t="str">
            <v>815-01</v>
          </cell>
          <cell r="D72">
            <v>1100000</v>
          </cell>
          <cell r="E72" t="str">
            <v>GEBRETEKLE</v>
          </cell>
        </row>
        <row r="73">
          <cell r="C73" t="str">
            <v>148-01</v>
          </cell>
          <cell r="D73">
            <v>1310000</v>
          </cell>
          <cell r="E73" t="str">
            <v>MALAVE</v>
          </cell>
        </row>
        <row r="74">
          <cell r="C74" t="str">
            <v>155-01</v>
          </cell>
          <cell r="D74">
            <v>1830000</v>
          </cell>
          <cell r="E74" t="str">
            <v>YORK</v>
          </cell>
        </row>
        <row r="75">
          <cell r="C75" t="str">
            <v>150-01</v>
          </cell>
          <cell r="D75">
            <v>1760000</v>
          </cell>
          <cell r="E75" t="str">
            <v>STRICKLAND</v>
          </cell>
        </row>
        <row r="76">
          <cell r="C76" t="str">
            <v>816-01</v>
          </cell>
          <cell r="D76">
            <v>1100000</v>
          </cell>
          <cell r="E76" t="str">
            <v>GEBRETEKLE</v>
          </cell>
        </row>
        <row r="77">
          <cell r="C77" t="str">
            <v>157-01</v>
          </cell>
          <cell r="D77">
            <v>2230000</v>
          </cell>
          <cell r="E77" t="str">
            <v>SMITH</v>
          </cell>
        </row>
        <row r="78">
          <cell r="C78" t="str">
            <v>152-01</v>
          </cell>
          <cell r="D78">
            <v>2260000</v>
          </cell>
          <cell r="E78" t="str">
            <v>ARVIDSON</v>
          </cell>
        </row>
        <row r="79">
          <cell r="C79" t="str">
            <v>NEWELL-01</v>
          </cell>
          <cell r="D79">
            <v>1810000</v>
          </cell>
          <cell r="E79" t="str">
            <v>NEWELL</v>
          </cell>
        </row>
        <row r="80">
          <cell r="C80" t="str">
            <v>159-01</v>
          </cell>
          <cell r="D80">
            <v>2140000</v>
          </cell>
          <cell r="E80" t="str">
            <v>ROBINSON</v>
          </cell>
        </row>
        <row r="81">
          <cell r="C81" t="str">
            <v>NEWELL-01</v>
          </cell>
          <cell r="D81">
            <v>1810000</v>
          </cell>
          <cell r="E81" t="str">
            <v>NEWELL</v>
          </cell>
        </row>
        <row r="82">
          <cell r="C82" t="str">
            <v>154-01</v>
          </cell>
          <cell r="D82">
            <v>1110000</v>
          </cell>
          <cell r="E82" t="str">
            <v>STARKS</v>
          </cell>
        </row>
        <row r="83">
          <cell r="C83" t="str">
            <v>156-01</v>
          </cell>
          <cell r="D83">
            <v>1830000</v>
          </cell>
          <cell r="E83" t="str">
            <v>YORK</v>
          </cell>
        </row>
        <row r="84">
          <cell r="C84" t="str">
            <v>161-01</v>
          </cell>
          <cell r="D84">
            <v>2020000</v>
          </cell>
          <cell r="E84" t="str">
            <v>SHOOK</v>
          </cell>
        </row>
        <row r="85">
          <cell r="C85" t="str">
            <v>817-01</v>
          </cell>
          <cell r="D85">
            <v>1100000</v>
          </cell>
          <cell r="E85" t="str">
            <v>GEBRETEKLE</v>
          </cell>
        </row>
        <row r="86">
          <cell r="C86" t="str">
            <v>51-01</v>
          </cell>
          <cell r="D86">
            <v>1310000</v>
          </cell>
          <cell r="E86" t="str">
            <v>MALAVE</v>
          </cell>
        </row>
        <row r="87">
          <cell r="C87" t="str">
            <v>163-01</v>
          </cell>
          <cell r="D87">
            <v>2040000</v>
          </cell>
          <cell r="E87" t="str">
            <v>MOSES</v>
          </cell>
        </row>
        <row r="88">
          <cell r="C88" t="str">
            <v>158-01</v>
          </cell>
          <cell r="D88">
            <v>2230000</v>
          </cell>
          <cell r="E88" t="str">
            <v>SMITH</v>
          </cell>
        </row>
        <row r="89">
          <cell r="C89" t="str">
            <v>818-01</v>
          </cell>
          <cell r="D89">
            <v>1100000</v>
          </cell>
          <cell r="E89" t="str">
            <v>GEBRETEKLE</v>
          </cell>
        </row>
        <row r="90">
          <cell r="C90" t="str">
            <v>165-01</v>
          </cell>
          <cell r="D90">
            <v>2270000</v>
          </cell>
          <cell r="E90" t="str">
            <v>BROWN</v>
          </cell>
        </row>
        <row r="91">
          <cell r="C91" t="str">
            <v>53-01</v>
          </cell>
          <cell r="D91">
            <v>900000</v>
          </cell>
          <cell r="E91" t="str">
            <v>ROCHA</v>
          </cell>
        </row>
        <row r="92">
          <cell r="C92" t="str">
            <v>160-01</v>
          </cell>
          <cell r="D92">
            <v>2140000</v>
          </cell>
          <cell r="E92" t="str">
            <v>ROBINSON</v>
          </cell>
        </row>
        <row r="93">
          <cell r="C93" t="str">
            <v>53-01</v>
          </cell>
          <cell r="D93">
            <v>900000</v>
          </cell>
          <cell r="E93" t="str">
            <v>ROCHA</v>
          </cell>
        </row>
        <row r="94">
          <cell r="C94" t="str">
            <v>167-01</v>
          </cell>
          <cell r="D94">
            <v>1140000</v>
          </cell>
          <cell r="E94" t="str">
            <v>YOUNG</v>
          </cell>
        </row>
        <row r="95">
          <cell r="C95" t="str">
            <v>162-01</v>
          </cell>
          <cell r="D95">
            <v>2020000</v>
          </cell>
          <cell r="E95" t="str">
            <v>SHOOK</v>
          </cell>
        </row>
        <row r="96">
          <cell r="C96" t="str">
            <v>169-01</v>
          </cell>
          <cell r="D96">
            <v>2100000</v>
          </cell>
          <cell r="E96" t="str">
            <v>ISHMAEL</v>
          </cell>
        </row>
        <row r="97">
          <cell r="C97" t="str">
            <v>819-01</v>
          </cell>
          <cell r="D97">
            <v>1100000</v>
          </cell>
          <cell r="E97" t="str">
            <v>GEBRETEKLE</v>
          </cell>
        </row>
        <row r="98">
          <cell r="C98" t="str">
            <v>166-01</v>
          </cell>
          <cell r="D98">
            <v>2270000</v>
          </cell>
          <cell r="E98" t="str">
            <v>BROWN</v>
          </cell>
        </row>
        <row r="99">
          <cell r="C99" t="str">
            <v>164-01</v>
          </cell>
          <cell r="D99">
            <v>2040000</v>
          </cell>
          <cell r="E99" t="str">
            <v>MOSES</v>
          </cell>
        </row>
        <row r="100">
          <cell r="C100" t="str">
            <v>171-01</v>
          </cell>
          <cell r="D100">
            <v>910000</v>
          </cell>
          <cell r="E100" t="str">
            <v>SUR</v>
          </cell>
        </row>
        <row r="101">
          <cell r="C101" t="str">
            <v>820-01</v>
          </cell>
          <cell r="D101">
            <v>1100000</v>
          </cell>
          <cell r="E101" t="str">
            <v>GEBRETEKLE</v>
          </cell>
        </row>
        <row r="102">
          <cell r="C102" t="str">
            <v>173-01</v>
          </cell>
          <cell r="D102">
            <v>2140000</v>
          </cell>
          <cell r="E102" t="str">
            <v>ROBINSON</v>
          </cell>
        </row>
        <row r="103">
          <cell r="C103" t="str">
            <v>168-01</v>
          </cell>
          <cell r="D103">
            <v>1140000</v>
          </cell>
          <cell r="E103" t="str">
            <v>YOUNG</v>
          </cell>
        </row>
        <row r="104">
          <cell r="C104" t="str">
            <v>175-01</v>
          </cell>
          <cell r="D104">
            <v>2020000</v>
          </cell>
          <cell r="E104" t="str">
            <v>SHOOK</v>
          </cell>
        </row>
        <row r="105">
          <cell r="C105" t="str">
            <v>170-01</v>
          </cell>
          <cell r="D105">
            <v>2100000</v>
          </cell>
          <cell r="E105" t="str">
            <v>ISHMAEL</v>
          </cell>
        </row>
        <row r="106">
          <cell r="C106" t="str">
            <v>177-01</v>
          </cell>
          <cell r="D106">
            <v>2040000</v>
          </cell>
          <cell r="E106" t="str">
            <v>MOSES</v>
          </cell>
        </row>
        <row r="107">
          <cell r="C107" t="str">
            <v>172-01</v>
          </cell>
          <cell r="D107">
            <v>910000</v>
          </cell>
          <cell r="E107" t="str">
            <v>SUR</v>
          </cell>
        </row>
        <row r="108">
          <cell r="C108" t="str">
            <v>821-01</v>
          </cell>
          <cell r="D108">
            <v>2280000</v>
          </cell>
          <cell r="E108" t="str">
            <v>MAHAN</v>
          </cell>
        </row>
        <row r="109">
          <cell r="C109" t="str">
            <v>179-01</v>
          </cell>
          <cell r="D109">
            <v>2270000</v>
          </cell>
          <cell r="E109" t="str">
            <v>BROWN</v>
          </cell>
        </row>
        <row r="110">
          <cell r="C110" t="str">
            <v>174-01</v>
          </cell>
          <cell r="D110">
            <v>940000</v>
          </cell>
          <cell r="E110" t="str">
            <v>BONDS</v>
          </cell>
        </row>
        <row r="111">
          <cell r="C111" t="str">
            <v>181-01</v>
          </cell>
          <cell r="D111">
            <v>1140000</v>
          </cell>
          <cell r="E111" t="str">
            <v>YOUNG</v>
          </cell>
        </row>
        <row r="112">
          <cell r="C112" t="str">
            <v>822-01</v>
          </cell>
          <cell r="D112">
            <v>2280000</v>
          </cell>
          <cell r="E112" t="str">
            <v>MAHAN</v>
          </cell>
        </row>
        <row r="113">
          <cell r="C113" t="str">
            <v>176-01</v>
          </cell>
          <cell r="D113">
            <v>2020000</v>
          </cell>
          <cell r="E113" t="str">
            <v>SHOOK</v>
          </cell>
        </row>
        <row r="114">
          <cell r="C114" t="str">
            <v>183-01</v>
          </cell>
          <cell r="D114">
            <v>2100000</v>
          </cell>
          <cell r="E114" t="str">
            <v>ISHMAEL</v>
          </cell>
        </row>
        <row r="115">
          <cell r="C115" t="str">
            <v>178-01</v>
          </cell>
          <cell r="D115">
            <v>2040000</v>
          </cell>
          <cell r="E115" t="str">
            <v>MOSES</v>
          </cell>
        </row>
        <row r="116">
          <cell r="C116" t="str">
            <v>185-01</v>
          </cell>
          <cell r="D116">
            <v>910000</v>
          </cell>
          <cell r="E116" t="str">
            <v>SUR</v>
          </cell>
        </row>
        <row r="117">
          <cell r="C117" t="str">
            <v>180-01</v>
          </cell>
          <cell r="D117">
            <v>2270000</v>
          </cell>
          <cell r="E117" t="str">
            <v>BROWN</v>
          </cell>
        </row>
        <row r="118">
          <cell r="C118" t="str">
            <v>185-01</v>
          </cell>
          <cell r="D118">
            <v>910000</v>
          </cell>
          <cell r="E118" t="str">
            <v>SUR</v>
          </cell>
        </row>
        <row r="119">
          <cell r="C119" t="str">
            <v>823-01</v>
          </cell>
          <cell r="D119">
            <v>2280000</v>
          </cell>
          <cell r="E119" t="str">
            <v>MAHAN</v>
          </cell>
        </row>
        <row r="120">
          <cell r="C120" t="str">
            <v>187-01</v>
          </cell>
          <cell r="D120">
            <v>940000</v>
          </cell>
          <cell r="E120" t="str">
            <v>BONDS</v>
          </cell>
        </row>
        <row r="121">
          <cell r="C121" t="str">
            <v>182-01</v>
          </cell>
          <cell r="D121">
            <v>1140000</v>
          </cell>
          <cell r="E121" t="str">
            <v>YOUNG</v>
          </cell>
        </row>
        <row r="122">
          <cell r="C122" t="str">
            <v>189-01</v>
          </cell>
          <cell r="D122">
            <v>2020000</v>
          </cell>
          <cell r="E122" t="str">
            <v>SHOOK</v>
          </cell>
        </row>
        <row r="123">
          <cell r="C123" t="str">
            <v>824-01</v>
          </cell>
          <cell r="D123">
            <v>2280000</v>
          </cell>
          <cell r="E123" t="str">
            <v>MAHAN</v>
          </cell>
        </row>
        <row r="124">
          <cell r="C124" t="str">
            <v>JOHN-01</v>
          </cell>
          <cell r="D124">
            <v>0</v>
          </cell>
          <cell r="E124" t="str">
            <v>HAUSER</v>
          </cell>
        </row>
        <row r="125">
          <cell r="C125" t="str">
            <v>184-01</v>
          </cell>
          <cell r="D125">
            <v>2100000</v>
          </cell>
          <cell r="E125" t="str">
            <v>ISHMAEL</v>
          </cell>
        </row>
        <row r="126">
          <cell r="C126" t="str">
            <v>186-01</v>
          </cell>
          <cell r="D126">
            <v>910000</v>
          </cell>
          <cell r="E126" t="str">
            <v>SUR</v>
          </cell>
        </row>
        <row r="127">
          <cell r="C127" t="str">
            <v>191-01</v>
          </cell>
          <cell r="D127">
            <v>2040000</v>
          </cell>
          <cell r="E127" t="str">
            <v>MOSES</v>
          </cell>
        </row>
        <row r="128">
          <cell r="C128" t="str">
            <v>193-01</v>
          </cell>
          <cell r="D128">
            <v>2270000</v>
          </cell>
          <cell r="E128" t="str">
            <v>BROWN</v>
          </cell>
        </row>
        <row r="129">
          <cell r="C129" t="str">
            <v>824-01</v>
          </cell>
          <cell r="D129">
            <v>2280000</v>
          </cell>
          <cell r="E129" t="str">
            <v>MAHAN</v>
          </cell>
        </row>
        <row r="130">
          <cell r="C130" t="str">
            <v>824-01</v>
          </cell>
          <cell r="D130">
            <v>2280000</v>
          </cell>
          <cell r="E130" t="str">
            <v>MAHAN</v>
          </cell>
        </row>
        <row r="131">
          <cell r="C131" t="str">
            <v>825-01</v>
          </cell>
          <cell r="D131">
            <v>2280000</v>
          </cell>
          <cell r="E131" t="str">
            <v>MAHAN</v>
          </cell>
        </row>
        <row r="132">
          <cell r="C132" t="str">
            <v>904-01</v>
          </cell>
          <cell r="D132">
            <v>1230000</v>
          </cell>
          <cell r="E132" t="str">
            <v>YANAI</v>
          </cell>
        </row>
        <row r="133">
          <cell r="C133" t="str">
            <v>188-01</v>
          </cell>
          <cell r="D133">
            <v>940000</v>
          </cell>
          <cell r="E133" t="str">
            <v>BONDS</v>
          </cell>
        </row>
        <row r="134">
          <cell r="C134" t="str">
            <v>195-01</v>
          </cell>
          <cell r="D134">
            <v>1140000</v>
          </cell>
          <cell r="E134" t="str">
            <v>YOUNG</v>
          </cell>
        </row>
        <row r="135">
          <cell r="C135" t="str">
            <v>190-01</v>
          </cell>
          <cell r="D135">
            <v>2020000</v>
          </cell>
          <cell r="E135" t="str">
            <v>SHOOK</v>
          </cell>
        </row>
        <row r="136">
          <cell r="C136" t="str">
            <v>826-01</v>
          </cell>
          <cell r="D136">
            <v>2280000</v>
          </cell>
          <cell r="E136" t="str">
            <v>MAHAN</v>
          </cell>
        </row>
        <row r="137">
          <cell r="C137" t="str">
            <v>197-01</v>
          </cell>
          <cell r="D137">
            <v>2100000</v>
          </cell>
          <cell r="E137" t="str">
            <v>ISHMAEL</v>
          </cell>
        </row>
        <row r="138">
          <cell r="C138" t="str">
            <v>827-01</v>
          </cell>
          <cell r="D138">
            <v>1230000</v>
          </cell>
          <cell r="E138" t="str">
            <v>YANAI</v>
          </cell>
        </row>
        <row r="139">
          <cell r="C139" t="str">
            <v>192-01</v>
          </cell>
          <cell r="D139">
            <v>2040000</v>
          </cell>
          <cell r="E139" t="str">
            <v>MOSES</v>
          </cell>
        </row>
        <row r="140">
          <cell r="C140" t="str">
            <v>199-01</v>
          </cell>
          <cell r="D140">
            <v>910000</v>
          </cell>
          <cell r="E140" t="str">
            <v>SUR</v>
          </cell>
        </row>
        <row r="141">
          <cell r="C141" t="str">
            <v>194-01</v>
          </cell>
          <cell r="D141">
            <v>2270000</v>
          </cell>
          <cell r="E141" t="str">
            <v>BROWN</v>
          </cell>
        </row>
        <row r="142">
          <cell r="C142" t="str">
            <v>828-01</v>
          </cell>
          <cell r="D142">
            <v>1230000</v>
          </cell>
          <cell r="E142" t="str">
            <v>YANAI</v>
          </cell>
        </row>
        <row r="143">
          <cell r="C143" t="str">
            <v>829-01</v>
          </cell>
          <cell r="D143">
            <v>2280000</v>
          </cell>
          <cell r="E143" t="str">
            <v>MAHAN</v>
          </cell>
        </row>
        <row r="144">
          <cell r="C144" t="str">
            <v>196-01</v>
          </cell>
          <cell r="D144">
            <v>1140000</v>
          </cell>
          <cell r="E144" t="str">
            <v>YOUNG</v>
          </cell>
        </row>
        <row r="145">
          <cell r="C145" t="str">
            <v>830-01</v>
          </cell>
          <cell r="D145">
            <v>2280000</v>
          </cell>
          <cell r="E145" t="str">
            <v>MAHAN</v>
          </cell>
        </row>
        <row r="146">
          <cell r="C146" t="str">
            <v>205-01</v>
          </cell>
          <cell r="D146">
            <v>2030000</v>
          </cell>
          <cell r="E146" t="str">
            <v>KILLION</v>
          </cell>
        </row>
        <row r="147">
          <cell r="C147" t="str">
            <v>KILL-01</v>
          </cell>
          <cell r="D147">
            <v>2030000</v>
          </cell>
          <cell r="E147" t="str">
            <v>KILLION</v>
          </cell>
        </row>
        <row r="148">
          <cell r="C148" t="str">
            <v>831-01</v>
          </cell>
          <cell r="D148">
            <v>1230000</v>
          </cell>
          <cell r="E148" t="str">
            <v>YANAI</v>
          </cell>
        </row>
        <row r="149">
          <cell r="C149" t="str">
            <v>205-01</v>
          </cell>
          <cell r="D149">
            <v>2030000</v>
          </cell>
          <cell r="E149" t="str">
            <v>KILLION</v>
          </cell>
        </row>
        <row r="150">
          <cell r="C150" t="str">
            <v>KILL-01</v>
          </cell>
          <cell r="D150">
            <v>2030000</v>
          </cell>
          <cell r="E150" t="str">
            <v>KILLION</v>
          </cell>
        </row>
        <row r="151">
          <cell r="C151" t="str">
            <v>205-01</v>
          </cell>
          <cell r="D151">
            <v>2030000</v>
          </cell>
          <cell r="E151" t="str">
            <v>KILLION</v>
          </cell>
        </row>
        <row r="152">
          <cell r="C152" t="str">
            <v>205-01</v>
          </cell>
          <cell r="D152">
            <v>2030000</v>
          </cell>
          <cell r="E152" t="str">
            <v>KILLION</v>
          </cell>
        </row>
        <row r="153">
          <cell r="C153" t="str">
            <v>200-01</v>
          </cell>
          <cell r="D153">
            <v>2100000</v>
          </cell>
          <cell r="E153" t="str">
            <v>ISHMAEL</v>
          </cell>
        </row>
        <row r="154">
          <cell r="C154" t="str">
            <v>832-01</v>
          </cell>
          <cell r="D154">
            <v>1230000</v>
          </cell>
          <cell r="E154" t="str">
            <v>YANAI</v>
          </cell>
        </row>
        <row r="155">
          <cell r="C155" t="str">
            <v>209-01</v>
          </cell>
          <cell r="D155">
            <v>2220000</v>
          </cell>
          <cell r="E155" t="str">
            <v>HILLS</v>
          </cell>
        </row>
        <row r="156">
          <cell r="C156" t="str">
            <v>833-01</v>
          </cell>
          <cell r="D156">
            <v>2280000</v>
          </cell>
          <cell r="E156" t="str">
            <v>MAHAN</v>
          </cell>
        </row>
        <row r="157">
          <cell r="C157" t="str">
            <v>209-01</v>
          </cell>
          <cell r="D157">
            <v>2220000</v>
          </cell>
          <cell r="E157" t="str">
            <v>HILLS</v>
          </cell>
        </row>
        <row r="158">
          <cell r="C158" t="str">
            <v>211-01</v>
          </cell>
          <cell r="D158">
            <v>2040000</v>
          </cell>
          <cell r="E158" t="str">
            <v>MOSES</v>
          </cell>
        </row>
        <row r="159">
          <cell r="C159" t="str">
            <v>206-01</v>
          </cell>
          <cell r="D159">
            <v>910000</v>
          </cell>
          <cell r="E159" t="str">
            <v>SUR</v>
          </cell>
        </row>
        <row r="160">
          <cell r="C160" t="str">
            <v>834-01</v>
          </cell>
          <cell r="D160">
            <v>2280000</v>
          </cell>
          <cell r="E160" t="str">
            <v>MAHAN</v>
          </cell>
        </row>
        <row r="161">
          <cell r="C161" t="str">
            <v>213-01</v>
          </cell>
          <cell r="D161">
            <v>1290000</v>
          </cell>
          <cell r="E161" t="str">
            <v>COOLAHAN</v>
          </cell>
        </row>
        <row r="162">
          <cell r="C162" t="str">
            <v>213-01</v>
          </cell>
          <cell r="D162">
            <v>1290000</v>
          </cell>
          <cell r="E162" t="str">
            <v>COOLAHAN</v>
          </cell>
        </row>
        <row r="163">
          <cell r="C163" t="str">
            <v>835-01</v>
          </cell>
          <cell r="D163">
            <v>1230000</v>
          </cell>
          <cell r="E163" t="str">
            <v>YANAI</v>
          </cell>
        </row>
        <row r="164">
          <cell r="C164" t="str">
            <v>208-01</v>
          </cell>
          <cell r="D164">
            <v>2030000</v>
          </cell>
          <cell r="E164" t="str">
            <v>KILLION</v>
          </cell>
        </row>
        <row r="165">
          <cell r="C165" t="str">
            <v>208-01</v>
          </cell>
          <cell r="D165">
            <v>2030000</v>
          </cell>
          <cell r="E165" t="str">
            <v>KILLION</v>
          </cell>
        </row>
        <row r="166">
          <cell r="C166" t="str">
            <v>215-01</v>
          </cell>
          <cell r="D166">
            <v>730000</v>
          </cell>
          <cell r="E166" t="str">
            <v>HOMIK</v>
          </cell>
        </row>
        <row r="167">
          <cell r="C167" t="str">
            <v>836-01</v>
          </cell>
          <cell r="D167">
            <v>1230000</v>
          </cell>
          <cell r="E167" t="str">
            <v>YANAI</v>
          </cell>
        </row>
        <row r="168">
          <cell r="C168" t="str">
            <v>210-01</v>
          </cell>
          <cell r="D168">
            <v>2220000</v>
          </cell>
          <cell r="E168" t="str">
            <v>HILLS</v>
          </cell>
        </row>
        <row r="169">
          <cell r="C169" t="str">
            <v>50-01</v>
          </cell>
          <cell r="D169">
            <v>2100000</v>
          </cell>
          <cell r="E169" t="str">
            <v>ISHMAEL</v>
          </cell>
        </row>
        <row r="170">
          <cell r="C170" t="str">
            <v>217-01</v>
          </cell>
          <cell r="D170">
            <v>2000000</v>
          </cell>
          <cell r="E170" t="str">
            <v>STAMBAUGH</v>
          </cell>
        </row>
        <row r="171">
          <cell r="C171" t="str">
            <v>837-01</v>
          </cell>
          <cell r="D171">
            <v>2280000</v>
          </cell>
          <cell r="E171" t="str">
            <v>MAHAN</v>
          </cell>
        </row>
        <row r="172">
          <cell r="C172" t="str">
            <v>217-01</v>
          </cell>
          <cell r="D172">
            <v>2000000</v>
          </cell>
          <cell r="E172" t="str">
            <v>STAMBAUGH</v>
          </cell>
        </row>
        <row r="173">
          <cell r="C173" t="str">
            <v>212-01</v>
          </cell>
          <cell r="D173">
            <v>2040000</v>
          </cell>
          <cell r="E173" t="str">
            <v>MOSES</v>
          </cell>
        </row>
        <row r="174">
          <cell r="C174" t="str">
            <v>52-01</v>
          </cell>
          <cell r="D174">
            <v>1810000</v>
          </cell>
          <cell r="E174" t="str">
            <v>NEWELL</v>
          </cell>
        </row>
        <row r="175">
          <cell r="C175" t="str">
            <v>219-01</v>
          </cell>
          <cell r="D175">
            <v>2110000</v>
          </cell>
          <cell r="E175" t="str">
            <v>OUN</v>
          </cell>
        </row>
        <row r="176">
          <cell r="C176" t="str">
            <v>838-01</v>
          </cell>
          <cell r="D176">
            <v>2280000</v>
          </cell>
          <cell r="E176" t="str">
            <v>MAHAN</v>
          </cell>
        </row>
        <row r="177">
          <cell r="C177" t="str">
            <v>214-01</v>
          </cell>
          <cell r="D177">
            <v>1290000</v>
          </cell>
          <cell r="E177" t="str">
            <v>COOLAHAN</v>
          </cell>
        </row>
        <row r="178">
          <cell r="C178" t="str">
            <v>54-01</v>
          </cell>
          <cell r="D178">
            <v>1170000</v>
          </cell>
          <cell r="E178" t="str">
            <v>COOPER</v>
          </cell>
        </row>
        <row r="179">
          <cell r="C179" t="str">
            <v>216-01</v>
          </cell>
          <cell r="D179">
            <v>730000</v>
          </cell>
          <cell r="E179" t="str">
            <v>HOMIK</v>
          </cell>
        </row>
        <row r="180">
          <cell r="C180" t="str">
            <v>839-01</v>
          </cell>
          <cell r="D180">
            <v>1230000</v>
          </cell>
          <cell r="E180" t="str">
            <v>YANAI</v>
          </cell>
        </row>
        <row r="181">
          <cell r="C181" t="str">
            <v>221-01</v>
          </cell>
          <cell r="D181">
            <v>2220000</v>
          </cell>
          <cell r="E181" t="str">
            <v>HILLS</v>
          </cell>
        </row>
        <row r="182">
          <cell r="C182" t="str">
            <v>303-01</v>
          </cell>
          <cell r="D182">
            <v>2030000</v>
          </cell>
          <cell r="E182" t="str">
            <v>KILLION</v>
          </cell>
        </row>
        <row r="183">
          <cell r="C183" t="str">
            <v>906-01</v>
          </cell>
          <cell r="D183">
            <v>1230000</v>
          </cell>
          <cell r="E183" t="str">
            <v>YANAI</v>
          </cell>
        </row>
        <row r="184">
          <cell r="C184" t="str">
            <v>218-01</v>
          </cell>
          <cell r="D184">
            <v>2000000</v>
          </cell>
          <cell r="E184" t="str">
            <v>STAMBAUGH</v>
          </cell>
        </row>
        <row r="185">
          <cell r="C185" t="str">
            <v>841-01</v>
          </cell>
          <cell r="D185">
            <v>2280000</v>
          </cell>
          <cell r="E185" t="str">
            <v>MAHAN</v>
          </cell>
        </row>
        <row r="186">
          <cell r="C186" t="str">
            <v>220-01</v>
          </cell>
          <cell r="D186">
            <v>2110000</v>
          </cell>
          <cell r="E186" t="str">
            <v>OUN</v>
          </cell>
        </row>
        <row r="187">
          <cell r="C187" t="str">
            <v>223-01</v>
          </cell>
          <cell r="D187">
            <v>1290000</v>
          </cell>
          <cell r="E187" t="str">
            <v>COOLAHAN</v>
          </cell>
        </row>
        <row r="188">
          <cell r="C188" t="str">
            <v>840-01</v>
          </cell>
          <cell r="D188">
            <v>2280000</v>
          </cell>
          <cell r="E188" t="str">
            <v>MAHAN</v>
          </cell>
        </row>
        <row r="189">
          <cell r="C189" t="str">
            <v>307-01</v>
          </cell>
          <cell r="D189">
            <v>730000</v>
          </cell>
          <cell r="E189" t="str">
            <v>HOMIK</v>
          </cell>
        </row>
        <row r="190">
          <cell r="C190" t="str">
            <v>222-01</v>
          </cell>
          <cell r="D190">
            <v>2220000</v>
          </cell>
          <cell r="E190" t="str">
            <v>HILLS</v>
          </cell>
        </row>
        <row r="191">
          <cell r="C191" t="str">
            <v>225-01</v>
          </cell>
          <cell r="D191">
            <v>2000000</v>
          </cell>
          <cell r="E191" t="str">
            <v>STAMBAUGH</v>
          </cell>
        </row>
        <row r="192">
          <cell r="C192" t="str">
            <v>843-01</v>
          </cell>
          <cell r="D192">
            <v>2280000</v>
          </cell>
          <cell r="E192" t="str">
            <v>MAHAN</v>
          </cell>
        </row>
        <row r="193">
          <cell r="C193" t="str">
            <v>224-01</v>
          </cell>
          <cell r="D193">
            <v>1290000</v>
          </cell>
          <cell r="E193" t="str">
            <v>COOLAHAN</v>
          </cell>
        </row>
        <row r="194">
          <cell r="C194" t="str">
            <v>227-01</v>
          </cell>
          <cell r="D194">
            <v>2110000</v>
          </cell>
          <cell r="E194" t="str">
            <v>OUN</v>
          </cell>
        </row>
        <row r="195">
          <cell r="C195" t="str">
            <v>842-01</v>
          </cell>
          <cell r="D195">
            <v>2280000</v>
          </cell>
          <cell r="E195" t="str">
            <v>MAHAN</v>
          </cell>
        </row>
        <row r="196">
          <cell r="C196" t="str">
            <v>226-01</v>
          </cell>
          <cell r="D196">
            <v>2000000</v>
          </cell>
          <cell r="E196" t="str">
            <v>STAMBAUGH</v>
          </cell>
        </row>
        <row r="197">
          <cell r="C197" t="str">
            <v>229-01</v>
          </cell>
          <cell r="D197">
            <v>2220000</v>
          </cell>
          <cell r="E197" t="str">
            <v>HILLS</v>
          </cell>
        </row>
        <row r="198">
          <cell r="C198" t="str">
            <v>845-01</v>
          </cell>
          <cell r="D198">
            <v>1230000</v>
          </cell>
          <cell r="E198" t="str">
            <v>YANAI</v>
          </cell>
        </row>
        <row r="199">
          <cell r="C199" t="str">
            <v>228-01</v>
          </cell>
          <cell r="D199">
            <v>2110000</v>
          </cell>
          <cell r="E199" t="str">
            <v>OUN</v>
          </cell>
        </row>
        <row r="200">
          <cell r="C200" t="str">
            <v>845-01</v>
          </cell>
          <cell r="D200">
            <v>1230000</v>
          </cell>
          <cell r="E200" t="str">
            <v>YANAI</v>
          </cell>
        </row>
        <row r="201">
          <cell r="C201" t="str">
            <v>231-01</v>
          </cell>
          <cell r="D201">
            <v>1290000</v>
          </cell>
          <cell r="E201" t="str">
            <v>COOLAHAN</v>
          </cell>
        </row>
        <row r="202">
          <cell r="C202" t="str">
            <v>844-01</v>
          </cell>
          <cell r="D202">
            <v>1230000</v>
          </cell>
          <cell r="E202" t="str">
            <v>YANAI</v>
          </cell>
        </row>
        <row r="203">
          <cell r="C203" t="str">
            <v>230-01</v>
          </cell>
          <cell r="D203">
            <v>2220000</v>
          </cell>
          <cell r="E203" t="str">
            <v>HILLS</v>
          </cell>
        </row>
        <row r="204">
          <cell r="C204" t="str">
            <v>233-01</v>
          </cell>
          <cell r="D204">
            <v>2000000</v>
          </cell>
          <cell r="E204" t="str">
            <v>STAMBAUGH</v>
          </cell>
        </row>
        <row r="205">
          <cell r="C205" t="str">
            <v>847-01</v>
          </cell>
          <cell r="D205">
            <v>1230000</v>
          </cell>
          <cell r="E205" t="str">
            <v>YANAI</v>
          </cell>
        </row>
        <row r="206">
          <cell r="C206" t="str">
            <v>232-01</v>
          </cell>
          <cell r="D206">
            <v>1290000</v>
          </cell>
          <cell r="E206" t="str">
            <v>COOLAHAN</v>
          </cell>
        </row>
        <row r="207">
          <cell r="C207" t="str">
            <v>235-01</v>
          </cell>
          <cell r="D207">
            <v>2110000</v>
          </cell>
          <cell r="E207" t="str">
            <v>OUN</v>
          </cell>
        </row>
        <row r="208">
          <cell r="C208" t="str">
            <v>908-01</v>
          </cell>
          <cell r="D208">
            <v>1230000</v>
          </cell>
          <cell r="E208" t="str">
            <v>YANAI</v>
          </cell>
        </row>
        <row r="209">
          <cell r="C209" t="str">
            <v>234-01</v>
          </cell>
          <cell r="D209">
            <v>2000000</v>
          </cell>
          <cell r="E209" t="str">
            <v>STAMBAUGH</v>
          </cell>
        </row>
        <row r="210">
          <cell r="C210" t="str">
            <v>237-01</v>
          </cell>
          <cell r="D210">
            <v>2220000</v>
          </cell>
          <cell r="E210" t="str">
            <v>HILLS</v>
          </cell>
        </row>
        <row r="211">
          <cell r="C211" t="str">
            <v>236-01</v>
          </cell>
          <cell r="D211">
            <v>2110000</v>
          </cell>
          <cell r="E211" t="str">
            <v>OUN</v>
          </cell>
        </row>
        <row r="212">
          <cell r="C212" t="str">
            <v>239-01</v>
          </cell>
          <cell r="D212">
            <v>1290000</v>
          </cell>
          <cell r="E212" t="str">
            <v>COOLAHAN</v>
          </cell>
        </row>
        <row r="213">
          <cell r="C213" t="str">
            <v>241-01</v>
          </cell>
          <cell r="D213">
            <v>2000000</v>
          </cell>
          <cell r="E213" t="str">
            <v>STAMBAUGH</v>
          </cell>
        </row>
        <row r="214">
          <cell r="C214" t="str">
            <v>238-01</v>
          </cell>
          <cell r="D214">
            <v>2220000</v>
          </cell>
          <cell r="E214" t="str">
            <v>HILLS</v>
          </cell>
        </row>
        <row r="215">
          <cell r="C215" t="str">
            <v>240-01</v>
          </cell>
          <cell r="D215">
            <v>1290000</v>
          </cell>
          <cell r="E215" t="str">
            <v>COOLAHAN</v>
          </cell>
        </row>
        <row r="216">
          <cell r="C216" t="str">
            <v>243-01</v>
          </cell>
          <cell r="D216">
            <v>2110000</v>
          </cell>
          <cell r="E216" t="str">
            <v>OUN</v>
          </cell>
        </row>
        <row r="217">
          <cell r="C217" t="str">
            <v>57-01</v>
          </cell>
          <cell r="D217">
            <v>1410000</v>
          </cell>
          <cell r="E217" t="str">
            <v>GOLIGHTLY</v>
          </cell>
        </row>
        <row r="218">
          <cell r="C218" t="str">
            <v>309-01</v>
          </cell>
          <cell r="D218">
            <v>2220000</v>
          </cell>
          <cell r="E218" t="str">
            <v>HILLS</v>
          </cell>
        </row>
        <row r="219">
          <cell r="C219" t="str">
            <v>242-01</v>
          </cell>
          <cell r="D219">
            <v>2000000</v>
          </cell>
          <cell r="E219" t="str">
            <v>STAMBAUGH</v>
          </cell>
        </row>
        <row r="220">
          <cell r="C220" t="str">
            <v>311-01</v>
          </cell>
          <cell r="D220">
            <v>1290000</v>
          </cell>
          <cell r="E220" t="str">
            <v>COOLAHAN</v>
          </cell>
        </row>
        <row r="221">
          <cell r="C221" t="str">
            <v>244-01</v>
          </cell>
          <cell r="D221">
            <v>2110000</v>
          </cell>
          <cell r="E221" t="str">
            <v>OUN</v>
          </cell>
        </row>
        <row r="222">
          <cell r="C222" t="str">
            <v>57-01</v>
          </cell>
          <cell r="D222">
            <v>1410000</v>
          </cell>
          <cell r="E222" t="str">
            <v>GOLIGHTLY</v>
          </cell>
        </row>
        <row r="223">
          <cell r="C223" t="str">
            <v>313-01</v>
          </cell>
          <cell r="D223">
            <v>2000000</v>
          </cell>
          <cell r="E223" t="str">
            <v>STAMBAUGH</v>
          </cell>
        </row>
        <row r="224">
          <cell r="C224" t="str">
            <v>57-01</v>
          </cell>
          <cell r="D224">
            <v>1410000</v>
          </cell>
          <cell r="E224" t="str">
            <v>GOLIGHTLY</v>
          </cell>
        </row>
        <row r="225">
          <cell r="C225" t="str">
            <v>67-01</v>
          </cell>
          <cell r="D225">
            <v>1410000</v>
          </cell>
          <cell r="E225" t="str">
            <v>GOLIGHTLY</v>
          </cell>
        </row>
        <row r="226">
          <cell r="C226" t="str">
            <v>315-01</v>
          </cell>
          <cell r="D226">
            <v>2110000</v>
          </cell>
          <cell r="E226" t="str">
            <v>OUN</v>
          </cell>
        </row>
        <row r="227">
          <cell r="C227" t="str">
            <v>57-01</v>
          </cell>
          <cell r="D227">
            <v>1410000</v>
          </cell>
          <cell r="E227" t="str">
            <v>GOLIGHTLY</v>
          </cell>
        </row>
        <row r="230">
          <cell r="C230" t="str">
            <v>245-26</v>
          </cell>
          <cell r="D230">
            <v>2090000</v>
          </cell>
          <cell r="E230" t="str">
            <v>HAITHCOX</v>
          </cell>
        </row>
        <row r="231">
          <cell r="C231" t="str">
            <v>242-26</v>
          </cell>
          <cell r="D231">
            <v>1800000</v>
          </cell>
          <cell r="E231" t="str">
            <v>CHANDLER</v>
          </cell>
        </row>
        <row r="232">
          <cell r="C232" t="str">
            <v>245-26</v>
          </cell>
          <cell r="D232">
            <v>2090000</v>
          </cell>
          <cell r="E232" t="str">
            <v>HAITHCOX</v>
          </cell>
        </row>
        <row r="233">
          <cell r="C233" t="str">
            <v>309-26</v>
          </cell>
          <cell r="D233">
            <v>1230000</v>
          </cell>
          <cell r="E233" t="str">
            <v>YANAI</v>
          </cell>
        </row>
        <row r="234">
          <cell r="C234" t="str">
            <v>244-26</v>
          </cell>
          <cell r="D234">
            <v>2260000</v>
          </cell>
          <cell r="E234" t="str">
            <v>ARVIDSON</v>
          </cell>
        </row>
        <row r="235">
          <cell r="C235" t="str">
            <v>311-26</v>
          </cell>
          <cell r="D235">
            <v>1800000</v>
          </cell>
          <cell r="E235" t="str">
            <v>CHANDLER</v>
          </cell>
        </row>
        <row r="236">
          <cell r="C236" t="str">
            <v>246-26</v>
          </cell>
          <cell r="D236">
            <v>2090000</v>
          </cell>
          <cell r="E236" t="str">
            <v>HAITHCOX</v>
          </cell>
        </row>
        <row r="237">
          <cell r="C237" t="str">
            <v>313-26</v>
          </cell>
          <cell r="D237">
            <v>2260000</v>
          </cell>
          <cell r="E237" t="str">
            <v>ARVIDSON</v>
          </cell>
        </row>
        <row r="239">
          <cell r="C239" t="str">
            <v>236-12</v>
          </cell>
          <cell r="D239">
            <v>2100000</v>
          </cell>
          <cell r="E239" t="str">
            <v>ISHMAEL</v>
          </cell>
        </row>
        <row r="240">
          <cell r="C240" t="str">
            <v>238-12</v>
          </cell>
          <cell r="D240">
            <v>1300000</v>
          </cell>
          <cell r="E240" t="str">
            <v>LEVIN</v>
          </cell>
        </row>
        <row r="241">
          <cell r="C241" t="str">
            <v>241-12</v>
          </cell>
          <cell r="D241">
            <v>2000000</v>
          </cell>
          <cell r="E241" t="str">
            <v>STAMBAUGH</v>
          </cell>
        </row>
        <row r="242">
          <cell r="C242" t="str">
            <v>240-12</v>
          </cell>
          <cell r="D242">
            <v>1230000</v>
          </cell>
          <cell r="E242" t="str">
            <v>YANAI</v>
          </cell>
        </row>
        <row r="243">
          <cell r="C243" t="str">
            <v>243-12</v>
          </cell>
          <cell r="D243">
            <v>2100000</v>
          </cell>
          <cell r="E243" t="str">
            <v>ISHMAEL</v>
          </cell>
        </row>
        <row r="244">
          <cell r="C244" t="str">
            <v>245-12</v>
          </cell>
          <cell r="D244">
            <v>1300000</v>
          </cell>
          <cell r="E244" t="str">
            <v>LEVIN</v>
          </cell>
        </row>
        <row r="245">
          <cell r="C245" t="str">
            <v>242-12</v>
          </cell>
          <cell r="D245">
            <v>2000000</v>
          </cell>
          <cell r="E245" t="str">
            <v>STAMBAUGH</v>
          </cell>
        </row>
        <row r="246">
          <cell r="C246" t="str">
            <v>309-12</v>
          </cell>
          <cell r="D246">
            <v>1230000</v>
          </cell>
          <cell r="E246" t="str">
            <v>YANAI</v>
          </cell>
        </row>
        <row r="247">
          <cell r="C247" t="str">
            <v>244-12</v>
          </cell>
          <cell r="D247">
            <v>2100000</v>
          </cell>
          <cell r="E247" t="str">
            <v>ISHMAEL</v>
          </cell>
        </row>
        <row r="248">
          <cell r="C248" t="str">
            <v>311-12</v>
          </cell>
          <cell r="D248">
            <v>2000000</v>
          </cell>
          <cell r="E248" t="str">
            <v>STAMBAUGH</v>
          </cell>
        </row>
        <row r="249">
          <cell r="C249" t="str">
            <v>246-12</v>
          </cell>
          <cell r="D249">
            <v>1300000</v>
          </cell>
          <cell r="E249" t="str">
            <v>LEVIN</v>
          </cell>
        </row>
        <row r="250">
          <cell r="C250" t="str">
            <v>313-12</v>
          </cell>
          <cell r="D250">
            <v>2100000</v>
          </cell>
          <cell r="E250" t="str">
            <v>ISHMAEL</v>
          </cell>
        </row>
        <row r="251">
          <cell r="C251" t="str">
            <v>315-12</v>
          </cell>
          <cell r="D251">
            <v>1300000</v>
          </cell>
          <cell r="E251" t="str">
            <v>LEVIN</v>
          </cell>
        </row>
      </sheetData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 refreshError="1"/>
      <sheetData sheetId="1" refreshError="1"/>
      <sheetData sheetId="2" refreshError="1"/>
      <sheetData sheetId="3" refreshError="1">
        <row r="1">
          <cell r="C1" t="str">
            <v>309-08</v>
          </cell>
          <cell r="D1">
            <v>2370000</v>
          </cell>
          <cell r="E1" t="str">
            <v>DELGADO</v>
          </cell>
        </row>
        <row r="2">
          <cell r="C2" t="str">
            <v>242-08</v>
          </cell>
          <cell r="D2">
            <v>2110000</v>
          </cell>
          <cell r="E2" t="str">
            <v>OUN</v>
          </cell>
        </row>
        <row r="3">
          <cell r="C3" t="str">
            <v>242-08</v>
          </cell>
          <cell r="D3">
            <v>2110000</v>
          </cell>
          <cell r="E3" t="str">
            <v>OUN</v>
          </cell>
        </row>
        <row r="4">
          <cell r="C4" t="str">
            <v>311-08</v>
          </cell>
          <cell r="D4">
            <v>2000000</v>
          </cell>
          <cell r="E4" t="str">
            <v>STAMBAUGH</v>
          </cell>
        </row>
        <row r="5">
          <cell r="C5" t="str">
            <v>244-08</v>
          </cell>
          <cell r="D5">
            <v>2260000</v>
          </cell>
          <cell r="E5" t="str">
            <v>ARVIDSON</v>
          </cell>
        </row>
        <row r="6">
          <cell r="C6" t="str">
            <v>313-08</v>
          </cell>
          <cell r="D6">
            <v>2110000</v>
          </cell>
          <cell r="E6" t="str">
            <v>OUN</v>
          </cell>
        </row>
        <row r="7">
          <cell r="C7" t="str">
            <v>313-08</v>
          </cell>
          <cell r="D7">
            <v>2110000</v>
          </cell>
          <cell r="E7" t="str">
            <v>OUN</v>
          </cell>
        </row>
        <row r="8">
          <cell r="C8" t="str">
            <v>315-08</v>
          </cell>
          <cell r="D8">
            <v>2260000</v>
          </cell>
          <cell r="E8" t="str">
            <v>ARVIDSON</v>
          </cell>
        </row>
        <row r="9">
          <cell r="C9" t="str">
            <v>101-09</v>
          </cell>
          <cell r="D9">
            <v>2010000</v>
          </cell>
          <cell r="E9" t="str">
            <v>MAELZER</v>
          </cell>
        </row>
        <row r="10">
          <cell r="C10" t="str">
            <v>101-09</v>
          </cell>
          <cell r="D10">
            <v>2010000</v>
          </cell>
          <cell r="E10" t="str">
            <v>MAELZER</v>
          </cell>
        </row>
        <row r="11">
          <cell r="C11" t="str">
            <v>103-09</v>
          </cell>
          <cell r="D11">
            <v>1990000</v>
          </cell>
          <cell r="E11" t="str">
            <v>DAVIS</v>
          </cell>
        </row>
        <row r="12">
          <cell r="C12" t="str">
            <v>102-09</v>
          </cell>
          <cell r="D12">
            <v>2010000</v>
          </cell>
          <cell r="E12" t="str">
            <v>MAELZER</v>
          </cell>
        </row>
        <row r="13">
          <cell r="C13" t="str">
            <v>105-09</v>
          </cell>
          <cell r="D13">
            <v>1310000</v>
          </cell>
          <cell r="E13" t="str">
            <v>MALAVE</v>
          </cell>
        </row>
        <row r="14">
          <cell r="C14" t="str">
            <v>107-09</v>
          </cell>
          <cell r="D14">
            <v>2380000</v>
          </cell>
          <cell r="E14" t="str">
            <v>RICHARDSON</v>
          </cell>
        </row>
        <row r="15">
          <cell r="C15" t="str">
            <v>109-09</v>
          </cell>
          <cell r="D15">
            <v>2360000</v>
          </cell>
          <cell r="E15" t="str">
            <v>BRANDNER</v>
          </cell>
        </row>
        <row r="16">
          <cell r="C16" t="str">
            <v>104-09</v>
          </cell>
          <cell r="D16">
            <v>1990000</v>
          </cell>
          <cell r="E16" t="str">
            <v>DAVIS</v>
          </cell>
        </row>
        <row r="17">
          <cell r="C17" t="str">
            <v>111-09</v>
          </cell>
          <cell r="D17">
            <v>1340000</v>
          </cell>
          <cell r="E17" t="str">
            <v>BEAM</v>
          </cell>
        </row>
        <row r="18">
          <cell r="C18" t="str">
            <v>113-09</v>
          </cell>
          <cell r="D18">
            <v>2010000</v>
          </cell>
          <cell r="E18" t="str">
            <v>MAELZER</v>
          </cell>
        </row>
        <row r="19">
          <cell r="C19" t="str">
            <v>800-09</v>
          </cell>
          <cell r="D19">
            <v>1360000</v>
          </cell>
          <cell r="E19" t="str">
            <v>SANTIZO</v>
          </cell>
        </row>
        <row r="20">
          <cell r="C20" t="str">
            <v>106-09</v>
          </cell>
          <cell r="D20">
            <v>1310000</v>
          </cell>
          <cell r="E20" t="str">
            <v>MALAVE</v>
          </cell>
        </row>
        <row r="21">
          <cell r="C21" t="str">
            <v>108-09</v>
          </cell>
          <cell r="D21">
            <v>2380000</v>
          </cell>
          <cell r="E21" t="str">
            <v>RICHARDSON</v>
          </cell>
        </row>
        <row r="22">
          <cell r="C22" t="str">
            <v>801-09</v>
          </cell>
          <cell r="D22">
            <v>1360000</v>
          </cell>
          <cell r="E22" t="str">
            <v>SANTIZO</v>
          </cell>
        </row>
        <row r="23">
          <cell r="C23" t="str">
            <v>110-09</v>
          </cell>
          <cell r="D23">
            <v>2360000</v>
          </cell>
          <cell r="E23" t="str">
            <v>BRANDNER</v>
          </cell>
        </row>
        <row r="24">
          <cell r="C24" t="str">
            <v>115-09</v>
          </cell>
          <cell r="D24">
            <v>2340000</v>
          </cell>
          <cell r="E24" t="str">
            <v>BREITSCH</v>
          </cell>
        </row>
        <row r="25">
          <cell r="C25" t="str">
            <v>117-09</v>
          </cell>
          <cell r="D25">
            <v>1990000</v>
          </cell>
          <cell r="E25" t="str">
            <v>DAVIS</v>
          </cell>
        </row>
        <row r="26">
          <cell r="C26" t="str">
            <v>112-09</v>
          </cell>
          <cell r="D26">
            <v>1340000</v>
          </cell>
          <cell r="E26" t="str">
            <v>BEAM</v>
          </cell>
        </row>
        <row r="27">
          <cell r="C27" t="str">
            <v>119-09</v>
          </cell>
          <cell r="D27">
            <v>1310000</v>
          </cell>
          <cell r="E27" t="str">
            <v>MALAVE</v>
          </cell>
        </row>
        <row r="28">
          <cell r="C28" t="str">
            <v>802-09</v>
          </cell>
          <cell r="D28">
            <v>1360000</v>
          </cell>
          <cell r="E28" t="str">
            <v>SANTIZO</v>
          </cell>
        </row>
        <row r="29">
          <cell r="C29" t="str">
            <v>114-09</v>
          </cell>
          <cell r="D29">
            <v>2010000</v>
          </cell>
          <cell r="E29" t="str">
            <v>MAELZER</v>
          </cell>
        </row>
        <row r="30">
          <cell r="C30" t="str">
            <v>121-09</v>
          </cell>
          <cell r="D30">
            <v>2380000</v>
          </cell>
          <cell r="E30" t="str">
            <v>RICHARDSON</v>
          </cell>
        </row>
        <row r="31">
          <cell r="C31" t="str">
            <v>116-09</v>
          </cell>
          <cell r="D31">
            <v>2340000</v>
          </cell>
          <cell r="E31" t="str">
            <v>BREITSCH</v>
          </cell>
        </row>
        <row r="32">
          <cell r="C32" t="str">
            <v>803-09</v>
          </cell>
          <cell r="D32">
            <v>2220000</v>
          </cell>
          <cell r="E32" t="str">
            <v>HILLS</v>
          </cell>
        </row>
        <row r="33">
          <cell r="C33" t="str">
            <v>123-09</v>
          </cell>
          <cell r="D33">
            <v>2360000</v>
          </cell>
          <cell r="E33" t="str">
            <v>BRANDNER</v>
          </cell>
        </row>
        <row r="34">
          <cell r="C34" t="str">
            <v>805-09</v>
          </cell>
          <cell r="D34">
            <v>1360000</v>
          </cell>
          <cell r="E34" t="str">
            <v>SANTIZO</v>
          </cell>
        </row>
        <row r="35">
          <cell r="C35" t="str">
            <v>118-09</v>
          </cell>
          <cell r="D35">
            <v>1990000</v>
          </cell>
          <cell r="E35" t="str">
            <v>DAVIS</v>
          </cell>
        </row>
        <row r="36">
          <cell r="C36" t="str">
            <v>804-09</v>
          </cell>
          <cell r="D36">
            <v>2220000</v>
          </cell>
          <cell r="E36" t="str">
            <v>HILLS</v>
          </cell>
        </row>
        <row r="37">
          <cell r="C37" t="str">
            <v>125-09</v>
          </cell>
          <cell r="D37">
            <v>1340000</v>
          </cell>
          <cell r="E37" t="str">
            <v>BEAM</v>
          </cell>
        </row>
        <row r="38">
          <cell r="C38" t="str">
            <v>127-09</v>
          </cell>
          <cell r="D38">
            <v>2010000</v>
          </cell>
          <cell r="E38" t="str">
            <v>MAELZER</v>
          </cell>
        </row>
        <row r="39">
          <cell r="C39" t="str">
            <v>120-09</v>
          </cell>
          <cell r="D39">
            <v>1310000</v>
          </cell>
          <cell r="E39" t="str">
            <v>MALAVE</v>
          </cell>
        </row>
        <row r="40">
          <cell r="C40" t="str">
            <v>807-09</v>
          </cell>
          <cell r="D40">
            <v>2220000</v>
          </cell>
          <cell r="E40" t="str">
            <v>HILLS</v>
          </cell>
        </row>
        <row r="41">
          <cell r="C41" t="str">
            <v>806-09</v>
          </cell>
          <cell r="D41">
            <v>1360000</v>
          </cell>
          <cell r="E41" t="str">
            <v>SANTIZO</v>
          </cell>
        </row>
        <row r="42">
          <cell r="C42" t="str">
            <v>122-09</v>
          </cell>
          <cell r="D42">
            <v>2380000</v>
          </cell>
          <cell r="E42" t="str">
            <v>RICHARDSON</v>
          </cell>
        </row>
        <row r="43">
          <cell r="C43" t="str">
            <v>806-09</v>
          </cell>
          <cell r="D43">
            <v>1360000</v>
          </cell>
          <cell r="E43" t="str">
            <v>SANTIZO</v>
          </cell>
        </row>
        <row r="44">
          <cell r="C44" t="str">
            <v>129-09</v>
          </cell>
          <cell r="D44">
            <v>2340000</v>
          </cell>
          <cell r="E44" t="str">
            <v>BREITSCH</v>
          </cell>
        </row>
        <row r="45">
          <cell r="C45" t="str">
            <v>124-09</v>
          </cell>
          <cell r="D45">
            <v>2360000</v>
          </cell>
          <cell r="E45" t="str">
            <v>BRANDNER</v>
          </cell>
        </row>
        <row r="46">
          <cell r="C46" t="str">
            <v>131-09</v>
          </cell>
          <cell r="D46">
            <v>1990000</v>
          </cell>
          <cell r="E46" t="str">
            <v>DAVIS</v>
          </cell>
        </row>
        <row r="47">
          <cell r="C47" t="str">
            <v>809-09</v>
          </cell>
          <cell r="D47">
            <v>1360000</v>
          </cell>
          <cell r="E47" t="str">
            <v>SANTIZO</v>
          </cell>
        </row>
        <row r="48">
          <cell r="C48" t="str">
            <v>126-09</v>
          </cell>
          <cell r="D48">
            <v>1340000</v>
          </cell>
          <cell r="E48" t="str">
            <v>BEAM</v>
          </cell>
        </row>
        <row r="49">
          <cell r="C49" t="str">
            <v>808-09</v>
          </cell>
          <cell r="D49">
            <v>2220000</v>
          </cell>
          <cell r="E49" t="str">
            <v>HILLS</v>
          </cell>
        </row>
        <row r="50">
          <cell r="C50" t="str">
            <v>133-09</v>
          </cell>
          <cell r="D50">
            <v>1310000</v>
          </cell>
          <cell r="E50" t="str">
            <v>MALAVE</v>
          </cell>
        </row>
        <row r="51">
          <cell r="C51" t="str">
            <v>128-09</v>
          </cell>
          <cell r="D51">
            <v>2010000</v>
          </cell>
          <cell r="E51" t="str">
            <v>MAELZER</v>
          </cell>
        </row>
        <row r="52">
          <cell r="C52" t="str">
            <v>135-09</v>
          </cell>
          <cell r="D52">
            <v>2380000</v>
          </cell>
          <cell r="E52" t="str">
            <v>RICHARDSON</v>
          </cell>
        </row>
        <row r="53">
          <cell r="C53" t="str">
            <v>130-09</v>
          </cell>
          <cell r="D53">
            <v>2340000</v>
          </cell>
          <cell r="E53" t="str">
            <v>BREITSCH</v>
          </cell>
        </row>
        <row r="54">
          <cell r="C54" t="str">
            <v>811-09</v>
          </cell>
          <cell r="D54">
            <v>2220000</v>
          </cell>
          <cell r="E54" t="str">
            <v>HILLS</v>
          </cell>
        </row>
        <row r="55">
          <cell r="C55" t="str">
            <v>133-09</v>
          </cell>
          <cell r="D55">
            <v>1310000</v>
          </cell>
          <cell r="E55" t="str">
            <v>MALAVE</v>
          </cell>
        </row>
        <row r="56">
          <cell r="C56" t="str">
            <v>810-09</v>
          </cell>
          <cell r="D56">
            <v>1360000</v>
          </cell>
          <cell r="E56" t="str">
            <v>SANTIZO</v>
          </cell>
        </row>
        <row r="57">
          <cell r="C57" t="str">
            <v>137-09</v>
          </cell>
          <cell r="D57">
            <v>2360000</v>
          </cell>
          <cell r="E57" t="str">
            <v>BRANDNER</v>
          </cell>
        </row>
        <row r="58">
          <cell r="C58" t="str">
            <v>132-09</v>
          </cell>
          <cell r="D58">
            <v>1990000</v>
          </cell>
          <cell r="E58" t="str">
            <v>DAVIS</v>
          </cell>
        </row>
        <row r="59">
          <cell r="C59" t="str">
            <v>139-09</v>
          </cell>
          <cell r="D59">
            <v>1340000</v>
          </cell>
          <cell r="E59" t="str">
            <v>BEAM</v>
          </cell>
        </row>
        <row r="60">
          <cell r="C60" t="str">
            <v>903-09</v>
          </cell>
          <cell r="D60">
            <v>1360000</v>
          </cell>
          <cell r="E60" t="str">
            <v>SANTIZO</v>
          </cell>
        </row>
        <row r="61">
          <cell r="C61" t="str">
            <v>812-09</v>
          </cell>
          <cell r="D61">
            <v>2220000</v>
          </cell>
          <cell r="E61" t="str">
            <v>HILLS</v>
          </cell>
        </row>
        <row r="62">
          <cell r="C62" t="str">
            <v>134-09</v>
          </cell>
          <cell r="D62">
            <v>1310000</v>
          </cell>
          <cell r="E62" t="str">
            <v>MALAVE</v>
          </cell>
        </row>
        <row r="63">
          <cell r="C63" t="str">
            <v>141-09</v>
          </cell>
          <cell r="D63">
            <v>2010000</v>
          </cell>
          <cell r="E63" t="str">
            <v>MAELZER</v>
          </cell>
        </row>
        <row r="64">
          <cell r="C64" t="str">
            <v>136-09</v>
          </cell>
          <cell r="D64">
            <v>2380000</v>
          </cell>
          <cell r="E64" t="str">
            <v>RICHARDSON</v>
          </cell>
        </row>
        <row r="65">
          <cell r="C65" t="str">
            <v>141-09</v>
          </cell>
          <cell r="D65">
            <v>2010000</v>
          </cell>
          <cell r="E65" t="str">
            <v>MAELZER</v>
          </cell>
        </row>
        <row r="66">
          <cell r="C66" t="str">
            <v>138-09</v>
          </cell>
          <cell r="D66">
            <v>2360000</v>
          </cell>
          <cell r="E66" t="str">
            <v>BRANDNER</v>
          </cell>
        </row>
        <row r="67">
          <cell r="C67" t="str">
            <v>143-09</v>
          </cell>
          <cell r="D67">
            <v>2340000</v>
          </cell>
          <cell r="E67" t="str">
            <v>BREITSCH</v>
          </cell>
        </row>
        <row r="68">
          <cell r="C68" t="str">
            <v>813-09</v>
          </cell>
          <cell r="D68">
            <v>2220000</v>
          </cell>
          <cell r="E68" t="str">
            <v>HILLS</v>
          </cell>
        </row>
        <row r="69">
          <cell r="C69" t="str">
            <v>145-09</v>
          </cell>
          <cell r="D69">
            <v>1990000</v>
          </cell>
          <cell r="E69" t="str">
            <v>DAVIS</v>
          </cell>
        </row>
        <row r="70">
          <cell r="C70" t="str">
            <v>140-09</v>
          </cell>
          <cell r="D70">
            <v>1340000</v>
          </cell>
          <cell r="E70" t="str">
            <v>BEAM</v>
          </cell>
        </row>
        <row r="71">
          <cell r="C71" t="str">
            <v>147-09</v>
          </cell>
          <cell r="D71">
            <v>1310000</v>
          </cell>
          <cell r="E71" t="str">
            <v>MALAVE</v>
          </cell>
        </row>
        <row r="72">
          <cell r="C72" t="str">
            <v>142-09</v>
          </cell>
          <cell r="D72">
            <v>2010000</v>
          </cell>
          <cell r="E72" t="str">
            <v>MAELZER</v>
          </cell>
        </row>
        <row r="73">
          <cell r="C73" t="str">
            <v>814-09</v>
          </cell>
          <cell r="D73">
            <v>2220000</v>
          </cell>
          <cell r="E73" t="str">
            <v>HILLS</v>
          </cell>
        </row>
        <row r="74">
          <cell r="C74" t="str">
            <v>149-09</v>
          </cell>
          <cell r="D74">
            <v>2380000</v>
          </cell>
          <cell r="E74" t="str">
            <v>RICHARDSON</v>
          </cell>
        </row>
        <row r="75">
          <cell r="C75" t="str">
            <v>144-09</v>
          </cell>
          <cell r="D75">
            <v>2340000</v>
          </cell>
          <cell r="E75" t="str">
            <v>BREITSCH</v>
          </cell>
        </row>
        <row r="76">
          <cell r="C76" t="str">
            <v>151-09</v>
          </cell>
          <cell r="D76">
            <v>2360000</v>
          </cell>
          <cell r="E76" t="str">
            <v>BRANDNER</v>
          </cell>
        </row>
        <row r="77">
          <cell r="C77" t="str">
            <v>815-09</v>
          </cell>
          <cell r="D77">
            <v>2220000</v>
          </cell>
          <cell r="E77" t="str">
            <v>HILLS</v>
          </cell>
        </row>
        <row r="78">
          <cell r="C78" t="str">
            <v>146-09</v>
          </cell>
          <cell r="D78">
            <v>1990000</v>
          </cell>
          <cell r="E78" t="str">
            <v>DAVIS</v>
          </cell>
        </row>
        <row r="79">
          <cell r="C79" t="str">
            <v>153-09</v>
          </cell>
          <cell r="D79">
            <v>1340000</v>
          </cell>
          <cell r="E79" t="str">
            <v>BEAM</v>
          </cell>
        </row>
        <row r="80">
          <cell r="C80" t="str">
            <v>148-09</v>
          </cell>
          <cell r="D80">
            <v>1310000</v>
          </cell>
          <cell r="E80" t="str">
            <v>MALAVE</v>
          </cell>
        </row>
        <row r="81">
          <cell r="C81" t="str">
            <v>155-09</v>
          </cell>
          <cell r="D81">
            <v>1360000</v>
          </cell>
          <cell r="E81" t="str">
            <v>SANTIZO</v>
          </cell>
        </row>
        <row r="82">
          <cell r="C82" t="str">
            <v>150-09</v>
          </cell>
          <cell r="D82">
            <v>2380000</v>
          </cell>
          <cell r="E82" t="str">
            <v>RICHARDSON</v>
          </cell>
        </row>
        <row r="83">
          <cell r="C83" t="str">
            <v>816-09</v>
          </cell>
          <cell r="D83">
            <v>2220000</v>
          </cell>
          <cell r="E83" t="str">
            <v>HILLS</v>
          </cell>
        </row>
        <row r="84">
          <cell r="C84" t="str">
            <v>157-09</v>
          </cell>
          <cell r="D84">
            <v>2340000</v>
          </cell>
          <cell r="E84" t="str">
            <v>BREITSCH</v>
          </cell>
        </row>
        <row r="85">
          <cell r="C85" t="str">
            <v>152-09</v>
          </cell>
          <cell r="D85">
            <v>2360000</v>
          </cell>
          <cell r="E85" t="str">
            <v>BRANDNER</v>
          </cell>
        </row>
        <row r="86">
          <cell r="C86" t="str">
            <v>817-09</v>
          </cell>
          <cell r="D86">
            <v>2220000</v>
          </cell>
          <cell r="E86" t="str">
            <v>HILLS</v>
          </cell>
        </row>
        <row r="87">
          <cell r="C87" t="str">
            <v>159-09</v>
          </cell>
          <cell r="D87">
            <v>880000</v>
          </cell>
          <cell r="E87" t="str">
            <v>STEWART</v>
          </cell>
        </row>
        <row r="88">
          <cell r="C88" t="str">
            <v>154-09</v>
          </cell>
          <cell r="D88">
            <v>1340000</v>
          </cell>
          <cell r="E88" t="str">
            <v>BEAM</v>
          </cell>
        </row>
        <row r="89">
          <cell r="C89" t="str">
            <v>156-09</v>
          </cell>
          <cell r="D89">
            <v>1360000</v>
          </cell>
          <cell r="E89" t="str">
            <v>SANTIZO</v>
          </cell>
        </row>
        <row r="90">
          <cell r="C90" t="str">
            <v>161-09</v>
          </cell>
          <cell r="D90">
            <v>930000</v>
          </cell>
          <cell r="E90" t="str">
            <v>CLARK</v>
          </cell>
        </row>
        <row r="91">
          <cell r="C91" t="str">
            <v>163-09</v>
          </cell>
          <cell r="D91">
            <v>940000</v>
          </cell>
          <cell r="E91" t="str">
            <v>BONDS</v>
          </cell>
        </row>
        <row r="92">
          <cell r="C92" t="str">
            <v>818-09</v>
          </cell>
          <cell r="D92">
            <v>2220000</v>
          </cell>
          <cell r="E92" t="str">
            <v>HILLS</v>
          </cell>
        </row>
        <row r="93">
          <cell r="C93" t="str">
            <v>158-09</v>
          </cell>
          <cell r="D93">
            <v>2340000</v>
          </cell>
          <cell r="E93" t="str">
            <v>BREITSCH</v>
          </cell>
        </row>
        <row r="94">
          <cell r="C94" t="str">
            <v>165-09</v>
          </cell>
          <cell r="D94">
            <v>2040000</v>
          </cell>
          <cell r="E94" t="str">
            <v>MOSES</v>
          </cell>
        </row>
        <row r="95">
          <cell r="C95" t="str">
            <v>160-09</v>
          </cell>
          <cell r="D95">
            <v>880000</v>
          </cell>
          <cell r="E95" t="str">
            <v>STEWART</v>
          </cell>
        </row>
        <row r="96">
          <cell r="C96" t="str">
            <v>167-09</v>
          </cell>
          <cell r="D96">
            <v>1820000</v>
          </cell>
          <cell r="E96" t="str">
            <v>ADANE</v>
          </cell>
        </row>
        <row r="97">
          <cell r="C97" t="str">
            <v>819-09</v>
          </cell>
          <cell r="D97">
            <v>2220000</v>
          </cell>
          <cell r="E97" t="str">
            <v>HILLS</v>
          </cell>
        </row>
        <row r="98">
          <cell r="C98" t="str">
            <v>169-09</v>
          </cell>
          <cell r="D98">
            <v>2020000</v>
          </cell>
          <cell r="E98" t="str">
            <v>SHOOK</v>
          </cell>
        </row>
        <row r="99">
          <cell r="C99" t="str">
            <v>162-09</v>
          </cell>
          <cell r="D99">
            <v>930000</v>
          </cell>
          <cell r="E99" t="str">
            <v>CLARK</v>
          </cell>
        </row>
        <row r="100">
          <cell r="C100" t="str">
            <v>164-09</v>
          </cell>
          <cell r="D100">
            <v>940000</v>
          </cell>
          <cell r="E100" t="str">
            <v>BONDS</v>
          </cell>
        </row>
        <row r="101">
          <cell r="C101" t="str">
            <v>171-09</v>
          </cell>
          <cell r="D101">
            <v>2100000</v>
          </cell>
          <cell r="E101" t="str">
            <v>ISHMAEL</v>
          </cell>
        </row>
        <row r="102">
          <cell r="C102" t="str">
            <v>166-09</v>
          </cell>
          <cell r="D102">
            <v>2040000</v>
          </cell>
          <cell r="E102" t="str">
            <v>MOSES</v>
          </cell>
        </row>
        <row r="103">
          <cell r="C103" t="str">
            <v>820-09</v>
          </cell>
          <cell r="D103">
            <v>2220000</v>
          </cell>
          <cell r="E103" t="str">
            <v>HILLS</v>
          </cell>
        </row>
        <row r="104">
          <cell r="C104" t="str">
            <v>173-09</v>
          </cell>
          <cell r="D104">
            <v>880000</v>
          </cell>
          <cell r="E104" t="str">
            <v>STEWART</v>
          </cell>
        </row>
        <row r="105">
          <cell r="C105" t="str">
            <v>168-09</v>
          </cell>
          <cell r="D105">
            <v>1820000</v>
          </cell>
          <cell r="E105" t="str">
            <v>ADANE</v>
          </cell>
        </row>
        <row r="106">
          <cell r="C106" t="str">
            <v>175-09</v>
          </cell>
          <cell r="D106">
            <v>930000</v>
          </cell>
          <cell r="E106" t="str">
            <v>CLARK</v>
          </cell>
        </row>
        <row r="107">
          <cell r="C107" t="str">
            <v>170-09</v>
          </cell>
          <cell r="D107">
            <v>2020000</v>
          </cell>
          <cell r="E107" t="str">
            <v>SHOOK</v>
          </cell>
        </row>
        <row r="108">
          <cell r="C108" t="str">
            <v>177-09</v>
          </cell>
          <cell r="D108">
            <v>940000</v>
          </cell>
          <cell r="E108" t="str">
            <v>BONDS</v>
          </cell>
        </row>
        <row r="109">
          <cell r="C109" t="str">
            <v>821-09</v>
          </cell>
          <cell r="D109">
            <v>2350000</v>
          </cell>
          <cell r="E109" t="str">
            <v>BERLING</v>
          </cell>
        </row>
        <row r="110">
          <cell r="C110" t="str">
            <v>172-09</v>
          </cell>
          <cell r="D110">
            <v>2100000</v>
          </cell>
          <cell r="E110" t="str">
            <v>ISHMAEL</v>
          </cell>
        </row>
        <row r="111">
          <cell r="C111" t="str">
            <v>179-09</v>
          </cell>
          <cell r="D111">
            <v>2040000</v>
          </cell>
          <cell r="E111" t="str">
            <v>MOSES</v>
          </cell>
        </row>
        <row r="112">
          <cell r="C112" t="str">
            <v>181-09</v>
          </cell>
          <cell r="D112">
            <v>1820000</v>
          </cell>
          <cell r="E112" t="str">
            <v>ADANE</v>
          </cell>
        </row>
        <row r="113">
          <cell r="C113" t="str">
            <v>174-09</v>
          </cell>
          <cell r="D113">
            <v>880000</v>
          </cell>
          <cell r="E113" t="str">
            <v>STEWART</v>
          </cell>
        </row>
        <row r="114">
          <cell r="C114" t="str">
            <v>822-09</v>
          </cell>
          <cell r="D114">
            <v>2350000</v>
          </cell>
          <cell r="E114" t="str">
            <v>BERLING</v>
          </cell>
        </row>
        <row r="115">
          <cell r="C115" t="str">
            <v>176-09</v>
          </cell>
          <cell r="D115">
            <v>930000</v>
          </cell>
          <cell r="E115" t="str">
            <v>CLARK</v>
          </cell>
        </row>
        <row r="116">
          <cell r="C116" t="str">
            <v>178-09</v>
          </cell>
          <cell r="D116">
            <v>940000</v>
          </cell>
          <cell r="E116" t="str">
            <v>BONDS</v>
          </cell>
        </row>
        <row r="117">
          <cell r="C117" t="str">
            <v>183-09</v>
          </cell>
          <cell r="D117">
            <v>2020000</v>
          </cell>
          <cell r="E117" t="str">
            <v>SHOOK</v>
          </cell>
        </row>
        <row r="118">
          <cell r="C118" t="str">
            <v>823-09</v>
          </cell>
          <cell r="D118">
            <v>2350000</v>
          </cell>
          <cell r="E118" t="str">
            <v>BERLING</v>
          </cell>
        </row>
        <row r="119">
          <cell r="C119" t="str">
            <v>180-09</v>
          </cell>
          <cell r="D119">
            <v>2040000</v>
          </cell>
          <cell r="E119" t="str">
            <v>MOSES</v>
          </cell>
        </row>
        <row r="120">
          <cell r="C120" t="str">
            <v>187-09</v>
          </cell>
          <cell r="D120">
            <v>880000</v>
          </cell>
          <cell r="E120" t="str">
            <v>STEWART</v>
          </cell>
        </row>
        <row r="121">
          <cell r="C121" t="str">
            <v>185-09</v>
          </cell>
          <cell r="D121">
            <v>2100000</v>
          </cell>
          <cell r="E121" t="str">
            <v>ISHMAEL</v>
          </cell>
        </row>
        <row r="122">
          <cell r="C122" t="str">
            <v>182-09</v>
          </cell>
          <cell r="D122">
            <v>1820000</v>
          </cell>
          <cell r="E122" t="str">
            <v>ADANE</v>
          </cell>
        </row>
        <row r="123">
          <cell r="C123" t="str">
            <v>189-09</v>
          </cell>
          <cell r="D123">
            <v>930000</v>
          </cell>
          <cell r="E123" t="str">
            <v>CLARK</v>
          </cell>
        </row>
        <row r="124">
          <cell r="C124" t="str">
            <v>824-09</v>
          </cell>
          <cell r="D124">
            <v>2350000</v>
          </cell>
          <cell r="E124" t="str">
            <v>BERLING</v>
          </cell>
        </row>
        <row r="125">
          <cell r="C125" t="str">
            <v>184-09</v>
          </cell>
          <cell r="D125">
            <v>2020000</v>
          </cell>
          <cell r="E125" t="str">
            <v>SHOOK</v>
          </cell>
        </row>
        <row r="126">
          <cell r="C126" t="str">
            <v>191-09</v>
          </cell>
          <cell r="D126">
            <v>940000</v>
          </cell>
          <cell r="E126" t="str">
            <v>BONDS</v>
          </cell>
        </row>
        <row r="127">
          <cell r="C127" t="str">
            <v>825-09</v>
          </cell>
          <cell r="D127">
            <v>2350000</v>
          </cell>
          <cell r="E127" t="str">
            <v>BERLING</v>
          </cell>
        </row>
        <row r="128">
          <cell r="C128" t="str">
            <v>186-09</v>
          </cell>
          <cell r="D128">
            <v>2100000</v>
          </cell>
          <cell r="E128" t="str">
            <v>ISHMAEL</v>
          </cell>
        </row>
        <row r="129">
          <cell r="C129" t="str">
            <v>193-09</v>
          </cell>
          <cell r="D129">
            <v>2040000</v>
          </cell>
          <cell r="E129" t="str">
            <v>MOSES</v>
          </cell>
        </row>
        <row r="130">
          <cell r="C130" t="str">
            <v>188-09</v>
          </cell>
          <cell r="D130">
            <v>880000</v>
          </cell>
          <cell r="E130" t="str">
            <v>STEWART</v>
          </cell>
        </row>
        <row r="131">
          <cell r="C131" t="str">
            <v>195-09</v>
          </cell>
          <cell r="D131">
            <v>1820000</v>
          </cell>
          <cell r="E131" t="str">
            <v>ADANE</v>
          </cell>
        </row>
        <row r="132">
          <cell r="C132" t="str">
            <v>190-09</v>
          </cell>
          <cell r="D132">
            <v>930000</v>
          </cell>
          <cell r="E132" t="str">
            <v>CLARK</v>
          </cell>
        </row>
        <row r="133">
          <cell r="C133" t="str">
            <v>827-09</v>
          </cell>
          <cell r="D133">
            <v>2250000</v>
          </cell>
          <cell r="E133" t="str">
            <v>CRAYTON</v>
          </cell>
        </row>
        <row r="134">
          <cell r="C134" t="str">
            <v>826-09</v>
          </cell>
          <cell r="D134">
            <v>2350000</v>
          </cell>
          <cell r="E134" t="str">
            <v>BERLING</v>
          </cell>
        </row>
        <row r="135">
          <cell r="C135" t="str">
            <v>197-09</v>
          </cell>
          <cell r="D135">
            <v>2020000</v>
          </cell>
          <cell r="E135" t="str">
            <v>SHOOK</v>
          </cell>
        </row>
        <row r="136">
          <cell r="C136" t="str">
            <v>192-09</v>
          </cell>
          <cell r="D136">
            <v>940000</v>
          </cell>
          <cell r="E136" t="str">
            <v>BONDS</v>
          </cell>
        </row>
        <row r="137">
          <cell r="C137" t="str">
            <v>199-09</v>
          </cell>
          <cell r="D137">
            <v>2100000</v>
          </cell>
          <cell r="E137" t="str">
            <v>ISHMAEL</v>
          </cell>
        </row>
        <row r="138">
          <cell r="C138" t="str">
            <v>829-09</v>
          </cell>
          <cell r="D138">
            <v>2350000</v>
          </cell>
          <cell r="E138" t="str">
            <v>BERLING</v>
          </cell>
        </row>
        <row r="139">
          <cell r="C139" t="str">
            <v>194-09</v>
          </cell>
          <cell r="D139">
            <v>2040000</v>
          </cell>
          <cell r="E139" t="str">
            <v>MOSES</v>
          </cell>
        </row>
        <row r="140">
          <cell r="C140" t="str">
            <v>828-09</v>
          </cell>
          <cell r="D140">
            <v>2250000</v>
          </cell>
          <cell r="E140" t="str">
            <v>CRAYTON</v>
          </cell>
        </row>
        <row r="141">
          <cell r="C141" t="str">
            <v>201-09</v>
          </cell>
          <cell r="D141">
            <v>880000</v>
          </cell>
          <cell r="E141" t="str">
            <v>STEWART</v>
          </cell>
        </row>
        <row r="142">
          <cell r="C142" t="str">
            <v>196-09</v>
          </cell>
          <cell r="D142">
            <v>1820000</v>
          </cell>
          <cell r="E142" t="str">
            <v>ADANE</v>
          </cell>
        </row>
        <row r="143">
          <cell r="C143" t="str">
            <v>203-09</v>
          </cell>
          <cell r="D143">
            <v>930000</v>
          </cell>
          <cell r="E143" t="str">
            <v>CLARK</v>
          </cell>
        </row>
        <row r="144">
          <cell r="C144" t="str">
            <v>831-09</v>
          </cell>
          <cell r="D144">
            <v>2250000</v>
          </cell>
          <cell r="E144" t="str">
            <v>CRAYTON</v>
          </cell>
        </row>
        <row r="145">
          <cell r="C145" t="str">
            <v>198-09</v>
          </cell>
          <cell r="D145">
            <v>2020000</v>
          </cell>
          <cell r="E145" t="str">
            <v>SHOOK</v>
          </cell>
        </row>
        <row r="146">
          <cell r="C146" t="str">
            <v>830-09</v>
          </cell>
          <cell r="D146">
            <v>2350000</v>
          </cell>
          <cell r="E146" t="str">
            <v>BERLING</v>
          </cell>
        </row>
        <row r="147">
          <cell r="C147" t="str">
            <v>205-09</v>
          </cell>
          <cell r="D147">
            <v>940000</v>
          </cell>
          <cell r="E147" t="str">
            <v>BONDS</v>
          </cell>
        </row>
        <row r="148">
          <cell r="C148" t="str">
            <v>200-09</v>
          </cell>
          <cell r="D148">
            <v>2100000</v>
          </cell>
          <cell r="E148" t="str">
            <v>ISHMAEL</v>
          </cell>
        </row>
        <row r="149">
          <cell r="C149" t="str">
            <v>203-09</v>
          </cell>
          <cell r="D149">
            <v>930000</v>
          </cell>
          <cell r="E149" t="str">
            <v>CLARK</v>
          </cell>
        </row>
        <row r="150">
          <cell r="C150" t="str">
            <v>203-09</v>
          </cell>
          <cell r="D150">
            <v>930000</v>
          </cell>
          <cell r="E150" t="str">
            <v>CLARK</v>
          </cell>
        </row>
        <row r="151">
          <cell r="C151" t="str">
            <v>833-09</v>
          </cell>
          <cell r="D151">
            <v>2350000</v>
          </cell>
          <cell r="E151" t="str">
            <v>BERLING</v>
          </cell>
        </row>
        <row r="152">
          <cell r="C152" t="str">
            <v>207-09</v>
          </cell>
          <cell r="D152">
            <v>2040000</v>
          </cell>
          <cell r="E152" t="str">
            <v>MOSES</v>
          </cell>
        </row>
        <row r="153">
          <cell r="C153" t="str">
            <v>832-09</v>
          </cell>
          <cell r="D153">
            <v>2250000</v>
          </cell>
          <cell r="E153" t="str">
            <v>CRAYTON</v>
          </cell>
        </row>
        <row r="154">
          <cell r="C154" t="str">
            <v>202-09</v>
          </cell>
          <cell r="D154">
            <v>880000</v>
          </cell>
          <cell r="E154" t="str">
            <v>STEWART</v>
          </cell>
        </row>
        <row r="155">
          <cell r="C155" t="str">
            <v>209-09</v>
          </cell>
          <cell r="D155">
            <v>1820000</v>
          </cell>
          <cell r="E155" t="str">
            <v>ADANE</v>
          </cell>
        </row>
        <row r="156">
          <cell r="C156" t="str">
            <v>202-09</v>
          </cell>
          <cell r="D156">
            <v>880000</v>
          </cell>
          <cell r="E156" t="str">
            <v>STEWART</v>
          </cell>
        </row>
        <row r="157">
          <cell r="C157" t="str">
            <v>211-09</v>
          </cell>
          <cell r="D157">
            <v>2020000</v>
          </cell>
          <cell r="E157" t="str">
            <v>SHOOK</v>
          </cell>
        </row>
        <row r="158">
          <cell r="C158" t="str">
            <v>835-09</v>
          </cell>
          <cell r="D158">
            <v>2250000</v>
          </cell>
          <cell r="E158" t="str">
            <v>CRAYTON</v>
          </cell>
        </row>
        <row r="159">
          <cell r="C159" t="str">
            <v>204-09</v>
          </cell>
          <cell r="D159">
            <v>930000</v>
          </cell>
          <cell r="E159" t="str">
            <v>CLARK</v>
          </cell>
        </row>
        <row r="160">
          <cell r="C160" t="str">
            <v>217-09</v>
          </cell>
          <cell r="D160">
            <v>1800000</v>
          </cell>
          <cell r="E160" t="str">
            <v>CHANDLER</v>
          </cell>
        </row>
        <row r="161">
          <cell r="C161" t="str">
            <v>834-09</v>
          </cell>
          <cell r="D161">
            <v>2350000</v>
          </cell>
          <cell r="E161" t="str">
            <v>BERLING</v>
          </cell>
        </row>
        <row r="162">
          <cell r="C162" t="str">
            <v>206-09</v>
          </cell>
          <cell r="D162">
            <v>940000</v>
          </cell>
          <cell r="E162" t="str">
            <v>BONDS</v>
          </cell>
        </row>
        <row r="163">
          <cell r="C163" t="str">
            <v>213-09</v>
          </cell>
          <cell r="D163">
            <v>2000000</v>
          </cell>
          <cell r="E163" t="str">
            <v>STAMBAUGH</v>
          </cell>
        </row>
        <row r="164">
          <cell r="C164" t="str">
            <v>215-09</v>
          </cell>
          <cell r="D164">
            <v>2100000</v>
          </cell>
          <cell r="E164" t="str">
            <v>ISHMAEL</v>
          </cell>
        </row>
        <row r="165">
          <cell r="C165" t="str">
            <v>215-09</v>
          </cell>
          <cell r="D165">
            <v>2100000</v>
          </cell>
          <cell r="E165" t="str">
            <v>ISHMAEL</v>
          </cell>
        </row>
        <row r="166">
          <cell r="C166" t="str">
            <v>208-09</v>
          </cell>
          <cell r="D166">
            <v>2040000</v>
          </cell>
          <cell r="E166" t="str">
            <v>MOSES</v>
          </cell>
        </row>
        <row r="167">
          <cell r="C167" t="str">
            <v>837-09</v>
          </cell>
          <cell r="D167">
            <v>2350000</v>
          </cell>
          <cell r="E167" t="str">
            <v>BERLING</v>
          </cell>
        </row>
        <row r="168">
          <cell r="C168" t="str">
            <v>215-09</v>
          </cell>
          <cell r="D168">
            <v>2100000</v>
          </cell>
          <cell r="E168" t="str">
            <v>ISHMAEL</v>
          </cell>
        </row>
        <row r="169">
          <cell r="C169" t="str">
            <v>210-09</v>
          </cell>
          <cell r="D169">
            <v>1820000</v>
          </cell>
          <cell r="E169" t="str">
            <v>ADANE</v>
          </cell>
        </row>
        <row r="170">
          <cell r="C170" t="str">
            <v>836-09</v>
          </cell>
          <cell r="D170">
            <v>2250000</v>
          </cell>
          <cell r="E170" t="str">
            <v>CRAYTON</v>
          </cell>
        </row>
        <row r="171">
          <cell r="C171" t="str">
            <v>212-09</v>
          </cell>
          <cell r="D171">
            <v>2020000</v>
          </cell>
          <cell r="E171" t="str">
            <v>SHOOK</v>
          </cell>
        </row>
        <row r="172">
          <cell r="C172" t="str">
            <v>217-09</v>
          </cell>
          <cell r="D172">
            <v>1800000</v>
          </cell>
          <cell r="E172" t="str">
            <v>CHANDLER</v>
          </cell>
        </row>
        <row r="173">
          <cell r="C173" t="str">
            <v>839-09</v>
          </cell>
          <cell r="D173">
            <v>2250000</v>
          </cell>
          <cell r="E173" t="str">
            <v>CRAYTON</v>
          </cell>
        </row>
        <row r="174">
          <cell r="C174" t="str">
            <v>214-09</v>
          </cell>
          <cell r="D174">
            <v>2000000</v>
          </cell>
          <cell r="E174" t="str">
            <v>STAMBAUGH</v>
          </cell>
        </row>
        <row r="175">
          <cell r="C175" t="str">
            <v>838-09</v>
          </cell>
          <cell r="D175">
            <v>2350000</v>
          </cell>
          <cell r="E175" t="str">
            <v>BERLING</v>
          </cell>
        </row>
        <row r="176">
          <cell r="C176" t="str">
            <v>303-09</v>
          </cell>
          <cell r="D176">
            <v>2040000</v>
          </cell>
          <cell r="E176" t="str">
            <v>MOSES</v>
          </cell>
        </row>
        <row r="177">
          <cell r="C177" t="str">
            <v>216-09</v>
          </cell>
          <cell r="D177">
            <v>2100000</v>
          </cell>
          <cell r="E177" t="str">
            <v>ISHMAEL</v>
          </cell>
        </row>
        <row r="178">
          <cell r="C178" t="str">
            <v>221-09</v>
          </cell>
          <cell r="D178">
            <v>1300000</v>
          </cell>
          <cell r="E178" t="str">
            <v>LEVIN</v>
          </cell>
        </row>
        <row r="179">
          <cell r="C179" t="str">
            <v>50-09</v>
          </cell>
          <cell r="D179">
            <v>1820000</v>
          </cell>
          <cell r="E179" t="str">
            <v>ADANE</v>
          </cell>
        </row>
        <row r="180">
          <cell r="C180" t="str">
            <v>841-09</v>
          </cell>
          <cell r="D180">
            <v>2350000</v>
          </cell>
          <cell r="E180" t="str">
            <v>BERLING</v>
          </cell>
        </row>
        <row r="181">
          <cell r="C181" t="str">
            <v>906-09</v>
          </cell>
          <cell r="D181">
            <v>2250000</v>
          </cell>
          <cell r="E181" t="str">
            <v>CRAYTON</v>
          </cell>
        </row>
        <row r="182">
          <cell r="C182" t="str">
            <v>305-09</v>
          </cell>
          <cell r="D182">
            <v>2020000</v>
          </cell>
          <cell r="E182" t="str">
            <v>SHOOK</v>
          </cell>
        </row>
        <row r="183">
          <cell r="C183" t="str">
            <v>218-09</v>
          </cell>
          <cell r="D183">
            <v>1800000</v>
          </cell>
          <cell r="E183" t="str">
            <v>CHANDLER</v>
          </cell>
        </row>
        <row r="184">
          <cell r="C184" t="str">
            <v>220-09</v>
          </cell>
          <cell r="D184">
            <v>1480000</v>
          </cell>
          <cell r="E184" t="str">
            <v>STURGEON</v>
          </cell>
        </row>
        <row r="185">
          <cell r="C185" t="str">
            <v>223-09</v>
          </cell>
          <cell r="D185">
            <v>2000000</v>
          </cell>
          <cell r="E185" t="str">
            <v>STAMBAUGH</v>
          </cell>
        </row>
        <row r="186">
          <cell r="C186" t="str">
            <v>840-09</v>
          </cell>
          <cell r="D186">
            <v>2350000</v>
          </cell>
          <cell r="E186" t="str">
            <v>BERLING</v>
          </cell>
        </row>
        <row r="187">
          <cell r="C187" t="str">
            <v>52-09</v>
          </cell>
          <cell r="D187">
            <v>1170000</v>
          </cell>
          <cell r="E187" t="str">
            <v>COOPER</v>
          </cell>
        </row>
        <row r="188">
          <cell r="C188" t="str">
            <v>307-09</v>
          </cell>
          <cell r="D188">
            <v>2100000</v>
          </cell>
          <cell r="E188" t="str">
            <v>ISHMAEL</v>
          </cell>
        </row>
        <row r="189">
          <cell r="C189" t="str">
            <v>222-09</v>
          </cell>
          <cell r="D189">
            <v>1300000</v>
          </cell>
          <cell r="E189" t="str">
            <v>LEVIN</v>
          </cell>
        </row>
        <row r="190">
          <cell r="C190" t="str">
            <v>225-09</v>
          </cell>
          <cell r="D190">
            <v>1800000</v>
          </cell>
          <cell r="E190" t="str">
            <v>CHANDLER</v>
          </cell>
        </row>
        <row r="191">
          <cell r="C191" t="str">
            <v>843-09</v>
          </cell>
          <cell r="D191">
            <v>2350000</v>
          </cell>
          <cell r="E191" t="str">
            <v>BERLING</v>
          </cell>
        </row>
        <row r="192">
          <cell r="C192" t="str">
            <v>227-09</v>
          </cell>
          <cell r="D192">
            <v>2370000</v>
          </cell>
          <cell r="E192" t="str">
            <v>DELGADO</v>
          </cell>
        </row>
        <row r="193">
          <cell r="C193" t="str">
            <v>224-09</v>
          </cell>
          <cell r="D193">
            <v>2000000</v>
          </cell>
          <cell r="E193" t="str">
            <v>STAMBAUGH</v>
          </cell>
        </row>
        <row r="194">
          <cell r="C194" t="str">
            <v>842-09</v>
          </cell>
          <cell r="D194">
            <v>2350000</v>
          </cell>
          <cell r="E194" t="str">
            <v>BERLING</v>
          </cell>
        </row>
        <row r="195">
          <cell r="C195" t="str">
            <v>229-09</v>
          </cell>
          <cell r="D195">
            <v>1300000</v>
          </cell>
          <cell r="E195" t="str">
            <v>LEVIN</v>
          </cell>
        </row>
        <row r="196">
          <cell r="C196" t="str">
            <v>226-09</v>
          </cell>
          <cell r="D196">
            <v>1800000</v>
          </cell>
          <cell r="E196" t="str">
            <v>CHANDLER</v>
          </cell>
        </row>
        <row r="197">
          <cell r="C197" t="str">
            <v>228-09</v>
          </cell>
          <cell r="D197">
            <v>2370000</v>
          </cell>
          <cell r="E197" t="str">
            <v>DELGADO</v>
          </cell>
        </row>
        <row r="198">
          <cell r="C198" t="str">
            <v>845-09</v>
          </cell>
          <cell r="D198">
            <v>2280000</v>
          </cell>
          <cell r="E198" t="str">
            <v>MAHAN</v>
          </cell>
        </row>
        <row r="199">
          <cell r="C199" t="str">
            <v>231-09</v>
          </cell>
          <cell r="D199">
            <v>2000000</v>
          </cell>
          <cell r="E199" t="str">
            <v>STAMBAUGH</v>
          </cell>
        </row>
        <row r="200">
          <cell r="C200" t="str">
            <v>230-09</v>
          </cell>
          <cell r="D200">
            <v>1300000</v>
          </cell>
          <cell r="E200" t="str">
            <v>LEVIN</v>
          </cell>
        </row>
        <row r="201">
          <cell r="C201" t="str">
            <v>844-09</v>
          </cell>
          <cell r="D201">
            <v>2280000</v>
          </cell>
          <cell r="E201" t="str">
            <v>MAHAN</v>
          </cell>
        </row>
        <row r="202">
          <cell r="C202" t="str">
            <v>233-09</v>
          </cell>
          <cell r="D202">
            <v>1800000</v>
          </cell>
          <cell r="E202" t="str">
            <v>CHANDLER</v>
          </cell>
        </row>
        <row r="203">
          <cell r="C203" t="str">
            <v>847-09</v>
          </cell>
          <cell r="D203">
            <v>2280000</v>
          </cell>
          <cell r="E203" t="str">
            <v>MAHAN</v>
          </cell>
        </row>
        <row r="204">
          <cell r="C204" t="str">
            <v>235-09</v>
          </cell>
          <cell r="D204">
            <v>2370000</v>
          </cell>
          <cell r="E204" t="str">
            <v>DELGADO</v>
          </cell>
        </row>
        <row r="205">
          <cell r="C205" t="str">
            <v>232-09</v>
          </cell>
          <cell r="D205">
            <v>2000000</v>
          </cell>
          <cell r="E205" t="str">
            <v>STAMBAUGH</v>
          </cell>
        </row>
        <row r="206">
          <cell r="C206" t="str">
            <v>908-09</v>
          </cell>
          <cell r="D206">
            <v>2280000</v>
          </cell>
          <cell r="E206" t="str">
            <v>MAHAN</v>
          </cell>
        </row>
        <row r="207">
          <cell r="C207" t="str">
            <v>237-09</v>
          </cell>
          <cell r="D207">
            <v>1300000</v>
          </cell>
          <cell r="E207" t="str">
            <v>LEVIN</v>
          </cell>
        </row>
        <row r="208">
          <cell r="C208" t="str">
            <v>234-09</v>
          </cell>
          <cell r="D208">
            <v>1800000</v>
          </cell>
          <cell r="E208" t="str">
            <v>CHANDLER</v>
          </cell>
        </row>
        <row r="209">
          <cell r="C209" t="str">
            <v>236-09</v>
          </cell>
          <cell r="D209">
            <v>2370000</v>
          </cell>
          <cell r="E209" t="str">
            <v>DELGADO</v>
          </cell>
        </row>
        <row r="210">
          <cell r="C210" t="str">
            <v>239-09</v>
          </cell>
          <cell r="D210">
            <v>2000000</v>
          </cell>
          <cell r="E210" t="str">
            <v>STAMBAUGH</v>
          </cell>
        </row>
        <row r="211">
          <cell r="C211" t="str">
            <v>238-09</v>
          </cell>
          <cell r="D211">
            <v>1300000</v>
          </cell>
          <cell r="E211" t="str">
            <v>LEVIN</v>
          </cell>
        </row>
        <row r="212">
          <cell r="C212" t="str">
            <v>241-09</v>
          </cell>
          <cell r="D212">
            <v>1800000</v>
          </cell>
          <cell r="E212" t="str">
            <v>CHANDLER</v>
          </cell>
        </row>
        <row r="213">
          <cell r="C213" t="str">
            <v>61-09</v>
          </cell>
          <cell r="D213">
            <v>630000</v>
          </cell>
          <cell r="E213" t="b">
            <v>1</v>
          </cell>
        </row>
        <row r="214">
          <cell r="C214" t="str">
            <v>61-09</v>
          </cell>
          <cell r="D214">
            <v>630000</v>
          </cell>
          <cell r="E214" t="b">
            <v>1</v>
          </cell>
        </row>
        <row r="215">
          <cell r="C215" t="str">
            <v>243-09</v>
          </cell>
          <cell r="D215">
            <v>2370000</v>
          </cell>
          <cell r="E215" t="str">
            <v>DELGADO</v>
          </cell>
        </row>
        <row r="216">
          <cell r="C216" t="str">
            <v>240-09</v>
          </cell>
          <cell r="D216">
            <v>2000000</v>
          </cell>
          <cell r="E216" t="str">
            <v>STAMBAUGH</v>
          </cell>
        </row>
        <row r="217">
          <cell r="C217" t="str">
            <v>242-09</v>
          </cell>
          <cell r="D217">
            <v>1800000</v>
          </cell>
          <cell r="E217" t="str">
            <v>CHANDLER</v>
          </cell>
        </row>
        <row r="219">
          <cell r="C219" t="str">
            <v>237-08</v>
          </cell>
          <cell r="D219">
            <v>2370000</v>
          </cell>
          <cell r="E219" t="str">
            <v>DELGADO</v>
          </cell>
        </row>
        <row r="220">
          <cell r="C220" t="str">
            <v>234-08</v>
          </cell>
          <cell r="D220">
            <v>2110000</v>
          </cell>
          <cell r="E220" t="str">
            <v>OUN</v>
          </cell>
        </row>
        <row r="221">
          <cell r="C221" t="str">
            <v>234-08</v>
          </cell>
          <cell r="D221">
            <v>2110000</v>
          </cell>
          <cell r="E221" t="str">
            <v>OUN</v>
          </cell>
        </row>
        <row r="222">
          <cell r="C222" t="str">
            <v>234-08</v>
          </cell>
          <cell r="D222">
            <v>2110000</v>
          </cell>
          <cell r="E222" t="str">
            <v>OUN</v>
          </cell>
        </row>
        <row r="223">
          <cell r="C223" t="str">
            <v>239-08</v>
          </cell>
          <cell r="D223">
            <v>2000000</v>
          </cell>
          <cell r="E223" t="str">
            <v>STAMBAUGH</v>
          </cell>
        </row>
        <row r="224">
          <cell r="C224" t="str">
            <v>236-08</v>
          </cell>
          <cell r="D224">
            <v>1480000</v>
          </cell>
          <cell r="E224" t="str">
            <v>STURGEON</v>
          </cell>
        </row>
        <row r="225">
          <cell r="C225" t="str">
            <v>241-08</v>
          </cell>
          <cell r="D225">
            <v>2110000</v>
          </cell>
          <cell r="E225" t="str">
            <v>OUN</v>
          </cell>
        </row>
        <row r="226">
          <cell r="C226" t="str">
            <v>241-08</v>
          </cell>
          <cell r="D226">
            <v>2110000</v>
          </cell>
          <cell r="E226" t="str">
            <v>OUN</v>
          </cell>
        </row>
        <row r="227">
          <cell r="C227" t="str">
            <v>238-08</v>
          </cell>
          <cell r="D227">
            <v>2370000</v>
          </cell>
          <cell r="E227" t="str">
            <v>DELGADO</v>
          </cell>
        </row>
        <row r="228">
          <cell r="C228" t="str">
            <v>241-08</v>
          </cell>
          <cell r="D228">
            <v>2110000</v>
          </cell>
          <cell r="E228" t="str">
            <v>OUN</v>
          </cell>
        </row>
        <row r="229">
          <cell r="C229" t="str">
            <v>240-08</v>
          </cell>
          <cell r="D229">
            <v>2000000</v>
          </cell>
          <cell r="E229" t="str">
            <v>STAMBAUGH</v>
          </cell>
        </row>
        <row r="230">
          <cell r="C230" t="str">
            <v>243-08</v>
          </cell>
          <cell r="D230">
            <v>2260000</v>
          </cell>
          <cell r="E230" t="str">
            <v>ARVIDSON</v>
          </cell>
        </row>
        <row r="231">
          <cell r="C231" t="str">
            <v>309-08</v>
          </cell>
          <cell r="D231">
            <v>2370000</v>
          </cell>
          <cell r="E231" t="str">
            <v>DELGADO</v>
          </cell>
        </row>
        <row r="232">
          <cell r="C232" t="str">
            <v>242-08</v>
          </cell>
          <cell r="D232">
            <v>2110000</v>
          </cell>
          <cell r="E232" t="str">
            <v>OUN</v>
          </cell>
        </row>
        <row r="233">
          <cell r="C233" t="str">
            <v>242-08</v>
          </cell>
          <cell r="D233">
            <v>2110000</v>
          </cell>
          <cell r="E233" t="str">
            <v>OUN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101-10</v>
          </cell>
        </row>
      </sheetData>
      <sheetData sheetId="1" refreshError="1"/>
      <sheetData sheetId="2" refreshError="1"/>
      <sheetData sheetId="3">
        <row r="1">
          <cell r="C1" t="str">
            <v>242-09</v>
          </cell>
          <cell r="D1">
            <v>1800000</v>
          </cell>
          <cell r="E1" t="str">
            <v>CHANDLER</v>
          </cell>
        </row>
        <row r="2">
          <cell r="C2" t="str">
            <v>104-10</v>
          </cell>
          <cell r="D2">
            <v>1310000</v>
          </cell>
          <cell r="E2" t="str">
            <v>MALAVE</v>
          </cell>
        </row>
        <row r="3">
          <cell r="C3" t="str">
            <v>111-10</v>
          </cell>
          <cell r="D3">
            <v>1100000</v>
          </cell>
          <cell r="E3" t="str">
            <v>GEBRETEKLE</v>
          </cell>
        </row>
        <row r="4">
          <cell r="C4" t="str">
            <v>113-10</v>
          </cell>
          <cell r="D4">
            <v>2010000</v>
          </cell>
          <cell r="E4" t="str">
            <v>MAELZER</v>
          </cell>
        </row>
        <row r="5">
          <cell r="C5" t="str">
            <v>106-10</v>
          </cell>
          <cell r="D5">
            <v>1260000</v>
          </cell>
          <cell r="E5" t="str">
            <v>ACKERMAN</v>
          </cell>
        </row>
        <row r="6">
          <cell r="C6" t="str">
            <v>113-10</v>
          </cell>
          <cell r="D6">
            <v>2010000</v>
          </cell>
          <cell r="E6" t="str">
            <v>MAELZER</v>
          </cell>
        </row>
        <row r="7">
          <cell r="C7" t="str">
            <v>108-10</v>
          </cell>
          <cell r="D7">
            <v>1990000</v>
          </cell>
          <cell r="E7" t="str">
            <v>DAVIS</v>
          </cell>
        </row>
        <row r="8">
          <cell r="C8" t="str">
            <v>115-10</v>
          </cell>
          <cell r="D8">
            <v>1780000</v>
          </cell>
          <cell r="E8" t="str">
            <v>DE LA ROSA</v>
          </cell>
        </row>
        <row r="9">
          <cell r="C9" t="str">
            <v>1800-10</v>
          </cell>
          <cell r="D9">
            <v>1830000</v>
          </cell>
          <cell r="E9" t="str">
            <v>YORK</v>
          </cell>
        </row>
        <row r="10">
          <cell r="C10" t="str">
            <v>117-10</v>
          </cell>
          <cell r="D10">
            <v>1310000</v>
          </cell>
          <cell r="E10" t="str">
            <v>MALAVE</v>
          </cell>
        </row>
        <row r="11">
          <cell r="C11" t="str">
            <v>117-10</v>
          </cell>
          <cell r="D11">
            <v>1310000</v>
          </cell>
          <cell r="E11" t="str">
            <v>MALAVE</v>
          </cell>
        </row>
        <row r="12">
          <cell r="C12" t="str">
            <v>112-10</v>
          </cell>
          <cell r="D12">
            <v>1100000</v>
          </cell>
          <cell r="E12" t="str">
            <v>GEBRETEKLE</v>
          </cell>
        </row>
        <row r="13">
          <cell r="C13" t="str">
            <v>1801-10</v>
          </cell>
          <cell r="D13">
            <v>1830000</v>
          </cell>
          <cell r="E13" t="str">
            <v>YORK</v>
          </cell>
        </row>
        <row r="14">
          <cell r="C14" t="str">
            <v>110-10</v>
          </cell>
          <cell r="D14">
            <v>2030000</v>
          </cell>
          <cell r="E14" t="str">
            <v>KILLION</v>
          </cell>
        </row>
        <row r="15">
          <cell r="C15" t="str">
            <v>119-10</v>
          </cell>
          <cell r="D15">
            <v>1260000</v>
          </cell>
          <cell r="E15" t="str">
            <v>ACKERMAN</v>
          </cell>
        </row>
        <row r="16">
          <cell r="C16" t="str">
            <v>119-10</v>
          </cell>
          <cell r="D16">
            <v>1260000</v>
          </cell>
          <cell r="E16" t="str">
            <v>ACKERMAN</v>
          </cell>
        </row>
        <row r="17">
          <cell r="C17" t="str">
            <v>119-10</v>
          </cell>
          <cell r="D17">
            <v>1260000</v>
          </cell>
          <cell r="E17" t="str">
            <v>ACKERMAN</v>
          </cell>
        </row>
        <row r="18">
          <cell r="C18" t="str">
            <v>121-10</v>
          </cell>
          <cell r="D18">
            <v>1360000</v>
          </cell>
          <cell r="E18" t="str">
            <v>SANTIZO</v>
          </cell>
        </row>
        <row r="19">
          <cell r="C19" t="str">
            <v>121-10</v>
          </cell>
          <cell r="D19">
            <v>1360000</v>
          </cell>
          <cell r="E19" t="str">
            <v>SANTIZO</v>
          </cell>
        </row>
        <row r="20">
          <cell r="C20" t="str">
            <v>121-10</v>
          </cell>
          <cell r="D20">
            <v>1360000</v>
          </cell>
          <cell r="E20" t="str">
            <v>SANTIZO</v>
          </cell>
        </row>
        <row r="21">
          <cell r="C21" t="str">
            <v>116-10</v>
          </cell>
          <cell r="D21">
            <v>1780000</v>
          </cell>
          <cell r="E21" t="str">
            <v>DE LA ROSA</v>
          </cell>
        </row>
        <row r="22">
          <cell r="C22" t="str">
            <v>123-10</v>
          </cell>
          <cell r="D22">
            <v>2030000</v>
          </cell>
          <cell r="E22" t="str">
            <v>KILLION</v>
          </cell>
        </row>
        <row r="23">
          <cell r="C23" t="str">
            <v>1802-10</v>
          </cell>
          <cell r="D23">
            <v>1830000</v>
          </cell>
          <cell r="E23" t="str">
            <v>YORK</v>
          </cell>
        </row>
        <row r="24">
          <cell r="C24" t="str">
            <v>118-10</v>
          </cell>
          <cell r="D24">
            <v>1310000</v>
          </cell>
          <cell r="E24" t="str">
            <v>MALAVE</v>
          </cell>
        </row>
        <row r="25">
          <cell r="C25" t="str">
            <v>125-10</v>
          </cell>
          <cell r="D25">
            <v>1100000</v>
          </cell>
          <cell r="E25" t="str">
            <v>GEBRETEKLE</v>
          </cell>
        </row>
        <row r="26">
          <cell r="C26" t="str">
            <v>120-10</v>
          </cell>
          <cell r="D26">
            <v>1260000</v>
          </cell>
          <cell r="E26" t="str">
            <v>ACKERMAN</v>
          </cell>
        </row>
        <row r="27">
          <cell r="C27" t="str">
            <v>122-10</v>
          </cell>
          <cell r="D27">
            <v>1360000</v>
          </cell>
          <cell r="E27" t="str">
            <v>SANTIZO</v>
          </cell>
        </row>
        <row r="28">
          <cell r="C28" t="str">
            <v>127-10</v>
          </cell>
          <cell r="D28">
            <v>2010000</v>
          </cell>
          <cell r="E28" t="str">
            <v>MAELZER</v>
          </cell>
        </row>
        <row r="29">
          <cell r="C29" t="str">
            <v>129-10</v>
          </cell>
          <cell r="D29">
            <v>1780000</v>
          </cell>
          <cell r="E29" t="str">
            <v>DE LA ROSA</v>
          </cell>
        </row>
        <row r="30">
          <cell r="C30" t="str">
            <v>124-10</v>
          </cell>
          <cell r="D30">
            <v>2030000</v>
          </cell>
          <cell r="E30" t="str">
            <v>KILLION</v>
          </cell>
        </row>
        <row r="31">
          <cell r="C31" t="str">
            <v>131-10</v>
          </cell>
          <cell r="D31">
            <v>1310000</v>
          </cell>
          <cell r="E31" t="str">
            <v>MALAVE</v>
          </cell>
        </row>
        <row r="32">
          <cell r="C32" t="str">
            <v>126-10</v>
          </cell>
          <cell r="D32">
            <v>1100000</v>
          </cell>
          <cell r="E32" t="str">
            <v>GEBRETEKLE</v>
          </cell>
        </row>
        <row r="33">
          <cell r="C33" t="str">
            <v>1804-10</v>
          </cell>
          <cell r="D33">
            <v>1830000</v>
          </cell>
          <cell r="E33" t="str">
            <v>YORK</v>
          </cell>
        </row>
        <row r="34">
          <cell r="C34" t="str">
            <v>133-10</v>
          </cell>
          <cell r="D34">
            <v>1260000</v>
          </cell>
          <cell r="E34" t="str">
            <v>ACKERMAN</v>
          </cell>
        </row>
        <row r="35">
          <cell r="C35" t="str">
            <v>128-10</v>
          </cell>
          <cell r="D35">
            <v>2010000</v>
          </cell>
          <cell r="E35" t="str">
            <v>MAELZER</v>
          </cell>
        </row>
        <row r="36">
          <cell r="C36" t="str">
            <v>135-10</v>
          </cell>
          <cell r="D36">
            <v>1990000</v>
          </cell>
          <cell r="E36" t="str">
            <v>DAVIS</v>
          </cell>
        </row>
        <row r="37">
          <cell r="C37" t="str">
            <v>130-10</v>
          </cell>
          <cell r="D37">
            <v>1780000</v>
          </cell>
          <cell r="E37" t="str">
            <v>DE LA ROSA</v>
          </cell>
        </row>
        <row r="38">
          <cell r="C38" t="str">
            <v>137-10</v>
          </cell>
          <cell r="D38">
            <v>2030000</v>
          </cell>
          <cell r="E38" t="str">
            <v>KILLION</v>
          </cell>
        </row>
        <row r="39">
          <cell r="C39" t="str">
            <v>1805-10</v>
          </cell>
          <cell r="D39">
            <v>1830000</v>
          </cell>
          <cell r="E39" t="str">
            <v>YORK</v>
          </cell>
        </row>
        <row r="40">
          <cell r="C40" t="str">
            <v>132-10</v>
          </cell>
          <cell r="D40">
            <v>1310000</v>
          </cell>
          <cell r="E40" t="str">
            <v>MALAVE</v>
          </cell>
        </row>
        <row r="41">
          <cell r="C41" t="str">
            <v>139-10</v>
          </cell>
          <cell r="D41">
            <v>1100000</v>
          </cell>
          <cell r="E41" t="str">
            <v>GEBRETEKLE</v>
          </cell>
        </row>
        <row r="42">
          <cell r="C42" t="str">
            <v>134-10</v>
          </cell>
          <cell r="D42">
            <v>1260000</v>
          </cell>
          <cell r="E42" t="str">
            <v>ACKERMAN</v>
          </cell>
        </row>
        <row r="43">
          <cell r="C43" t="str">
            <v>1806-10</v>
          </cell>
          <cell r="D43">
            <v>1830000</v>
          </cell>
          <cell r="E43" t="str">
            <v>YORK</v>
          </cell>
        </row>
        <row r="44">
          <cell r="C44" t="str">
            <v>141-10</v>
          </cell>
          <cell r="D44">
            <v>2010000</v>
          </cell>
          <cell r="E44" t="str">
            <v>MAELZER</v>
          </cell>
        </row>
        <row r="45">
          <cell r="C45" t="str">
            <v>136-10</v>
          </cell>
          <cell r="D45">
            <v>1990000</v>
          </cell>
          <cell r="E45" t="str">
            <v>DAVIS</v>
          </cell>
        </row>
        <row r="46">
          <cell r="C46" t="str">
            <v>143-10</v>
          </cell>
          <cell r="D46">
            <v>2220000</v>
          </cell>
          <cell r="E46" t="str">
            <v>HILLS</v>
          </cell>
        </row>
        <row r="47">
          <cell r="C47" t="str">
            <v>138-10</v>
          </cell>
          <cell r="D47">
            <v>2030000</v>
          </cell>
          <cell r="E47" t="str">
            <v>KILLION</v>
          </cell>
        </row>
        <row r="48">
          <cell r="C48" t="str">
            <v>145-10</v>
          </cell>
          <cell r="D48">
            <v>1310000</v>
          </cell>
          <cell r="E48" t="str">
            <v>MALAVE</v>
          </cell>
        </row>
        <row r="49">
          <cell r="C49" t="str">
            <v>1807-10</v>
          </cell>
          <cell r="D49">
            <v>1830000</v>
          </cell>
          <cell r="E49" t="str">
            <v>YORK</v>
          </cell>
        </row>
        <row r="50">
          <cell r="C50" t="str">
            <v>140-10</v>
          </cell>
          <cell r="D50">
            <v>1100000</v>
          </cell>
          <cell r="E50" t="str">
            <v>GEBRETEKLE</v>
          </cell>
        </row>
        <row r="51">
          <cell r="C51" t="str">
            <v>147-10</v>
          </cell>
          <cell r="D51">
            <v>1260000</v>
          </cell>
          <cell r="E51" t="str">
            <v>ACKERMAN</v>
          </cell>
        </row>
        <row r="52">
          <cell r="C52" t="str">
            <v>51-10</v>
          </cell>
          <cell r="D52">
            <v>1740000</v>
          </cell>
          <cell r="E52" t="str">
            <v>STORY</v>
          </cell>
        </row>
        <row r="53">
          <cell r="C53" t="str">
            <v>142-10</v>
          </cell>
          <cell r="D53">
            <v>2010000</v>
          </cell>
          <cell r="E53" t="str">
            <v>MAELZER</v>
          </cell>
        </row>
        <row r="54">
          <cell r="C54" t="str">
            <v>1808-10</v>
          </cell>
          <cell r="D54">
            <v>1830000</v>
          </cell>
          <cell r="E54" t="str">
            <v>YORK</v>
          </cell>
        </row>
        <row r="55">
          <cell r="C55" t="str">
            <v>149-10</v>
          </cell>
          <cell r="D55">
            <v>1990000</v>
          </cell>
          <cell r="E55" t="str">
            <v>DAVIS</v>
          </cell>
        </row>
        <row r="56">
          <cell r="C56" t="str">
            <v>144-10</v>
          </cell>
          <cell r="D56">
            <v>2220000</v>
          </cell>
          <cell r="E56" t="str">
            <v>HILLS</v>
          </cell>
        </row>
        <row r="57">
          <cell r="C57" t="str">
            <v>151-10</v>
          </cell>
          <cell r="D57">
            <v>2030000</v>
          </cell>
          <cell r="E57" t="str">
            <v>KILLION</v>
          </cell>
        </row>
        <row r="58">
          <cell r="C58" t="str">
            <v>146-10</v>
          </cell>
          <cell r="D58">
            <v>1310000</v>
          </cell>
          <cell r="E58" t="str">
            <v>MALAVE</v>
          </cell>
        </row>
        <row r="59">
          <cell r="C59" t="str">
            <v>153-10</v>
          </cell>
          <cell r="D59">
            <v>1100000</v>
          </cell>
          <cell r="E59" t="str">
            <v>GEBRETEKLE</v>
          </cell>
        </row>
        <row r="60">
          <cell r="C60" t="str">
            <v>148-10</v>
          </cell>
          <cell r="D60">
            <v>1260000</v>
          </cell>
          <cell r="E60" t="str">
            <v>ACKERMAN</v>
          </cell>
        </row>
        <row r="61">
          <cell r="C61" t="str">
            <v>1809-10</v>
          </cell>
          <cell r="D61">
            <v>1830000</v>
          </cell>
          <cell r="E61" t="str">
            <v>YORK</v>
          </cell>
        </row>
        <row r="62">
          <cell r="C62" t="str">
            <v>155-10</v>
          </cell>
          <cell r="D62">
            <v>930000</v>
          </cell>
          <cell r="E62" t="str">
            <v>CLARK</v>
          </cell>
        </row>
        <row r="63">
          <cell r="C63" t="str">
            <v>50-10</v>
          </cell>
          <cell r="D63">
            <v>1280000</v>
          </cell>
          <cell r="E63" t="str">
            <v>BARTLETT</v>
          </cell>
        </row>
        <row r="64">
          <cell r="C64" t="str">
            <v>150-10</v>
          </cell>
          <cell r="D64">
            <v>1990000</v>
          </cell>
          <cell r="E64" t="str">
            <v>DAVIS</v>
          </cell>
        </row>
        <row r="65">
          <cell r="C65" t="str">
            <v>1810-10</v>
          </cell>
          <cell r="D65">
            <v>1830000</v>
          </cell>
          <cell r="E65" t="str">
            <v>YORK</v>
          </cell>
        </row>
        <row r="66">
          <cell r="C66" t="str">
            <v>157-10</v>
          </cell>
          <cell r="D66">
            <v>1780000</v>
          </cell>
          <cell r="E66" t="str">
            <v>DE LA ROSA</v>
          </cell>
        </row>
        <row r="67">
          <cell r="C67" t="str">
            <v>152-10</v>
          </cell>
          <cell r="D67">
            <v>2030000</v>
          </cell>
          <cell r="E67" t="str">
            <v>KILLION</v>
          </cell>
        </row>
        <row r="68">
          <cell r="C68" t="str">
            <v>159-10</v>
          </cell>
          <cell r="D68">
            <v>880000</v>
          </cell>
          <cell r="E68" t="str">
            <v>STEWART</v>
          </cell>
        </row>
        <row r="69">
          <cell r="C69" t="str">
            <v>154-10</v>
          </cell>
          <cell r="D69">
            <v>1100000</v>
          </cell>
          <cell r="E69" t="str">
            <v>GEBRETEKLE</v>
          </cell>
        </row>
        <row r="70">
          <cell r="C70" t="str">
            <v>161-10</v>
          </cell>
          <cell r="D70">
            <v>1280000</v>
          </cell>
          <cell r="E70" t="str">
            <v>BARTLETT</v>
          </cell>
        </row>
        <row r="71">
          <cell r="C71" t="str">
            <v>1811-10</v>
          </cell>
          <cell r="D71">
            <v>1830000</v>
          </cell>
          <cell r="E71" t="str">
            <v>YORK</v>
          </cell>
        </row>
        <row r="72">
          <cell r="C72" t="str">
            <v>156-10</v>
          </cell>
          <cell r="D72">
            <v>930000</v>
          </cell>
          <cell r="E72" t="str">
            <v>CLARK</v>
          </cell>
        </row>
        <row r="73">
          <cell r="C73" t="str">
            <v>163-10</v>
          </cell>
          <cell r="D73">
            <v>2040000</v>
          </cell>
          <cell r="E73" t="str">
            <v>MOSES</v>
          </cell>
        </row>
        <row r="74">
          <cell r="C74" t="str">
            <v>1812-10</v>
          </cell>
          <cell r="D74">
            <v>1830000</v>
          </cell>
          <cell r="E74" t="str">
            <v>YORK</v>
          </cell>
        </row>
        <row r="75">
          <cell r="C75" t="str">
            <v>158-10</v>
          </cell>
          <cell r="D75">
            <v>1780000</v>
          </cell>
          <cell r="E75" t="str">
            <v>DE LA ROSA</v>
          </cell>
        </row>
        <row r="76">
          <cell r="C76" t="str">
            <v>165-10</v>
          </cell>
          <cell r="D76">
            <v>2020000</v>
          </cell>
          <cell r="E76" t="str">
            <v>SHOOK</v>
          </cell>
        </row>
        <row r="77">
          <cell r="C77" t="str">
            <v>160-10</v>
          </cell>
          <cell r="D77">
            <v>880000</v>
          </cell>
          <cell r="E77" t="str">
            <v>STEWART</v>
          </cell>
        </row>
        <row r="78">
          <cell r="C78" t="str">
            <v>162-10</v>
          </cell>
          <cell r="D78">
            <v>1280000</v>
          </cell>
          <cell r="E78" t="str">
            <v>BARTLETT</v>
          </cell>
        </row>
        <row r="79">
          <cell r="C79" t="str">
            <v>167-10</v>
          </cell>
          <cell r="D79">
            <v>1770000</v>
          </cell>
          <cell r="E79" t="str">
            <v>BRUDER</v>
          </cell>
        </row>
        <row r="80">
          <cell r="C80" t="str">
            <v>169-10</v>
          </cell>
          <cell r="D80">
            <v>930000</v>
          </cell>
          <cell r="E80" t="str">
            <v>CLARK</v>
          </cell>
        </row>
        <row r="81">
          <cell r="C81" t="str">
            <v>1813-10</v>
          </cell>
          <cell r="D81">
            <v>2220000</v>
          </cell>
          <cell r="E81" t="str">
            <v>HILLS</v>
          </cell>
        </row>
        <row r="82">
          <cell r="C82" t="str">
            <v>164-10</v>
          </cell>
          <cell r="D82">
            <v>2040000</v>
          </cell>
          <cell r="E82" t="str">
            <v>MOSES</v>
          </cell>
        </row>
        <row r="83">
          <cell r="C83" t="str">
            <v>171-10</v>
          </cell>
          <cell r="D83">
            <v>2110000</v>
          </cell>
          <cell r="E83" t="str">
            <v>OUN</v>
          </cell>
        </row>
        <row r="84">
          <cell r="C84" t="str">
            <v>166-10</v>
          </cell>
          <cell r="D84">
            <v>2020000</v>
          </cell>
          <cell r="E84" t="str">
            <v>SHOOK</v>
          </cell>
        </row>
        <row r="85">
          <cell r="C85" t="str">
            <v>1814-10</v>
          </cell>
          <cell r="D85">
            <v>2220000</v>
          </cell>
          <cell r="E85" t="str">
            <v>HILLS</v>
          </cell>
        </row>
        <row r="86">
          <cell r="C86" t="str">
            <v>173-10</v>
          </cell>
          <cell r="D86">
            <v>880000</v>
          </cell>
          <cell r="E86" t="str">
            <v>STEWART</v>
          </cell>
        </row>
        <row r="87">
          <cell r="C87" t="str">
            <v>168-10</v>
          </cell>
          <cell r="D87">
            <v>1770000</v>
          </cell>
          <cell r="E87" t="str">
            <v>BRUDER</v>
          </cell>
        </row>
        <row r="88">
          <cell r="C88" t="str">
            <v>175-10</v>
          </cell>
          <cell r="D88">
            <v>1280000</v>
          </cell>
          <cell r="E88" t="str">
            <v>BARTLETT</v>
          </cell>
        </row>
        <row r="89">
          <cell r="C89" t="str">
            <v>170-10</v>
          </cell>
          <cell r="D89">
            <v>930000</v>
          </cell>
          <cell r="E89" t="str">
            <v>CLARK</v>
          </cell>
        </row>
        <row r="90">
          <cell r="C90" t="str">
            <v>1815-10</v>
          </cell>
          <cell r="D90">
            <v>1830000</v>
          </cell>
          <cell r="E90" t="str">
            <v>YORK</v>
          </cell>
        </row>
        <row r="91">
          <cell r="C91" t="str">
            <v>177-10</v>
          </cell>
          <cell r="D91">
            <v>2040000</v>
          </cell>
          <cell r="E91" t="str">
            <v>MOSES</v>
          </cell>
        </row>
        <row r="92">
          <cell r="C92" t="str">
            <v>172-10</v>
          </cell>
          <cell r="D92">
            <v>2110000</v>
          </cell>
          <cell r="E92" t="str">
            <v>OUN</v>
          </cell>
        </row>
        <row r="93">
          <cell r="C93" t="str">
            <v>179-10</v>
          </cell>
          <cell r="D93">
            <v>2020000</v>
          </cell>
          <cell r="E93" t="str">
            <v>SHOOK</v>
          </cell>
        </row>
        <row r="94">
          <cell r="C94" t="str">
            <v>1816-10</v>
          </cell>
          <cell r="D94">
            <v>1830000</v>
          </cell>
          <cell r="E94" t="str">
            <v>YORK</v>
          </cell>
        </row>
        <row r="95">
          <cell r="C95" t="str">
            <v>174-10</v>
          </cell>
          <cell r="D95">
            <v>880000</v>
          </cell>
          <cell r="E95" t="str">
            <v>STEWART</v>
          </cell>
        </row>
        <row r="96">
          <cell r="C96" t="str">
            <v>181-10</v>
          </cell>
          <cell r="D96">
            <v>1770000</v>
          </cell>
          <cell r="E96" t="str">
            <v>BRUDER</v>
          </cell>
        </row>
        <row r="97">
          <cell r="C97" t="str">
            <v>176-10</v>
          </cell>
          <cell r="D97">
            <v>1280000</v>
          </cell>
          <cell r="E97" t="str">
            <v>BARTLETT</v>
          </cell>
        </row>
        <row r="98">
          <cell r="C98" t="str">
            <v>183-10</v>
          </cell>
          <cell r="D98">
            <v>930000</v>
          </cell>
          <cell r="E98" t="str">
            <v>CLARK</v>
          </cell>
        </row>
        <row r="99">
          <cell r="C99" t="str">
            <v>178-10</v>
          </cell>
          <cell r="D99">
            <v>2040000</v>
          </cell>
          <cell r="E99" t="str">
            <v>MOSES</v>
          </cell>
        </row>
        <row r="100">
          <cell r="C100" t="str">
            <v>185-10</v>
          </cell>
          <cell r="D100">
            <v>2110000</v>
          </cell>
          <cell r="E100" t="str">
            <v>OUN</v>
          </cell>
        </row>
        <row r="101">
          <cell r="C101" t="str">
            <v>180-10</v>
          </cell>
          <cell r="D101">
            <v>2020000</v>
          </cell>
          <cell r="E101" t="str">
            <v>SHOOK</v>
          </cell>
        </row>
        <row r="102">
          <cell r="C102" t="str">
            <v>1817-10</v>
          </cell>
          <cell r="D102">
            <v>1820000</v>
          </cell>
          <cell r="E102" t="str">
            <v>ADANE</v>
          </cell>
        </row>
        <row r="103">
          <cell r="C103" t="str">
            <v>187-10</v>
          </cell>
          <cell r="D103">
            <v>880000</v>
          </cell>
          <cell r="E103" t="str">
            <v>STEWART</v>
          </cell>
        </row>
        <row r="104">
          <cell r="C104" t="str">
            <v>182-10</v>
          </cell>
          <cell r="D104">
            <v>1770000</v>
          </cell>
          <cell r="E104" t="str">
            <v>BRUDER</v>
          </cell>
        </row>
        <row r="105">
          <cell r="C105" t="str">
            <v>1818-10</v>
          </cell>
          <cell r="D105">
            <v>1820000</v>
          </cell>
          <cell r="E105" t="str">
            <v>ADANE</v>
          </cell>
        </row>
        <row r="106">
          <cell r="C106" t="str">
            <v>189-10</v>
          </cell>
          <cell r="D106">
            <v>1280000</v>
          </cell>
          <cell r="E106" t="str">
            <v>BARTLETT</v>
          </cell>
        </row>
        <row r="107">
          <cell r="C107" t="str">
            <v>189-10</v>
          </cell>
          <cell r="D107">
            <v>1280000</v>
          </cell>
          <cell r="E107" t="str">
            <v>BARTLETT</v>
          </cell>
        </row>
        <row r="108">
          <cell r="C108" t="str">
            <v>184-10</v>
          </cell>
          <cell r="D108">
            <v>930000</v>
          </cell>
          <cell r="E108" t="str">
            <v>CLARK</v>
          </cell>
        </row>
        <row r="109">
          <cell r="C109" t="str">
            <v>191-10</v>
          </cell>
          <cell r="D109">
            <v>2040000</v>
          </cell>
          <cell r="E109" t="str">
            <v>MOSES</v>
          </cell>
        </row>
        <row r="110">
          <cell r="C110" t="str">
            <v>186-10</v>
          </cell>
          <cell r="D110">
            <v>2110000</v>
          </cell>
          <cell r="E110" t="str">
            <v>OUN</v>
          </cell>
        </row>
        <row r="111">
          <cell r="C111" t="str">
            <v>193-10</v>
          </cell>
          <cell r="D111">
            <v>2020000</v>
          </cell>
          <cell r="E111" t="str">
            <v>SHOOK</v>
          </cell>
        </row>
        <row r="112">
          <cell r="C112" t="str">
            <v>186-10</v>
          </cell>
          <cell r="D112">
            <v>2110000</v>
          </cell>
          <cell r="E112" t="str">
            <v>OUN</v>
          </cell>
        </row>
        <row r="113">
          <cell r="C113" t="str">
            <v>1819-10</v>
          </cell>
          <cell r="D113">
            <v>1820000</v>
          </cell>
          <cell r="E113" t="str">
            <v>ADANE</v>
          </cell>
        </row>
        <row r="114">
          <cell r="C114" t="str">
            <v>195-10</v>
          </cell>
          <cell r="D114">
            <v>1770000</v>
          </cell>
          <cell r="E114" t="str">
            <v>BRUDER</v>
          </cell>
        </row>
        <row r="115">
          <cell r="C115" t="str">
            <v>188-10</v>
          </cell>
          <cell r="D115">
            <v>880000</v>
          </cell>
          <cell r="E115" t="str">
            <v>STEWART</v>
          </cell>
        </row>
        <row r="116">
          <cell r="C116" t="str">
            <v>190-10</v>
          </cell>
          <cell r="D116">
            <v>1280000</v>
          </cell>
          <cell r="E116" t="str">
            <v>BARTLETT</v>
          </cell>
        </row>
        <row r="117">
          <cell r="C117" t="str">
            <v>1820-10</v>
          </cell>
          <cell r="D117">
            <v>1820000</v>
          </cell>
          <cell r="E117" t="str">
            <v>ADANE</v>
          </cell>
        </row>
        <row r="118">
          <cell r="C118" t="str">
            <v>197-10</v>
          </cell>
          <cell r="D118">
            <v>930000</v>
          </cell>
          <cell r="E118" t="str">
            <v>CLARK</v>
          </cell>
        </row>
        <row r="119">
          <cell r="C119" t="str">
            <v>192-10</v>
          </cell>
          <cell r="D119">
            <v>2040000</v>
          </cell>
          <cell r="E119" t="str">
            <v>MOSES</v>
          </cell>
        </row>
        <row r="120">
          <cell r="C120" t="str">
            <v>199-10</v>
          </cell>
          <cell r="D120">
            <v>2110000</v>
          </cell>
          <cell r="E120" t="str">
            <v>OUN</v>
          </cell>
        </row>
        <row r="121">
          <cell r="C121" t="str">
            <v>194-10</v>
          </cell>
          <cell r="D121">
            <v>2020000</v>
          </cell>
          <cell r="E121" t="str">
            <v>SHOOK</v>
          </cell>
        </row>
        <row r="122">
          <cell r="C122" t="str">
            <v>201-10</v>
          </cell>
          <cell r="D122">
            <v>880000</v>
          </cell>
          <cell r="E122" t="str">
            <v>STEWART</v>
          </cell>
        </row>
        <row r="123">
          <cell r="C123" t="str">
            <v>1821-10</v>
          </cell>
          <cell r="D123">
            <v>1820000</v>
          </cell>
          <cell r="E123" t="str">
            <v>ADANE</v>
          </cell>
        </row>
        <row r="124">
          <cell r="C124" t="str">
            <v>196-10</v>
          </cell>
          <cell r="D124">
            <v>1770000</v>
          </cell>
          <cell r="E124" t="str">
            <v>BRUDER</v>
          </cell>
        </row>
        <row r="125">
          <cell r="C125" t="str">
            <v>203-10</v>
          </cell>
          <cell r="D125">
            <v>1280000</v>
          </cell>
          <cell r="E125" t="str">
            <v>BARTLETT</v>
          </cell>
        </row>
        <row r="126">
          <cell r="C126" t="str">
            <v>198-10</v>
          </cell>
          <cell r="D126">
            <v>930000</v>
          </cell>
          <cell r="E126" t="str">
            <v>CLARK</v>
          </cell>
        </row>
        <row r="127">
          <cell r="C127" t="str">
            <v>1822-10</v>
          </cell>
          <cell r="D127">
            <v>1820000</v>
          </cell>
          <cell r="E127" t="str">
            <v>ADANE</v>
          </cell>
        </row>
        <row r="128">
          <cell r="C128" t="str">
            <v>205-10</v>
          </cell>
          <cell r="D128">
            <v>2040000</v>
          </cell>
          <cell r="E128" t="str">
            <v>MOSES</v>
          </cell>
        </row>
        <row r="129">
          <cell r="C129" t="str">
            <v>200-10</v>
          </cell>
          <cell r="D129">
            <v>2110000</v>
          </cell>
          <cell r="E129" t="str">
            <v>OUN</v>
          </cell>
        </row>
        <row r="130">
          <cell r="C130" t="str">
            <v>207-10</v>
          </cell>
          <cell r="D130">
            <v>2020000</v>
          </cell>
          <cell r="E130" t="str">
            <v>SHOOK</v>
          </cell>
        </row>
        <row r="131">
          <cell r="C131" t="str">
            <v>209-10</v>
          </cell>
          <cell r="D131">
            <v>1770000</v>
          </cell>
          <cell r="E131" t="str">
            <v>BRUDER</v>
          </cell>
        </row>
        <row r="132">
          <cell r="C132" t="str">
            <v>202-10</v>
          </cell>
          <cell r="D132">
            <v>880000</v>
          </cell>
          <cell r="E132" t="str">
            <v>STEWART</v>
          </cell>
        </row>
        <row r="133">
          <cell r="C133" t="str">
            <v>204-10</v>
          </cell>
          <cell r="D133">
            <v>1280000</v>
          </cell>
          <cell r="E133" t="str">
            <v>BARTLETT</v>
          </cell>
        </row>
        <row r="134">
          <cell r="C134" t="str">
            <v>1823-10</v>
          </cell>
          <cell r="D134">
            <v>1820000</v>
          </cell>
          <cell r="E134" t="str">
            <v>ADANE</v>
          </cell>
        </row>
        <row r="135">
          <cell r="C135" t="str">
            <v>211-10</v>
          </cell>
          <cell r="D135">
            <v>930000</v>
          </cell>
          <cell r="E135" t="str">
            <v>CLARK</v>
          </cell>
        </row>
        <row r="136">
          <cell r="C136" t="str">
            <v>206-10</v>
          </cell>
          <cell r="D136">
            <v>2040000</v>
          </cell>
          <cell r="E136" t="str">
            <v>MOSES</v>
          </cell>
        </row>
        <row r="137">
          <cell r="C137" t="str">
            <v>1823-10</v>
          </cell>
          <cell r="D137">
            <v>1820000</v>
          </cell>
          <cell r="E137" t="str">
            <v>ADANE</v>
          </cell>
        </row>
        <row r="138">
          <cell r="C138" t="str">
            <v>1824-10</v>
          </cell>
          <cell r="D138">
            <v>1820000</v>
          </cell>
          <cell r="E138" t="str">
            <v>ADANE</v>
          </cell>
        </row>
        <row r="139">
          <cell r="C139" t="str">
            <v>213-10</v>
          </cell>
          <cell r="D139">
            <v>1810000</v>
          </cell>
          <cell r="E139" t="str">
            <v>NEWELL</v>
          </cell>
        </row>
        <row r="140">
          <cell r="C140" t="str">
            <v>208-10</v>
          </cell>
          <cell r="D140">
            <v>2020000</v>
          </cell>
          <cell r="E140" t="str">
            <v>SHOOK</v>
          </cell>
        </row>
        <row r="141">
          <cell r="C141" t="str">
            <v>215-10</v>
          </cell>
          <cell r="D141">
            <v>2110000</v>
          </cell>
          <cell r="E141" t="str">
            <v>OUN</v>
          </cell>
        </row>
        <row r="142">
          <cell r="C142" t="str">
            <v>56-10</v>
          </cell>
          <cell r="D142">
            <v>2090000</v>
          </cell>
          <cell r="E142" t="str">
            <v>HAITHCOX</v>
          </cell>
        </row>
        <row r="143">
          <cell r="C143" t="str">
            <v>52-10</v>
          </cell>
          <cell r="D143">
            <v>2150000</v>
          </cell>
          <cell r="E143" t="str">
            <v>SWANSON</v>
          </cell>
        </row>
        <row r="144">
          <cell r="C144" t="str">
            <v>210-10</v>
          </cell>
          <cell r="D144">
            <v>1770000</v>
          </cell>
          <cell r="E144" t="str">
            <v>BRUDER</v>
          </cell>
        </row>
        <row r="145">
          <cell r="C145" t="str">
            <v>217-10</v>
          </cell>
          <cell r="D145">
            <v>1800000</v>
          </cell>
          <cell r="E145" t="str">
            <v>CHANDLER</v>
          </cell>
        </row>
        <row r="146">
          <cell r="C146" t="str">
            <v>1825-10</v>
          </cell>
          <cell r="D146">
            <v>1820000</v>
          </cell>
          <cell r="E146" t="str">
            <v>ADANE</v>
          </cell>
        </row>
        <row r="147">
          <cell r="C147" t="str">
            <v>212-10</v>
          </cell>
          <cell r="D147">
            <v>930000</v>
          </cell>
          <cell r="E147" t="str">
            <v>CLARK</v>
          </cell>
        </row>
        <row r="148">
          <cell r="C148" t="str">
            <v>214-10</v>
          </cell>
          <cell r="D148">
            <v>1810000</v>
          </cell>
          <cell r="E148" t="str">
            <v>NEWELL</v>
          </cell>
        </row>
        <row r="149">
          <cell r="C149" t="str">
            <v>219-10</v>
          </cell>
          <cell r="D149">
            <v>2150000</v>
          </cell>
          <cell r="E149" t="str">
            <v>SWANSON</v>
          </cell>
        </row>
        <row r="150">
          <cell r="C150" t="str">
            <v>66-10</v>
          </cell>
          <cell r="D150">
            <v>2040000</v>
          </cell>
          <cell r="E150" t="str">
            <v>MOSES</v>
          </cell>
        </row>
        <row r="151">
          <cell r="C151" t="str">
            <v>1826-10</v>
          </cell>
          <cell r="D151">
            <v>1820000</v>
          </cell>
          <cell r="E151" t="str">
            <v>ADANE</v>
          </cell>
        </row>
        <row r="152">
          <cell r="C152" t="str">
            <v>303-10</v>
          </cell>
          <cell r="D152">
            <v>2020000</v>
          </cell>
          <cell r="E152" t="str">
            <v>SHOOK</v>
          </cell>
        </row>
        <row r="153">
          <cell r="C153" t="str">
            <v>216-10</v>
          </cell>
          <cell r="D153">
            <v>2110000</v>
          </cell>
          <cell r="E153" t="str">
            <v>OUN</v>
          </cell>
        </row>
        <row r="154">
          <cell r="C154" t="str">
            <v>221-10</v>
          </cell>
          <cell r="D154">
            <v>1300000</v>
          </cell>
          <cell r="E154" t="str">
            <v>LEVIN</v>
          </cell>
        </row>
        <row r="155">
          <cell r="C155" t="str">
            <v>218-10</v>
          </cell>
          <cell r="D155">
            <v>1800000</v>
          </cell>
          <cell r="E155" t="str">
            <v>CHANDLER</v>
          </cell>
        </row>
        <row r="156">
          <cell r="C156" t="str">
            <v>220-10</v>
          </cell>
          <cell r="D156">
            <v>2150000</v>
          </cell>
          <cell r="E156" t="str">
            <v>SWANSON</v>
          </cell>
        </row>
        <row r="157">
          <cell r="C157" t="str">
            <v>305-10</v>
          </cell>
          <cell r="D157">
            <v>930000</v>
          </cell>
          <cell r="E157" t="str">
            <v>CLARK</v>
          </cell>
        </row>
        <row r="158">
          <cell r="C158" t="str">
            <v>1827-10</v>
          </cell>
          <cell r="D158">
            <v>1820000</v>
          </cell>
          <cell r="E158" t="str">
            <v>ADANE</v>
          </cell>
        </row>
        <row r="159">
          <cell r="C159" t="str">
            <v>223-10</v>
          </cell>
          <cell r="D159">
            <v>1810000</v>
          </cell>
          <cell r="E159" t="str">
            <v>NEWELL</v>
          </cell>
        </row>
        <row r="160">
          <cell r="C160" t="str">
            <v>1828-10</v>
          </cell>
          <cell r="D160">
            <v>1820000</v>
          </cell>
          <cell r="E160" t="str">
            <v>ADANE</v>
          </cell>
        </row>
        <row r="161">
          <cell r="C161" t="str">
            <v>307-10</v>
          </cell>
          <cell r="D161">
            <v>2110000</v>
          </cell>
          <cell r="E161" t="str">
            <v>OUN</v>
          </cell>
        </row>
        <row r="162">
          <cell r="C162" t="str">
            <v>222-10</v>
          </cell>
          <cell r="D162">
            <v>1300000</v>
          </cell>
          <cell r="E162" t="str">
            <v>LEVIN</v>
          </cell>
        </row>
        <row r="163">
          <cell r="C163" t="str">
            <v>225-10</v>
          </cell>
          <cell r="D163">
            <v>1800000</v>
          </cell>
          <cell r="E163" t="str">
            <v>CHANDLER</v>
          </cell>
        </row>
        <row r="164">
          <cell r="C164" t="str">
            <v>224-10</v>
          </cell>
          <cell r="D164">
            <v>1810000</v>
          </cell>
          <cell r="E164" t="str">
            <v>NEWELL</v>
          </cell>
        </row>
        <row r="165">
          <cell r="C165" t="str">
            <v>1829-10</v>
          </cell>
          <cell r="D165">
            <v>1820000</v>
          </cell>
          <cell r="E165" t="str">
            <v>ADANE</v>
          </cell>
        </row>
        <row r="166">
          <cell r="C166" t="str">
            <v>227-10</v>
          </cell>
          <cell r="D166">
            <v>2150000</v>
          </cell>
          <cell r="E166" t="str">
            <v>SWANSON</v>
          </cell>
        </row>
        <row r="167">
          <cell r="C167" t="str">
            <v>1830-10</v>
          </cell>
          <cell r="D167">
            <v>1820000</v>
          </cell>
          <cell r="E167" t="str">
            <v>ADANE</v>
          </cell>
        </row>
        <row r="168">
          <cell r="C168" t="str">
            <v>1830-10</v>
          </cell>
          <cell r="D168">
            <v>1820000</v>
          </cell>
          <cell r="E168" t="str">
            <v>ADANE</v>
          </cell>
        </row>
        <row r="169">
          <cell r="C169" t="str">
            <v>229-10</v>
          </cell>
          <cell r="D169">
            <v>1300000</v>
          </cell>
          <cell r="E169" t="str">
            <v>LEVIN</v>
          </cell>
        </row>
        <row r="170">
          <cell r="C170" t="str">
            <v>226-10</v>
          </cell>
          <cell r="D170">
            <v>1800000</v>
          </cell>
          <cell r="E170" t="str">
            <v>CHANDLER</v>
          </cell>
        </row>
        <row r="171">
          <cell r="C171" t="str">
            <v>1831-10</v>
          </cell>
          <cell r="D171">
            <v>1820000</v>
          </cell>
          <cell r="E171" t="str">
            <v>ADANE</v>
          </cell>
        </row>
        <row r="172">
          <cell r="C172" t="str">
            <v>228-10</v>
          </cell>
          <cell r="D172">
            <v>2150000</v>
          </cell>
          <cell r="E172" t="str">
            <v>SWANSON</v>
          </cell>
        </row>
        <row r="173">
          <cell r="C173" t="str">
            <v>231-10</v>
          </cell>
          <cell r="D173">
            <v>1810000</v>
          </cell>
          <cell r="E173" t="str">
            <v>NEWELL</v>
          </cell>
        </row>
        <row r="174">
          <cell r="C174" t="str">
            <v>1832-10</v>
          </cell>
          <cell r="D174">
            <v>1820000</v>
          </cell>
          <cell r="E174" t="str">
            <v>ADANE</v>
          </cell>
        </row>
        <row r="175">
          <cell r="C175" t="str">
            <v>1832-10</v>
          </cell>
          <cell r="D175">
            <v>1820000</v>
          </cell>
          <cell r="E175" t="str">
            <v>ADANE</v>
          </cell>
        </row>
        <row r="176">
          <cell r="C176" t="str">
            <v>230-10</v>
          </cell>
          <cell r="D176">
            <v>1300000</v>
          </cell>
          <cell r="E176" t="str">
            <v>LEVIN</v>
          </cell>
        </row>
        <row r="177">
          <cell r="C177" t="str">
            <v>233-10</v>
          </cell>
          <cell r="D177">
            <v>1800000</v>
          </cell>
          <cell r="E177" t="str">
            <v>CHANDLER</v>
          </cell>
        </row>
        <row r="178">
          <cell r="C178" t="str">
            <v>232-10</v>
          </cell>
          <cell r="D178">
            <v>1810000</v>
          </cell>
          <cell r="E178" t="str">
            <v>NEWELL</v>
          </cell>
        </row>
        <row r="179">
          <cell r="C179" t="str">
            <v>1833-10</v>
          </cell>
          <cell r="D179">
            <v>1820000</v>
          </cell>
          <cell r="E179" t="str">
            <v>ADANE</v>
          </cell>
        </row>
        <row r="180">
          <cell r="C180" t="str">
            <v>235-10</v>
          </cell>
          <cell r="D180">
            <v>2150000</v>
          </cell>
          <cell r="E180" t="str">
            <v>SWANSON</v>
          </cell>
        </row>
        <row r="181">
          <cell r="C181" t="str">
            <v>234-10</v>
          </cell>
          <cell r="D181">
            <v>1800000</v>
          </cell>
          <cell r="E181" t="str">
            <v>CHANDLER</v>
          </cell>
        </row>
        <row r="182">
          <cell r="C182" t="str">
            <v>237-10</v>
          </cell>
          <cell r="D182">
            <v>1300000</v>
          </cell>
          <cell r="E182" t="str">
            <v>LEVIN</v>
          </cell>
        </row>
        <row r="183">
          <cell r="C183" t="str">
            <v>239-10</v>
          </cell>
          <cell r="D183">
            <v>1810000</v>
          </cell>
          <cell r="E183" t="str">
            <v>NEWELL</v>
          </cell>
        </row>
        <row r="184">
          <cell r="C184" t="str">
            <v>236-10</v>
          </cell>
          <cell r="D184">
            <v>2150000</v>
          </cell>
          <cell r="E184" t="str">
            <v>SWANSON</v>
          </cell>
        </row>
        <row r="185">
          <cell r="C185" t="str">
            <v>238-10</v>
          </cell>
          <cell r="D185">
            <v>1300000</v>
          </cell>
          <cell r="E185" t="str">
            <v>LEVIN</v>
          </cell>
        </row>
        <row r="186">
          <cell r="C186" t="str">
            <v>241-10</v>
          </cell>
          <cell r="D186">
            <v>1800000</v>
          </cell>
          <cell r="E186" t="str">
            <v>CHANDLER</v>
          </cell>
        </row>
        <row r="187">
          <cell r="C187" t="str">
            <v>240-10</v>
          </cell>
          <cell r="D187">
            <v>1810000</v>
          </cell>
          <cell r="E187" t="str">
            <v>NEWELL</v>
          </cell>
        </row>
        <row r="188">
          <cell r="C188" t="str">
            <v>243-10</v>
          </cell>
          <cell r="D188">
            <v>2150000</v>
          </cell>
          <cell r="E188" t="str">
            <v>SWANSON</v>
          </cell>
        </row>
        <row r="189">
          <cell r="C189" t="str">
            <v>245-10</v>
          </cell>
          <cell r="D189">
            <v>1300000</v>
          </cell>
          <cell r="E189" t="str">
            <v>LEVIN</v>
          </cell>
        </row>
        <row r="190">
          <cell r="C190" t="str">
            <v>242-10</v>
          </cell>
          <cell r="D190">
            <v>1800000</v>
          </cell>
          <cell r="E190" t="str">
            <v>CHANDLER</v>
          </cell>
        </row>
        <row r="191">
          <cell r="C191" t="str">
            <v>309-10</v>
          </cell>
          <cell r="D191">
            <v>1810000</v>
          </cell>
          <cell r="E191" t="str">
            <v>NEWELL</v>
          </cell>
        </row>
        <row r="192">
          <cell r="C192" t="str">
            <v>244-10</v>
          </cell>
          <cell r="D192">
            <v>2150000</v>
          </cell>
          <cell r="E192" t="str">
            <v>SWANSON</v>
          </cell>
        </row>
        <row r="193">
          <cell r="C193" t="str">
            <v>311-10</v>
          </cell>
          <cell r="D193">
            <v>1800000</v>
          </cell>
          <cell r="E193" t="str">
            <v>CHANDLER</v>
          </cell>
        </row>
        <row r="194">
          <cell r="C194" t="str">
            <v>246-10</v>
          </cell>
          <cell r="D194">
            <v>1300000</v>
          </cell>
          <cell r="E194" t="str">
            <v>LEVIN</v>
          </cell>
        </row>
        <row r="195">
          <cell r="C195" t="str">
            <v>313-10</v>
          </cell>
          <cell r="D195">
            <v>2150000</v>
          </cell>
          <cell r="E195" t="str">
            <v>SWANSON</v>
          </cell>
        </row>
        <row r="197">
          <cell r="C197" t="str">
            <v>228-09</v>
          </cell>
          <cell r="D197">
            <v>2370000</v>
          </cell>
          <cell r="E197" t="str">
            <v>DELGADO</v>
          </cell>
        </row>
        <row r="198">
          <cell r="C198" t="str">
            <v>845-09</v>
          </cell>
          <cell r="D198">
            <v>2280000</v>
          </cell>
          <cell r="E198" t="str">
            <v>MAHAN</v>
          </cell>
        </row>
        <row r="199">
          <cell r="C199" t="str">
            <v>231-09</v>
          </cell>
          <cell r="D199">
            <v>2000000</v>
          </cell>
          <cell r="E199" t="str">
            <v>STAMBAUGH</v>
          </cell>
        </row>
        <row r="200">
          <cell r="C200" t="str">
            <v>230-09</v>
          </cell>
          <cell r="D200">
            <v>1300000</v>
          </cell>
          <cell r="E200" t="str">
            <v>LEVIN</v>
          </cell>
        </row>
        <row r="201">
          <cell r="C201" t="str">
            <v>844-09</v>
          </cell>
          <cell r="D201">
            <v>2280000</v>
          </cell>
          <cell r="E201" t="str">
            <v>MAHAN</v>
          </cell>
        </row>
        <row r="202">
          <cell r="C202" t="str">
            <v>233-09</v>
          </cell>
          <cell r="D202">
            <v>1800000</v>
          </cell>
          <cell r="E202" t="str">
            <v>CHANDLER</v>
          </cell>
        </row>
        <row r="203">
          <cell r="C203" t="str">
            <v>847-09</v>
          </cell>
          <cell r="D203">
            <v>2280000</v>
          </cell>
          <cell r="E203" t="str">
            <v>MAHAN</v>
          </cell>
        </row>
        <row r="204">
          <cell r="C204" t="str">
            <v>235-09</v>
          </cell>
          <cell r="D204">
            <v>2370000</v>
          </cell>
          <cell r="E204" t="str">
            <v>DELGADO</v>
          </cell>
        </row>
        <row r="205">
          <cell r="C205" t="str">
            <v>232-09</v>
          </cell>
          <cell r="D205">
            <v>2000000</v>
          </cell>
          <cell r="E205" t="str">
            <v>STAMBAUGH</v>
          </cell>
        </row>
        <row r="206">
          <cell r="C206" t="str">
            <v>908-09</v>
          </cell>
          <cell r="D206">
            <v>2280000</v>
          </cell>
          <cell r="E206" t="str">
            <v>MAHAN</v>
          </cell>
        </row>
        <row r="207">
          <cell r="C207" t="str">
            <v>237-09</v>
          </cell>
          <cell r="D207">
            <v>1300000</v>
          </cell>
          <cell r="E207" t="str">
            <v>LEVIN</v>
          </cell>
        </row>
        <row r="208">
          <cell r="C208" t="str">
            <v>234-09</v>
          </cell>
          <cell r="D208">
            <v>1800000</v>
          </cell>
          <cell r="E208" t="str">
            <v>CHANDLER</v>
          </cell>
        </row>
        <row r="209">
          <cell r="C209" t="str">
            <v>236-09</v>
          </cell>
          <cell r="D209">
            <v>2370000</v>
          </cell>
          <cell r="E209" t="str">
            <v>DELGADO</v>
          </cell>
        </row>
        <row r="210">
          <cell r="C210" t="str">
            <v>239-09</v>
          </cell>
          <cell r="D210">
            <v>2000000</v>
          </cell>
          <cell r="E210" t="str">
            <v>STAMBAUGH</v>
          </cell>
        </row>
        <row r="211">
          <cell r="C211" t="str">
            <v>238-09</v>
          </cell>
          <cell r="D211">
            <v>1300000</v>
          </cell>
          <cell r="E211" t="str">
            <v>LEVIN</v>
          </cell>
        </row>
        <row r="212">
          <cell r="C212" t="str">
            <v>241-09</v>
          </cell>
          <cell r="D212">
            <v>1800000</v>
          </cell>
          <cell r="E212" t="str">
            <v>CHANDLER</v>
          </cell>
        </row>
        <row r="213">
          <cell r="C213" t="str">
            <v>61-09</v>
          </cell>
          <cell r="D213">
            <v>630000</v>
          </cell>
          <cell r="E213" t="b">
            <v>1</v>
          </cell>
        </row>
        <row r="214">
          <cell r="C214" t="str">
            <v>61-09</v>
          </cell>
          <cell r="D214">
            <v>630000</v>
          </cell>
          <cell r="E214" t="b">
            <v>1</v>
          </cell>
        </row>
        <row r="215">
          <cell r="C215" t="str">
            <v>243-09</v>
          </cell>
          <cell r="D215">
            <v>2370000</v>
          </cell>
          <cell r="E215" t="str">
            <v>DELGADO</v>
          </cell>
        </row>
        <row r="216">
          <cell r="C216" t="str">
            <v>240-09</v>
          </cell>
          <cell r="D216">
            <v>2000000</v>
          </cell>
          <cell r="E216" t="str">
            <v>STAMBAUGH</v>
          </cell>
        </row>
        <row r="217">
          <cell r="C217" t="str">
            <v>242-09</v>
          </cell>
          <cell r="D217">
            <v>1800000</v>
          </cell>
          <cell r="E217" t="str">
            <v>CHANDLER</v>
          </cell>
        </row>
        <row r="219">
          <cell r="C219" t="str">
            <v>237-08</v>
          </cell>
          <cell r="D219">
            <v>2370000</v>
          </cell>
          <cell r="E219" t="str">
            <v>DELGADO</v>
          </cell>
        </row>
        <row r="220">
          <cell r="C220" t="str">
            <v>234-08</v>
          </cell>
          <cell r="D220">
            <v>2110000</v>
          </cell>
          <cell r="E220" t="str">
            <v>OUN</v>
          </cell>
        </row>
        <row r="221">
          <cell r="C221" t="str">
            <v>234-08</v>
          </cell>
          <cell r="D221">
            <v>2110000</v>
          </cell>
          <cell r="E221" t="str">
            <v>OUN</v>
          </cell>
        </row>
        <row r="222">
          <cell r="C222" t="str">
            <v>234-08</v>
          </cell>
          <cell r="D222">
            <v>2110000</v>
          </cell>
          <cell r="E222" t="str">
            <v>OUN</v>
          </cell>
        </row>
        <row r="223">
          <cell r="C223" t="str">
            <v>239-08</v>
          </cell>
          <cell r="D223">
            <v>2000000</v>
          </cell>
          <cell r="E223" t="str">
            <v>STAMBAUGH</v>
          </cell>
        </row>
        <row r="224">
          <cell r="C224" t="str">
            <v>236-08</v>
          </cell>
          <cell r="D224">
            <v>1480000</v>
          </cell>
          <cell r="E224" t="str">
            <v>STURGEON</v>
          </cell>
        </row>
        <row r="225">
          <cell r="C225" t="str">
            <v>241-08</v>
          </cell>
          <cell r="D225">
            <v>2110000</v>
          </cell>
          <cell r="E225" t="str">
            <v>OUN</v>
          </cell>
        </row>
        <row r="226">
          <cell r="C226" t="str">
            <v>241-08</v>
          </cell>
          <cell r="D226">
            <v>2110000</v>
          </cell>
          <cell r="E226" t="str">
            <v>OUN</v>
          </cell>
        </row>
        <row r="227">
          <cell r="C227" t="str">
            <v>238-08</v>
          </cell>
          <cell r="D227">
            <v>2370000</v>
          </cell>
          <cell r="E227" t="str">
            <v>DELGADO</v>
          </cell>
        </row>
        <row r="228">
          <cell r="C228" t="str">
            <v>241-08</v>
          </cell>
          <cell r="D228">
            <v>2110000</v>
          </cell>
          <cell r="E228" t="str">
            <v>OUN</v>
          </cell>
        </row>
        <row r="229">
          <cell r="C229" t="str">
            <v>240-08</v>
          </cell>
          <cell r="D229">
            <v>2000000</v>
          </cell>
          <cell r="E229" t="str">
            <v>STAMBAUGH</v>
          </cell>
        </row>
        <row r="230">
          <cell r="C230" t="str">
            <v>243-08</v>
          </cell>
          <cell r="D230">
            <v>2260000</v>
          </cell>
          <cell r="E230" t="str">
            <v>ARVIDSON</v>
          </cell>
        </row>
        <row r="231">
          <cell r="C231" t="str">
            <v>309-08</v>
          </cell>
          <cell r="D231">
            <v>2370000</v>
          </cell>
          <cell r="E231" t="str">
            <v>DELGADO</v>
          </cell>
        </row>
        <row r="232">
          <cell r="C232" t="str">
            <v>242-08</v>
          </cell>
          <cell r="D232">
            <v>2110000</v>
          </cell>
          <cell r="E232" t="str">
            <v>OUN</v>
          </cell>
        </row>
        <row r="233">
          <cell r="C233" t="str">
            <v>242-08</v>
          </cell>
          <cell r="D233">
            <v>2110000</v>
          </cell>
          <cell r="E233" t="str">
            <v>OUN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101-11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245-10</v>
          </cell>
          <cell r="D2">
            <v>1300000</v>
          </cell>
          <cell r="E2" t="str">
            <v>LEVIN</v>
          </cell>
        </row>
        <row r="3">
          <cell r="C3" t="str">
            <v>242-10</v>
          </cell>
          <cell r="D3">
            <v>1800000</v>
          </cell>
          <cell r="E3" t="str">
            <v>CHANDLER</v>
          </cell>
        </row>
        <row r="4">
          <cell r="C4" t="str">
            <v>309-10</v>
          </cell>
          <cell r="D4">
            <v>1810000</v>
          </cell>
          <cell r="E4" t="str">
            <v>NEWELL</v>
          </cell>
        </row>
        <row r="5">
          <cell r="C5" t="str">
            <v>244-10</v>
          </cell>
          <cell r="D5">
            <v>2150000</v>
          </cell>
          <cell r="E5" t="str">
            <v>SWANSON</v>
          </cell>
        </row>
        <row r="6">
          <cell r="C6" t="str">
            <v>311-10</v>
          </cell>
          <cell r="D6">
            <v>1800000</v>
          </cell>
          <cell r="E6" t="str">
            <v>CHANDLER</v>
          </cell>
        </row>
        <row r="7">
          <cell r="C7" t="str">
            <v>246-10</v>
          </cell>
          <cell r="D7">
            <v>1300000</v>
          </cell>
          <cell r="E7" t="str">
            <v>LEVIN</v>
          </cell>
        </row>
        <row r="8">
          <cell r="C8" t="str">
            <v>313-10</v>
          </cell>
          <cell r="D8">
            <v>2150000</v>
          </cell>
          <cell r="E8" t="str">
            <v>SWANSON</v>
          </cell>
        </row>
        <row r="9">
          <cell r="C9" t="str">
            <v>101-11</v>
          </cell>
          <cell r="D9">
            <v>2030000</v>
          </cell>
          <cell r="E9" t="str">
            <v>KILLION</v>
          </cell>
        </row>
        <row r="10">
          <cell r="C10" t="str">
            <v>103-11</v>
          </cell>
          <cell r="D10">
            <v>1260000</v>
          </cell>
          <cell r="E10" t="str">
            <v>ACKERMAN</v>
          </cell>
        </row>
        <row r="11">
          <cell r="C11" t="str">
            <v>102-11</v>
          </cell>
          <cell r="D11">
            <v>2030000</v>
          </cell>
          <cell r="E11" t="str">
            <v>KILLION</v>
          </cell>
        </row>
        <row r="12">
          <cell r="C12" t="str">
            <v>105-11</v>
          </cell>
          <cell r="D12">
            <v>2010000</v>
          </cell>
          <cell r="E12" t="str">
            <v>MAELZER</v>
          </cell>
        </row>
        <row r="13">
          <cell r="C13" t="str">
            <v>105-11</v>
          </cell>
          <cell r="D13">
            <v>2010000</v>
          </cell>
          <cell r="E13" t="str">
            <v>MAELZER</v>
          </cell>
        </row>
        <row r="14">
          <cell r="C14" t="str">
            <v>107-11</v>
          </cell>
          <cell r="D14">
            <v>1990000</v>
          </cell>
          <cell r="E14" t="str">
            <v>DAVIS</v>
          </cell>
        </row>
        <row r="15">
          <cell r="C15" t="str">
            <v>107-11</v>
          </cell>
          <cell r="D15">
            <v>1990000</v>
          </cell>
          <cell r="E15" t="str">
            <v>DAVIS</v>
          </cell>
        </row>
        <row r="16">
          <cell r="C16" t="str">
            <v>104-11</v>
          </cell>
          <cell r="D16">
            <v>1260000</v>
          </cell>
          <cell r="E16" t="str">
            <v>ACKERMAN</v>
          </cell>
        </row>
        <row r="17">
          <cell r="C17" t="str">
            <v>107-11</v>
          </cell>
          <cell r="D17">
            <v>1990000</v>
          </cell>
          <cell r="E17" t="str">
            <v>DAVIS</v>
          </cell>
        </row>
        <row r="18">
          <cell r="C18" t="str">
            <v>109-11</v>
          </cell>
          <cell r="D18">
            <v>1310000</v>
          </cell>
          <cell r="E18" t="str">
            <v>MALAVE</v>
          </cell>
        </row>
        <row r="19">
          <cell r="C19" t="str">
            <v>111-11</v>
          </cell>
          <cell r="D19">
            <v>1760000</v>
          </cell>
          <cell r="E19" t="str">
            <v>STRICKLAND</v>
          </cell>
        </row>
        <row r="20">
          <cell r="C20" t="str">
            <v>113-11</v>
          </cell>
          <cell r="D20">
            <v>2030000</v>
          </cell>
          <cell r="E20" t="str">
            <v>KILLION</v>
          </cell>
        </row>
        <row r="21">
          <cell r="C21" t="str">
            <v>106-11</v>
          </cell>
          <cell r="D21">
            <v>2010000</v>
          </cell>
          <cell r="E21" t="str">
            <v>MAELZER</v>
          </cell>
        </row>
        <row r="22">
          <cell r="C22" t="str">
            <v>108-11</v>
          </cell>
          <cell r="D22">
            <v>1990000</v>
          </cell>
          <cell r="E22" t="str">
            <v>DAVIS</v>
          </cell>
        </row>
        <row r="23">
          <cell r="C23" t="str">
            <v>108-11</v>
          </cell>
          <cell r="D23">
            <v>1990000</v>
          </cell>
          <cell r="E23" t="str">
            <v>DAVIS</v>
          </cell>
        </row>
        <row r="24">
          <cell r="C24" t="str">
            <v>108-11</v>
          </cell>
          <cell r="D24">
            <v>1990000</v>
          </cell>
          <cell r="E24" t="str">
            <v>DAVIS</v>
          </cell>
        </row>
        <row r="25">
          <cell r="C25" t="str">
            <v>115-11</v>
          </cell>
          <cell r="D25">
            <v>1830000</v>
          </cell>
          <cell r="E25" t="str">
            <v>YORK</v>
          </cell>
        </row>
        <row r="26">
          <cell r="C26" t="str">
            <v>115-11</v>
          </cell>
          <cell r="D26">
            <v>1830000</v>
          </cell>
          <cell r="E26" t="str">
            <v>YORK</v>
          </cell>
        </row>
        <row r="27">
          <cell r="C27" t="str">
            <v>110-11</v>
          </cell>
          <cell r="D27">
            <v>1310000</v>
          </cell>
          <cell r="E27" t="str">
            <v>MALAVE</v>
          </cell>
        </row>
        <row r="28">
          <cell r="C28" t="str">
            <v>117-11</v>
          </cell>
          <cell r="D28">
            <v>1260000</v>
          </cell>
          <cell r="E28" t="str">
            <v>ACKERMAN</v>
          </cell>
        </row>
        <row r="29">
          <cell r="C29" t="str">
            <v>1800-11</v>
          </cell>
          <cell r="D29">
            <v>1110000</v>
          </cell>
          <cell r="E29" t="str">
            <v>STARKS</v>
          </cell>
        </row>
        <row r="30">
          <cell r="C30" t="str">
            <v>1800-11</v>
          </cell>
          <cell r="D30">
            <v>1110000</v>
          </cell>
          <cell r="E30" t="str">
            <v>STARKS</v>
          </cell>
        </row>
        <row r="31">
          <cell r="C31" t="str">
            <v>112-11</v>
          </cell>
          <cell r="D31">
            <v>1760000</v>
          </cell>
          <cell r="E31" t="str">
            <v>STRICKLAND</v>
          </cell>
        </row>
        <row r="32">
          <cell r="C32" t="str">
            <v>119-11</v>
          </cell>
          <cell r="D32">
            <v>2010000</v>
          </cell>
          <cell r="E32" t="str">
            <v>MAELZER</v>
          </cell>
        </row>
        <row r="33">
          <cell r="C33" t="str">
            <v>119-11</v>
          </cell>
          <cell r="D33">
            <v>2010000</v>
          </cell>
          <cell r="E33" t="str">
            <v>MAELZER</v>
          </cell>
        </row>
        <row r="34">
          <cell r="C34" t="str">
            <v>114-11</v>
          </cell>
          <cell r="D34">
            <v>2030000</v>
          </cell>
          <cell r="E34" t="str">
            <v>KILLION</v>
          </cell>
        </row>
        <row r="35">
          <cell r="C35" t="str">
            <v>1801-11</v>
          </cell>
          <cell r="D35">
            <v>1110000</v>
          </cell>
          <cell r="E35" t="str">
            <v>STARKS</v>
          </cell>
        </row>
        <row r="36">
          <cell r="C36" t="str">
            <v>119-11</v>
          </cell>
          <cell r="D36">
            <v>2010000</v>
          </cell>
          <cell r="E36" t="str">
            <v>MAELZER</v>
          </cell>
        </row>
        <row r="37">
          <cell r="C37" t="str">
            <v>116-11</v>
          </cell>
          <cell r="D37">
            <v>1830000</v>
          </cell>
          <cell r="E37" t="str">
            <v>YORK</v>
          </cell>
        </row>
        <row r="38">
          <cell r="C38" t="str">
            <v>121-11</v>
          </cell>
          <cell r="D38">
            <v>1990000</v>
          </cell>
          <cell r="E38" t="str">
            <v>DAVIS</v>
          </cell>
        </row>
        <row r="39">
          <cell r="C39" t="str">
            <v>123-11</v>
          </cell>
          <cell r="D39">
            <v>1310000</v>
          </cell>
          <cell r="E39" t="str">
            <v>MALAVE</v>
          </cell>
        </row>
        <row r="40">
          <cell r="C40" t="str">
            <v>118-11</v>
          </cell>
          <cell r="D40">
            <v>1260000</v>
          </cell>
          <cell r="E40" t="str">
            <v>ACKERMAN</v>
          </cell>
        </row>
        <row r="41">
          <cell r="C41" t="str">
            <v>1802-11</v>
          </cell>
          <cell r="D41">
            <v>1110000</v>
          </cell>
          <cell r="E41" t="str">
            <v>STARKS</v>
          </cell>
        </row>
        <row r="42">
          <cell r="C42" t="str">
            <v>120-11</v>
          </cell>
          <cell r="D42">
            <v>2010000</v>
          </cell>
          <cell r="E42" t="str">
            <v>MAELZER</v>
          </cell>
        </row>
        <row r="43">
          <cell r="C43" t="str">
            <v>125-11</v>
          </cell>
          <cell r="D43">
            <v>1760000</v>
          </cell>
          <cell r="E43" t="str">
            <v>STRICKLAND</v>
          </cell>
        </row>
        <row r="44">
          <cell r="C44" t="str">
            <v>127-11</v>
          </cell>
          <cell r="D44">
            <v>2030000</v>
          </cell>
          <cell r="E44" t="str">
            <v>KILLION</v>
          </cell>
        </row>
        <row r="45">
          <cell r="C45" t="str">
            <v>122-11</v>
          </cell>
          <cell r="D45">
            <v>1990000</v>
          </cell>
          <cell r="E45" t="str">
            <v>DAVIS</v>
          </cell>
        </row>
        <row r="46">
          <cell r="C46" t="str">
            <v>129-11</v>
          </cell>
          <cell r="D46">
            <v>1830000</v>
          </cell>
          <cell r="E46" t="str">
            <v>YORK</v>
          </cell>
        </row>
        <row r="47">
          <cell r="C47" t="str">
            <v>1803-11</v>
          </cell>
          <cell r="D47">
            <v>1110000</v>
          </cell>
          <cell r="E47" t="str">
            <v>STARKS</v>
          </cell>
        </row>
        <row r="48">
          <cell r="C48" t="str">
            <v>124-11</v>
          </cell>
          <cell r="D48">
            <v>1310000</v>
          </cell>
          <cell r="E48" t="str">
            <v>MALAVE</v>
          </cell>
        </row>
        <row r="49">
          <cell r="C49" t="str">
            <v>131-11</v>
          </cell>
          <cell r="D49">
            <v>1260000</v>
          </cell>
          <cell r="E49" t="str">
            <v>ACKERMAN</v>
          </cell>
        </row>
        <row r="50">
          <cell r="C50" t="str">
            <v>126-11</v>
          </cell>
          <cell r="D50">
            <v>1760000</v>
          </cell>
          <cell r="E50" t="str">
            <v>STRICKLAND</v>
          </cell>
        </row>
        <row r="51">
          <cell r="C51" t="str">
            <v>133-11</v>
          </cell>
          <cell r="D51">
            <v>2010000</v>
          </cell>
          <cell r="E51" t="str">
            <v>MAELZER</v>
          </cell>
        </row>
        <row r="52">
          <cell r="C52" t="str">
            <v>1804-11</v>
          </cell>
          <cell r="D52">
            <v>1110000</v>
          </cell>
          <cell r="E52" t="str">
            <v>STARKS</v>
          </cell>
        </row>
        <row r="53">
          <cell r="C53" t="str">
            <v>128-11</v>
          </cell>
          <cell r="D53">
            <v>2030000</v>
          </cell>
          <cell r="E53" t="str">
            <v>KILLION</v>
          </cell>
        </row>
        <row r="54">
          <cell r="C54" t="str">
            <v>130-11</v>
          </cell>
          <cell r="D54">
            <v>1830000</v>
          </cell>
          <cell r="E54" t="str">
            <v>YORK</v>
          </cell>
        </row>
        <row r="55">
          <cell r="C55" t="str">
            <v>135-11</v>
          </cell>
          <cell r="D55">
            <v>1990000</v>
          </cell>
          <cell r="E55" t="str">
            <v>DAVIS</v>
          </cell>
        </row>
        <row r="56">
          <cell r="C56" t="str">
            <v>137-11</v>
          </cell>
          <cell r="D56">
            <v>1310000</v>
          </cell>
          <cell r="E56" t="str">
            <v>MALAVE</v>
          </cell>
        </row>
        <row r="57">
          <cell r="C57" t="str">
            <v>1805-11</v>
          </cell>
          <cell r="D57">
            <v>1110000</v>
          </cell>
          <cell r="E57" t="str">
            <v>STARKS</v>
          </cell>
        </row>
        <row r="58">
          <cell r="C58" t="str">
            <v>132-11</v>
          </cell>
          <cell r="D58">
            <v>1260000</v>
          </cell>
          <cell r="E58" t="str">
            <v>ACKERMAN</v>
          </cell>
        </row>
        <row r="59">
          <cell r="C59" t="str">
            <v>139-11</v>
          </cell>
          <cell r="D59">
            <v>1760000</v>
          </cell>
          <cell r="E59" t="str">
            <v>STRICKLAND</v>
          </cell>
        </row>
        <row r="60">
          <cell r="C60" t="str">
            <v>134-11</v>
          </cell>
          <cell r="D60">
            <v>2010000</v>
          </cell>
          <cell r="E60" t="str">
            <v>MAELZER</v>
          </cell>
        </row>
        <row r="61">
          <cell r="C61" t="str">
            <v>1806-11</v>
          </cell>
          <cell r="D61">
            <v>1110000</v>
          </cell>
          <cell r="E61" t="str">
            <v>STARKS</v>
          </cell>
        </row>
        <row r="62">
          <cell r="C62" t="str">
            <v>141-11</v>
          </cell>
          <cell r="D62">
            <v>2030000</v>
          </cell>
          <cell r="E62" t="str">
            <v>KILLION</v>
          </cell>
        </row>
        <row r="63">
          <cell r="C63" t="str">
            <v>136-11</v>
          </cell>
          <cell r="D63">
            <v>1990000</v>
          </cell>
          <cell r="E63" t="str">
            <v>DAVIS</v>
          </cell>
        </row>
        <row r="64">
          <cell r="C64" t="str">
            <v>136-11</v>
          </cell>
          <cell r="D64">
            <v>1990000</v>
          </cell>
          <cell r="E64" t="str">
            <v>DAVIS</v>
          </cell>
        </row>
        <row r="65">
          <cell r="C65" t="str">
            <v>143-11</v>
          </cell>
          <cell r="D65">
            <v>1830000</v>
          </cell>
          <cell r="E65" t="str">
            <v>YORK</v>
          </cell>
        </row>
        <row r="66">
          <cell r="C66" t="str">
            <v>145-11</v>
          </cell>
          <cell r="D66">
            <v>1260000</v>
          </cell>
          <cell r="E66" t="str">
            <v>ACKERMAN</v>
          </cell>
        </row>
        <row r="67">
          <cell r="C67" t="str">
            <v>138-11</v>
          </cell>
          <cell r="D67">
            <v>1310000</v>
          </cell>
          <cell r="E67" t="str">
            <v>MALAVE</v>
          </cell>
        </row>
        <row r="68">
          <cell r="C68" t="str">
            <v>1807-11</v>
          </cell>
          <cell r="D68">
            <v>1110000</v>
          </cell>
          <cell r="E68" t="str">
            <v>STARKS</v>
          </cell>
        </row>
        <row r="69">
          <cell r="C69" t="str">
            <v>140-11</v>
          </cell>
          <cell r="D69">
            <v>1760000</v>
          </cell>
          <cell r="E69" t="str">
            <v>STRICKLAND</v>
          </cell>
        </row>
        <row r="70">
          <cell r="C70" t="str">
            <v>147-11</v>
          </cell>
          <cell r="D70">
            <v>2010000</v>
          </cell>
          <cell r="E70" t="str">
            <v>MAELZER</v>
          </cell>
        </row>
        <row r="71">
          <cell r="C71" t="str">
            <v>142-11</v>
          </cell>
          <cell r="D71">
            <v>2030000</v>
          </cell>
          <cell r="E71" t="str">
            <v>KILLION</v>
          </cell>
        </row>
        <row r="72">
          <cell r="C72" t="str">
            <v>140-11</v>
          </cell>
          <cell r="D72">
            <v>1760000</v>
          </cell>
          <cell r="E72" t="str">
            <v>STRICKLAND</v>
          </cell>
        </row>
        <row r="73">
          <cell r="C73" t="str">
            <v>1807-11</v>
          </cell>
          <cell r="D73">
            <v>1110000</v>
          </cell>
          <cell r="E73" t="str">
            <v>STARKS</v>
          </cell>
        </row>
        <row r="74">
          <cell r="C74" t="str">
            <v>144-11</v>
          </cell>
          <cell r="D74">
            <v>1830000</v>
          </cell>
          <cell r="E74" t="str">
            <v>YORK</v>
          </cell>
        </row>
        <row r="75">
          <cell r="C75" t="str">
            <v>1808-11</v>
          </cell>
          <cell r="D75">
            <v>1110000</v>
          </cell>
          <cell r="E75" t="str">
            <v>STARKS</v>
          </cell>
        </row>
        <row r="76">
          <cell r="C76" t="str">
            <v>149-11</v>
          </cell>
          <cell r="D76">
            <v>1990000</v>
          </cell>
          <cell r="E76" t="str">
            <v>DAVIS</v>
          </cell>
        </row>
        <row r="77">
          <cell r="C77" t="str">
            <v>151-11</v>
          </cell>
          <cell r="D77">
            <v>1310000</v>
          </cell>
          <cell r="E77" t="str">
            <v>MALAVE</v>
          </cell>
        </row>
        <row r="78">
          <cell r="C78" t="str">
            <v>146-11</v>
          </cell>
          <cell r="D78">
            <v>1260000</v>
          </cell>
          <cell r="E78" t="str">
            <v>ACKERMAN</v>
          </cell>
        </row>
        <row r="79">
          <cell r="C79" t="str">
            <v>1809-11</v>
          </cell>
          <cell r="D79">
            <v>1110000</v>
          </cell>
          <cell r="E79" t="str">
            <v>STARKS</v>
          </cell>
        </row>
        <row r="80">
          <cell r="C80" t="str">
            <v>153-11</v>
          </cell>
          <cell r="D80">
            <v>1760000</v>
          </cell>
          <cell r="E80" t="str">
            <v>STRICKLAND</v>
          </cell>
        </row>
        <row r="81">
          <cell r="C81" t="str">
            <v>148-11</v>
          </cell>
          <cell r="D81">
            <v>2010000</v>
          </cell>
          <cell r="E81" t="str">
            <v>MAELZER</v>
          </cell>
        </row>
        <row r="82">
          <cell r="C82" t="str">
            <v>155-11</v>
          </cell>
          <cell r="D82">
            <v>930000</v>
          </cell>
          <cell r="E82" t="str">
            <v>CLARK</v>
          </cell>
        </row>
        <row r="83">
          <cell r="C83" t="str">
            <v>150-11</v>
          </cell>
          <cell r="D83">
            <v>1990000</v>
          </cell>
          <cell r="E83" t="str">
            <v>DAVIS</v>
          </cell>
        </row>
        <row r="84">
          <cell r="C84" t="str">
            <v>1810-11</v>
          </cell>
          <cell r="D84">
            <v>1110000</v>
          </cell>
          <cell r="E84" t="str">
            <v>STARKS</v>
          </cell>
        </row>
        <row r="85">
          <cell r="C85" t="str">
            <v>157-11</v>
          </cell>
          <cell r="D85">
            <v>1830000</v>
          </cell>
          <cell r="E85" t="str">
            <v>YORK</v>
          </cell>
        </row>
        <row r="86">
          <cell r="C86" t="str">
            <v>152-11</v>
          </cell>
          <cell r="D86">
            <v>1310000</v>
          </cell>
          <cell r="E86" t="str">
            <v>MALAVE</v>
          </cell>
        </row>
        <row r="87">
          <cell r="C87" t="str">
            <v>1811-11</v>
          </cell>
          <cell r="D87">
            <v>1110000</v>
          </cell>
          <cell r="E87" t="str">
            <v>STARKS</v>
          </cell>
        </row>
        <row r="88">
          <cell r="C88" t="str">
            <v>159-11</v>
          </cell>
          <cell r="D88">
            <v>880000</v>
          </cell>
          <cell r="E88" t="str">
            <v>STEWART</v>
          </cell>
        </row>
        <row r="89">
          <cell r="C89" t="str">
            <v>154-11</v>
          </cell>
          <cell r="D89">
            <v>1760000</v>
          </cell>
          <cell r="E89" t="str">
            <v>STRICKLAND</v>
          </cell>
        </row>
        <row r="90">
          <cell r="C90" t="str">
            <v>156-11</v>
          </cell>
          <cell r="D90">
            <v>930000</v>
          </cell>
          <cell r="E90" t="str">
            <v>CLARK</v>
          </cell>
        </row>
        <row r="91">
          <cell r="C91" t="str">
            <v>158-11</v>
          </cell>
          <cell r="D91">
            <v>1830000</v>
          </cell>
          <cell r="E91" t="str">
            <v>YORK</v>
          </cell>
        </row>
        <row r="92">
          <cell r="C92" t="str">
            <v>1812-11</v>
          </cell>
          <cell r="D92">
            <v>1110000</v>
          </cell>
          <cell r="E92" t="str">
            <v>STARKS</v>
          </cell>
        </row>
        <row r="93">
          <cell r="C93" t="str">
            <v>160-11</v>
          </cell>
          <cell r="D93">
            <v>880000</v>
          </cell>
          <cell r="E93" t="str">
            <v>STEWART</v>
          </cell>
        </row>
        <row r="94">
          <cell r="C94" t="str">
            <v>162-11</v>
          </cell>
          <cell r="D94">
            <v>1280000</v>
          </cell>
          <cell r="E94" t="str">
            <v>BARTLETT</v>
          </cell>
        </row>
        <row r="95">
          <cell r="C95" t="str">
            <v>169-11</v>
          </cell>
          <cell r="D95">
            <v>930000</v>
          </cell>
          <cell r="E95" t="str">
            <v>CLARK</v>
          </cell>
        </row>
        <row r="96">
          <cell r="C96" t="str">
            <v>1812-11</v>
          </cell>
          <cell r="D96">
            <v>1110000</v>
          </cell>
          <cell r="E96" t="str">
            <v>STARKS</v>
          </cell>
        </row>
        <row r="97">
          <cell r="C97" t="str">
            <v>1813-11</v>
          </cell>
          <cell r="D97">
            <v>1110000</v>
          </cell>
          <cell r="E97" t="str">
            <v>STARKS</v>
          </cell>
        </row>
        <row r="98">
          <cell r="C98" t="str">
            <v>164-11</v>
          </cell>
          <cell r="D98">
            <v>1770000</v>
          </cell>
          <cell r="E98" t="str">
            <v>BRUDER</v>
          </cell>
        </row>
        <row r="99">
          <cell r="C99" t="str">
            <v>171-11</v>
          </cell>
          <cell r="D99">
            <v>2020000</v>
          </cell>
          <cell r="E99" t="str">
            <v>SHOOK</v>
          </cell>
        </row>
        <row r="100">
          <cell r="C100" t="str">
            <v>1812-11</v>
          </cell>
          <cell r="D100">
            <v>1110000</v>
          </cell>
          <cell r="E100" t="str">
            <v>STARKS</v>
          </cell>
        </row>
        <row r="101">
          <cell r="C101" t="str">
            <v>166-11</v>
          </cell>
          <cell r="D101">
            <v>2040000</v>
          </cell>
          <cell r="E101" t="str">
            <v>MOSES</v>
          </cell>
        </row>
        <row r="102">
          <cell r="C102" t="str">
            <v>168-11</v>
          </cell>
          <cell r="D102">
            <v>1760000</v>
          </cell>
          <cell r="E102" t="str">
            <v>STRICKLAND</v>
          </cell>
        </row>
        <row r="103">
          <cell r="C103" t="str">
            <v>173-11</v>
          </cell>
          <cell r="D103">
            <v>880000</v>
          </cell>
          <cell r="E103" t="str">
            <v>STEWART</v>
          </cell>
        </row>
        <row r="104">
          <cell r="C104" t="str">
            <v>170-11</v>
          </cell>
          <cell r="D104">
            <v>930000</v>
          </cell>
          <cell r="E104" t="str">
            <v>CLARK</v>
          </cell>
        </row>
        <row r="105">
          <cell r="C105" t="str">
            <v>1815-11</v>
          </cell>
          <cell r="D105">
            <v>1110000</v>
          </cell>
          <cell r="E105" t="str">
            <v>STARKS</v>
          </cell>
        </row>
        <row r="106">
          <cell r="C106" t="str">
            <v>52-11</v>
          </cell>
          <cell r="D106">
            <v>2000000</v>
          </cell>
          <cell r="E106" t="str">
            <v>STAMBAUGH</v>
          </cell>
        </row>
        <row r="107">
          <cell r="C107" t="str">
            <v>172-11</v>
          </cell>
          <cell r="D107">
            <v>2020000</v>
          </cell>
          <cell r="E107" t="str">
            <v>SHOOK</v>
          </cell>
        </row>
        <row r="108">
          <cell r="C108" t="str">
            <v>52-11</v>
          </cell>
          <cell r="D108">
            <v>2000000</v>
          </cell>
          <cell r="E108" t="str">
            <v>STAMBAUGH</v>
          </cell>
        </row>
        <row r="109">
          <cell r="C109" t="str">
            <v>52-11</v>
          </cell>
          <cell r="D109">
            <v>2000000</v>
          </cell>
          <cell r="E109" t="str">
            <v>STAMBAUGH</v>
          </cell>
        </row>
        <row r="110">
          <cell r="C110" t="str">
            <v>52-11</v>
          </cell>
          <cell r="D110">
            <v>2000000</v>
          </cell>
          <cell r="E110" t="str">
            <v>STAMBAUGH</v>
          </cell>
        </row>
        <row r="111">
          <cell r="C111" t="str">
            <v>52-11</v>
          </cell>
          <cell r="D111">
            <v>2000000</v>
          </cell>
          <cell r="E111" t="str">
            <v>STAMBAUGH</v>
          </cell>
        </row>
        <row r="112">
          <cell r="C112" t="str">
            <v>52-11</v>
          </cell>
          <cell r="D112">
            <v>2000000</v>
          </cell>
          <cell r="E112" t="str">
            <v>STAMBAUGH</v>
          </cell>
        </row>
        <row r="113">
          <cell r="C113" t="str">
            <v>52-11</v>
          </cell>
          <cell r="D113">
            <v>2000000</v>
          </cell>
          <cell r="E113" t="str">
            <v>STAMBAUGH</v>
          </cell>
        </row>
        <row r="114">
          <cell r="C114" t="str">
            <v>58-11</v>
          </cell>
          <cell r="D114">
            <v>2000000</v>
          </cell>
          <cell r="E114" t="str">
            <v>STAMBAUGH</v>
          </cell>
        </row>
        <row r="115">
          <cell r="C115" t="str">
            <v>1816-11</v>
          </cell>
          <cell r="D115">
            <v>1110000</v>
          </cell>
          <cell r="E115" t="str">
            <v>STARKS</v>
          </cell>
        </row>
        <row r="116">
          <cell r="C116" t="str">
            <v>52-11</v>
          </cell>
          <cell r="D116">
            <v>2000000</v>
          </cell>
          <cell r="E116" t="str">
            <v>STAMBAUGH</v>
          </cell>
        </row>
        <row r="117">
          <cell r="C117" t="str">
            <v>174-11</v>
          </cell>
          <cell r="D117">
            <v>880000</v>
          </cell>
          <cell r="E117" t="str">
            <v>STEWART</v>
          </cell>
        </row>
        <row r="118">
          <cell r="C118" t="str">
            <v>183-11</v>
          </cell>
          <cell r="D118">
            <v>930000</v>
          </cell>
          <cell r="E118" t="str">
            <v>CLARK</v>
          </cell>
        </row>
        <row r="119">
          <cell r="C119" t="str">
            <v>183-11</v>
          </cell>
          <cell r="D119">
            <v>930000</v>
          </cell>
          <cell r="E119" t="str">
            <v>CLARK</v>
          </cell>
        </row>
        <row r="120">
          <cell r="C120" t="str">
            <v>178-11</v>
          </cell>
          <cell r="D120">
            <v>1770000</v>
          </cell>
          <cell r="E120" t="str">
            <v>BRUDER</v>
          </cell>
        </row>
        <row r="121">
          <cell r="C121" t="str">
            <v>185-11</v>
          </cell>
          <cell r="D121">
            <v>2020000</v>
          </cell>
          <cell r="E121" t="str">
            <v>SHOOK</v>
          </cell>
        </row>
        <row r="122">
          <cell r="C122" t="str">
            <v>183-11</v>
          </cell>
          <cell r="D122">
            <v>930000</v>
          </cell>
          <cell r="E122" t="str">
            <v>CLARK</v>
          </cell>
        </row>
        <row r="123">
          <cell r="C123" t="str">
            <v>1817-11</v>
          </cell>
          <cell r="D123">
            <v>1820000</v>
          </cell>
          <cell r="E123" t="str">
            <v>ADANE</v>
          </cell>
        </row>
        <row r="124">
          <cell r="C124" t="str">
            <v>180-11</v>
          </cell>
          <cell r="D124">
            <v>2040000</v>
          </cell>
          <cell r="E124" t="str">
            <v>MOSES</v>
          </cell>
        </row>
        <row r="125">
          <cell r="C125" t="str">
            <v>174-11</v>
          </cell>
          <cell r="D125">
            <v>880000</v>
          </cell>
          <cell r="E125" t="str">
            <v>STEWART</v>
          </cell>
        </row>
        <row r="126">
          <cell r="C126" t="str">
            <v>182-11</v>
          </cell>
          <cell r="D126">
            <v>1760000</v>
          </cell>
          <cell r="E126" t="str">
            <v>STRICKLAND</v>
          </cell>
        </row>
        <row r="127">
          <cell r="C127" t="str">
            <v>187-11</v>
          </cell>
          <cell r="D127">
            <v>880000</v>
          </cell>
          <cell r="E127" t="str">
            <v>STEWART</v>
          </cell>
        </row>
        <row r="128">
          <cell r="C128" t="str">
            <v>1818-11</v>
          </cell>
          <cell r="D128">
            <v>1820000</v>
          </cell>
          <cell r="E128" t="str">
            <v>ADANE</v>
          </cell>
        </row>
        <row r="129">
          <cell r="C129" t="str">
            <v>189-11</v>
          </cell>
          <cell r="D129">
            <v>1280000</v>
          </cell>
          <cell r="E129" t="str">
            <v>BARTLETT</v>
          </cell>
        </row>
        <row r="130">
          <cell r="C130" t="str">
            <v>184-11</v>
          </cell>
          <cell r="D130">
            <v>930000</v>
          </cell>
          <cell r="E130" t="str">
            <v>CLARK</v>
          </cell>
        </row>
        <row r="131">
          <cell r="C131" t="str">
            <v>184-11</v>
          </cell>
          <cell r="D131">
            <v>930000</v>
          </cell>
          <cell r="E131" t="str">
            <v>CLARK</v>
          </cell>
        </row>
        <row r="132">
          <cell r="C132" t="str">
            <v>186-11</v>
          </cell>
          <cell r="D132">
            <v>2020000</v>
          </cell>
          <cell r="E132" t="str">
            <v>SHOOK</v>
          </cell>
        </row>
        <row r="133">
          <cell r="C133" t="str">
            <v>184-11</v>
          </cell>
          <cell r="D133">
            <v>930000</v>
          </cell>
          <cell r="E133" t="str">
            <v>CLARK</v>
          </cell>
        </row>
        <row r="134">
          <cell r="C134" t="str">
            <v>1819-11</v>
          </cell>
          <cell r="D134">
            <v>2000000</v>
          </cell>
          <cell r="E134" t="str">
            <v>STAMBAUGH</v>
          </cell>
        </row>
        <row r="135">
          <cell r="C135" t="str">
            <v>188-11</v>
          </cell>
          <cell r="D135">
            <v>880000</v>
          </cell>
          <cell r="E135" t="str">
            <v>STEWART</v>
          </cell>
        </row>
        <row r="136">
          <cell r="C136" t="str">
            <v>190-11</v>
          </cell>
          <cell r="D136">
            <v>1280000</v>
          </cell>
          <cell r="E136" t="str">
            <v>BARTLETT</v>
          </cell>
        </row>
        <row r="137">
          <cell r="C137" t="str">
            <v>1820-11</v>
          </cell>
          <cell r="D137">
            <v>2000000</v>
          </cell>
          <cell r="E137" t="str">
            <v>STAMBAUGH</v>
          </cell>
        </row>
        <row r="138">
          <cell r="C138" t="str">
            <v>197-11</v>
          </cell>
          <cell r="D138">
            <v>930000</v>
          </cell>
          <cell r="E138" t="str">
            <v>CLARK</v>
          </cell>
        </row>
        <row r="139">
          <cell r="C139" t="str">
            <v>192-11</v>
          </cell>
          <cell r="D139">
            <v>1770000</v>
          </cell>
          <cell r="E139" t="str">
            <v>BRUDER</v>
          </cell>
        </row>
        <row r="140">
          <cell r="C140" t="str">
            <v>199-11</v>
          </cell>
          <cell r="D140">
            <v>2020000</v>
          </cell>
          <cell r="E140" t="str">
            <v>SHOOK</v>
          </cell>
        </row>
        <row r="141">
          <cell r="C141" t="str">
            <v>1821-11</v>
          </cell>
          <cell r="D141">
            <v>2000000</v>
          </cell>
          <cell r="E141" t="str">
            <v>STAMBAUGH</v>
          </cell>
        </row>
        <row r="142">
          <cell r="C142" t="str">
            <v>194-11</v>
          </cell>
          <cell r="D142">
            <v>2040000</v>
          </cell>
          <cell r="E142" t="str">
            <v>MOSES</v>
          </cell>
        </row>
        <row r="143">
          <cell r="C143" t="str">
            <v>201-11</v>
          </cell>
          <cell r="D143">
            <v>880000</v>
          </cell>
          <cell r="E143" t="str">
            <v>STEWART</v>
          </cell>
        </row>
        <row r="144">
          <cell r="C144" t="str">
            <v>196-11</v>
          </cell>
          <cell r="D144">
            <v>1760000</v>
          </cell>
          <cell r="E144" t="str">
            <v>STRICKLAND</v>
          </cell>
        </row>
        <row r="145">
          <cell r="C145" t="str">
            <v>203-11</v>
          </cell>
          <cell r="D145">
            <v>1280000</v>
          </cell>
          <cell r="E145" t="str">
            <v>BARTLETT</v>
          </cell>
        </row>
        <row r="146">
          <cell r="C146" t="str">
            <v>198-11</v>
          </cell>
          <cell r="D146">
            <v>930000</v>
          </cell>
          <cell r="E146" t="str">
            <v>CLARK</v>
          </cell>
        </row>
        <row r="147">
          <cell r="C147" t="str">
            <v>198-11</v>
          </cell>
          <cell r="D147">
            <v>930000</v>
          </cell>
          <cell r="E147" t="str">
            <v>CLARK</v>
          </cell>
        </row>
        <row r="148">
          <cell r="C148" t="str">
            <v>1822-11</v>
          </cell>
          <cell r="D148">
            <v>2000000</v>
          </cell>
          <cell r="E148" t="str">
            <v>STAMBAUGH</v>
          </cell>
        </row>
        <row r="149">
          <cell r="C149" t="str">
            <v>200-11</v>
          </cell>
          <cell r="D149">
            <v>2020000</v>
          </cell>
          <cell r="E149" t="str">
            <v>SHOOK</v>
          </cell>
        </row>
        <row r="150">
          <cell r="C150" t="str">
            <v>1823-11</v>
          </cell>
          <cell r="D150">
            <v>2000000</v>
          </cell>
          <cell r="E150" t="str">
            <v>STAMBAUGH</v>
          </cell>
        </row>
        <row r="151">
          <cell r="C151" t="str">
            <v>202-11</v>
          </cell>
          <cell r="D151">
            <v>880000</v>
          </cell>
          <cell r="E151" t="str">
            <v>STEWART</v>
          </cell>
        </row>
        <row r="152">
          <cell r="C152" t="str">
            <v>204-11</v>
          </cell>
          <cell r="D152">
            <v>1280000</v>
          </cell>
          <cell r="E152" t="str">
            <v>BARTLETT</v>
          </cell>
        </row>
        <row r="153">
          <cell r="C153" t="str">
            <v>211-11</v>
          </cell>
          <cell r="D153">
            <v>930000</v>
          </cell>
          <cell r="E153" t="str">
            <v>CLARK</v>
          </cell>
        </row>
        <row r="154">
          <cell r="C154" t="str">
            <v>206-11</v>
          </cell>
          <cell r="D154">
            <v>1770000</v>
          </cell>
          <cell r="E154" t="str">
            <v>BRUDER</v>
          </cell>
        </row>
        <row r="155">
          <cell r="C155" t="str">
            <v>1823-11</v>
          </cell>
          <cell r="D155">
            <v>2000000</v>
          </cell>
          <cell r="E155" t="str">
            <v>STAMBAUGH</v>
          </cell>
        </row>
        <row r="156">
          <cell r="C156" t="str">
            <v>213-11</v>
          </cell>
          <cell r="D156">
            <v>2110000</v>
          </cell>
          <cell r="E156" t="str">
            <v>OUN</v>
          </cell>
        </row>
        <row r="157">
          <cell r="C157" t="str">
            <v>1824-11</v>
          </cell>
          <cell r="D157">
            <v>2000000</v>
          </cell>
          <cell r="E157" t="str">
            <v>STAMBAUGH</v>
          </cell>
        </row>
        <row r="158">
          <cell r="C158" t="str">
            <v>208-11</v>
          </cell>
          <cell r="D158">
            <v>2040000</v>
          </cell>
          <cell r="E158" t="str">
            <v>MOSES</v>
          </cell>
        </row>
        <row r="159">
          <cell r="C159" t="str">
            <v>215-11</v>
          </cell>
          <cell r="D159">
            <v>2020000</v>
          </cell>
          <cell r="E159" t="str">
            <v>SHOOK</v>
          </cell>
        </row>
        <row r="160">
          <cell r="C160" t="str">
            <v>210-11</v>
          </cell>
          <cell r="D160">
            <v>1180000</v>
          </cell>
          <cell r="E160" t="str">
            <v>LEVERE</v>
          </cell>
        </row>
        <row r="161">
          <cell r="C161" t="str">
            <v>1825-11</v>
          </cell>
          <cell r="D161">
            <v>2150000</v>
          </cell>
          <cell r="E161" t="str">
            <v>SWANSON</v>
          </cell>
        </row>
        <row r="162">
          <cell r="C162" t="str">
            <v>217-11</v>
          </cell>
          <cell r="D162">
            <v>1810000</v>
          </cell>
          <cell r="E162" t="str">
            <v>NEWELL</v>
          </cell>
        </row>
        <row r="163">
          <cell r="C163" t="str">
            <v>212-11</v>
          </cell>
          <cell r="D163">
            <v>2140000</v>
          </cell>
          <cell r="E163" t="str">
            <v>ROBINSON</v>
          </cell>
        </row>
        <row r="164">
          <cell r="C164" t="str">
            <v>214-11</v>
          </cell>
          <cell r="D164">
            <v>2110000</v>
          </cell>
          <cell r="E164" t="str">
            <v>OUN</v>
          </cell>
        </row>
        <row r="165">
          <cell r="C165" t="str">
            <v>1826-11</v>
          </cell>
          <cell r="D165">
            <v>2150000</v>
          </cell>
          <cell r="E165" t="str">
            <v>SWANSON</v>
          </cell>
        </row>
        <row r="166">
          <cell r="C166" t="str">
            <v>303-11</v>
          </cell>
          <cell r="D166">
            <v>2040000</v>
          </cell>
          <cell r="E166" t="str">
            <v>MOSES</v>
          </cell>
        </row>
        <row r="167">
          <cell r="C167" t="str">
            <v>216-11</v>
          </cell>
          <cell r="D167">
            <v>2020000</v>
          </cell>
          <cell r="E167" t="str">
            <v>SHOOK</v>
          </cell>
        </row>
        <row r="168">
          <cell r="C168" t="str">
            <v>218-11</v>
          </cell>
          <cell r="D168">
            <v>1810000</v>
          </cell>
          <cell r="E168" t="str">
            <v>NEWELL</v>
          </cell>
        </row>
        <row r="169">
          <cell r="C169" t="str">
            <v>221-11</v>
          </cell>
          <cell r="D169">
            <v>1180000</v>
          </cell>
          <cell r="E169" t="str">
            <v>LEVERE</v>
          </cell>
        </row>
        <row r="170">
          <cell r="C170" t="str">
            <v>1827-11</v>
          </cell>
          <cell r="D170">
            <v>2150000</v>
          </cell>
          <cell r="E170" t="str">
            <v>SWANSON</v>
          </cell>
        </row>
        <row r="171">
          <cell r="C171" t="str">
            <v>305-11</v>
          </cell>
          <cell r="D171">
            <v>930000</v>
          </cell>
          <cell r="E171" t="str">
            <v>CLARK</v>
          </cell>
        </row>
        <row r="172">
          <cell r="C172" t="str">
            <v>223-11</v>
          </cell>
          <cell r="D172">
            <v>2110000</v>
          </cell>
          <cell r="E172" t="str">
            <v>OUN</v>
          </cell>
        </row>
        <row r="173">
          <cell r="C173" t="str">
            <v>220-11</v>
          </cell>
          <cell r="D173">
            <v>1800000</v>
          </cell>
          <cell r="E173" t="str">
            <v>CHANDLER</v>
          </cell>
        </row>
        <row r="174">
          <cell r="C174" t="str">
            <v>307-11</v>
          </cell>
          <cell r="D174">
            <v>2020000</v>
          </cell>
          <cell r="E174" t="str">
            <v>SHOOK</v>
          </cell>
        </row>
        <row r="175">
          <cell r="C175" t="str">
            <v>1828-11</v>
          </cell>
          <cell r="D175">
            <v>2150000</v>
          </cell>
          <cell r="E175" t="str">
            <v>SWANSON</v>
          </cell>
        </row>
        <row r="176">
          <cell r="C176" t="str">
            <v>222-11</v>
          </cell>
          <cell r="D176">
            <v>1180000</v>
          </cell>
          <cell r="E176" t="str">
            <v>LEVERE</v>
          </cell>
        </row>
        <row r="177">
          <cell r="C177" t="str">
            <v>225-11</v>
          </cell>
          <cell r="D177">
            <v>1810000</v>
          </cell>
          <cell r="E177" t="str">
            <v>NEWELL</v>
          </cell>
        </row>
        <row r="178">
          <cell r="C178" t="str">
            <v>1829-11</v>
          </cell>
          <cell r="D178">
            <v>2150000</v>
          </cell>
          <cell r="E178" t="str">
            <v>SWANSON</v>
          </cell>
        </row>
        <row r="179">
          <cell r="C179" t="str">
            <v>224-11</v>
          </cell>
          <cell r="D179">
            <v>2110000</v>
          </cell>
          <cell r="E179" t="str">
            <v>OUN</v>
          </cell>
        </row>
        <row r="180">
          <cell r="C180" t="str">
            <v>227-11</v>
          </cell>
          <cell r="D180">
            <v>1800000</v>
          </cell>
          <cell r="E180" t="str">
            <v>CHANDLER</v>
          </cell>
        </row>
        <row r="181">
          <cell r="C181" t="str">
            <v>1830-11</v>
          </cell>
          <cell r="D181">
            <v>2150000</v>
          </cell>
          <cell r="E181" t="str">
            <v>SWANSON</v>
          </cell>
        </row>
        <row r="182">
          <cell r="C182" t="str">
            <v>226-11</v>
          </cell>
          <cell r="D182">
            <v>1810000</v>
          </cell>
          <cell r="E182" t="str">
            <v>NEWELL</v>
          </cell>
        </row>
        <row r="183">
          <cell r="C183" t="str">
            <v>229-11</v>
          </cell>
          <cell r="D183">
            <v>1180000</v>
          </cell>
          <cell r="E183" t="str">
            <v>LEVERE</v>
          </cell>
        </row>
        <row r="184">
          <cell r="C184" t="str">
            <v>1831-11</v>
          </cell>
          <cell r="D184">
            <v>2150000</v>
          </cell>
          <cell r="E184" t="str">
            <v>SWANSON</v>
          </cell>
        </row>
        <row r="185">
          <cell r="C185" t="str">
            <v>231-11</v>
          </cell>
          <cell r="D185">
            <v>2110000</v>
          </cell>
          <cell r="E185" t="str">
            <v>OUN</v>
          </cell>
        </row>
        <row r="186">
          <cell r="C186" t="str">
            <v>228-11</v>
          </cell>
          <cell r="D186">
            <v>1800000</v>
          </cell>
          <cell r="E186" t="str">
            <v>CHANDLER</v>
          </cell>
        </row>
        <row r="187">
          <cell r="C187" t="str">
            <v>233-11</v>
          </cell>
          <cell r="D187">
            <v>1810000</v>
          </cell>
          <cell r="E187" t="str">
            <v>NEWELL</v>
          </cell>
        </row>
        <row r="188">
          <cell r="C188" t="str">
            <v>1832-11</v>
          </cell>
          <cell r="D188">
            <v>2150000</v>
          </cell>
          <cell r="E188" t="str">
            <v>SWANSON</v>
          </cell>
        </row>
        <row r="189">
          <cell r="C189" t="str">
            <v>230-11</v>
          </cell>
          <cell r="D189">
            <v>1180000</v>
          </cell>
          <cell r="E189" t="str">
            <v>LEVERE</v>
          </cell>
        </row>
        <row r="190">
          <cell r="C190" t="str">
            <v>1833-11</v>
          </cell>
          <cell r="D190">
            <v>2150000</v>
          </cell>
          <cell r="E190" t="str">
            <v>SWANSON</v>
          </cell>
        </row>
        <row r="191">
          <cell r="C191" t="str">
            <v>232-11</v>
          </cell>
          <cell r="D191">
            <v>2110000</v>
          </cell>
          <cell r="E191" t="str">
            <v>OUN</v>
          </cell>
        </row>
        <row r="192">
          <cell r="C192" t="str">
            <v>235-11</v>
          </cell>
          <cell r="D192">
            <v>1800000</v>
          </cell>
          <cell r="E192" t="str">
            <v>CHANDLER</v>
          </cell>
        </row>
        <row r="193">
          <cell r="C193" t="str">
            <v>234-11</v>
          </cell>
          <cell r="D193">
            <v>1810000</v>
          </cell>
          <cell r="E193" t="str">
            <v>NEWELL</v>
          </cell>
        </row>
        <row r="194">
          <cell r="C194" t="str">
            <v>1902-11</v>
          </cell>
          <cell r="D194">
            <v>2150000</v>
          </cell>
          <cell r="E194" t="str">
            <v>SWANSON</v>
          </cell>
        </row>
        <row r="195">
          <cell r="C195" t="str">
            <v>237-11</v>
          </cell>
          <cell r="D195">
            <v>1180000</v>
          </cell>
          <cell r="E195" t="str">
            <v>LEVERE</v>
          </cell>
        </row>
        <row r="196">
          <cell r="C196" t="str">
            <v>239-11</v>
          </cell>
          <cell r="D196">
            <v>2110000</v>
          </cell>
          <cell r="E196" t="str">
            <v>OUN</v>
          </cell>
        </row>
        <row r="197">
          <cell r="C197" t="str">
            <v>236-11</v>
          </cell>
          <cell r="D197">
            <v>1800000</v>
          </cell>
          <cell r="E197" t="str">
            <v>CHANDLER</v>
          </cell>
        </row>
        <row r="198">
          <cell r="C198" t="str">
            <v>241-11</v>
          </cell>
          <cell r="D198">
            <v>1810000</v>
          </cell>
          <cell r="E198" t="str">
            <v>NEWELL</v>
          </cell>
        </row>
        <row r="199">
          <cell r="C199" t="str">
            <v>238-11</v>
          </cell>
          <cell r="D199">
            <v>1180000</v>
          </cell>
          <cell r="E199" t="str">
            <v>LEVERE</v>
          </cell>
        </row>
        <row r="200">
          <cell r="C200" t="str">
            <v>240-11</v>
          </cell>
          <cell r="D200">
            <v>2110000</v>
          </cell>
          <cell r="E200" t="str">
            <v>OUN</v>
          </cell>
        </row>
        <row r="201">
          <cell r="C201" t="str">
            <v>243-11</v>
          </cell>
          <cell r="D201">
            <v>1800000</v>
          </cell>
          <cell r="E201" t="str">
            <v>CHANDLER</v>
          </cell>
        </row>
        <row r="202">
          <cell r="C202" t="str">
            <v>242-11</v>
          </cell>
          <cell r="D202">
            <v>1810000</v>
          </cell>
          <cell r="E202" t="str">
            <v>NEWELL</v>
          </cell>
        </row>
        <row r="203">
          <cell r="C203" t="str">
            <v>309-11</v>
          </cell>
          <cell r="D203">
            <v>1180000</v>
          </cell>
          <cell r="E203" t="str">
            <v>LEVERE</v>
          </cell>
        </row>
        <row r="204">
          <cell r="C204" t="str">
            <v>309-11</v>
          </cell>
          <cell r="D204">
            <v>1180000</v>
          </cell>
          <cell r="E204" t="str">
            <v>LEVERE</v>
          </cell>
        </row>
        <row r="205">
          <cell r="C205" t="str">
            <v>311-11</v>
          </cell>
          <cell r="D205">
            <v>2110000</v>
          </cell>
          <cell r="E205" t="str">
            <v>OUN</v>
          </cell>
        </row>
        <row r="206">
          <cell r="C206" t="str">
            <v>244-11</v>
          </cell>
          <cell r="D206">
            <v>1800000</v>
          </cell>
          <cell r="E206" t="str">
            <v>CHANDLER</v>
          </cell>
        </row>
        <row r="207">
          <cell r="C207" t="str">
            <v>313-11</v>
          </cell>
          <cell r="D207">
            <v>1810000</v>
          </cell>
          <cell r="E207" t="str">
            <v>NEWELL</v>
          </cell>
        </row>
        <row r="208">
          <cell r="C208" t="str">
            <v>315-11</v>
          </cell>
          <cell r="D208">
            <v>1800000</v>
          </cell>
          <cell r="E208" t="str">
            <v>CHANDLER</v>
          </cell>
        </row>
        <row r="210">
          <cell r="C210" t="str">
            <v>239-09</v>
          </cell>
          <cell r="D210">
            <v>2000000</v>
          </cell>
          <cell r="E210" t="str">
            <v>STAMBAUGH</v>
          </cell>
        </row>
        <row r="211">
          <cell r="C211" t="str">
            <v>238-09</v>
          </cell>
          <cell r="D211">
            <v>1300000</v>
          </cell>
          <cell r="E211" t="str">
            <v>LEVIN</v>
          </cell>
        </row>
        <row r="212">
          <cell r="C212" t="str">
            <v>241-09</v>
          </cell>
          <cell r="D212">
            <v>1800000</v>
          </cell>
          <cell r="E212" t="str">
            <v>CHANDLER</v>
          </cell>
        </row>
        <row r="213">
          <cell r="C213" t="str">
            <v>61-09</v>
          </cell>
          <cell r="D213">
            <v>630000</v>
          </cell>
          <cell r="E213" t="b">
            <v>1</v>
          </cell>
        </row>
        <row r="214">
          <cell r="C214" t="str">
            <v>61-09</v>
          </cell>
          <cell r="D214">
            <v>630000</v>
          </cell>
          <cell r="E214" t="b">
            <v>1</v>
          </cell>
        </row>
        <row r="215">
          <cell r="C215" t="str">
            <v>243-09</v>
          </cell>
          <cell r="D215">
            <v>2370000</v>
          </cell>
          <cell r="E215" t="str">
            <v>DELGADO</v>
          </cell>
        </row>
        <row r="216">
          <cell r="C216" t="str">
            <v>240-09</v>
          </cell>
          <cell r="D216">
            <v>2000000</v>
          </cell>
          <cell r="E216" t="str">
            <v>STAMBAUGH</v>
          </cell>
        </row>
        <row r="217">
          <cell r="C217" t="str">
            <v>242-09</v>
          </cell>
          <cell r="D217">
            <v>1800000</v>
          </cell>
          <cell r="E217" t="str">
            <v>CHANDLER</v>
          </cell>
        </row>
        <row r="219">
          <cell r="C219" t="str">
            <v>237-08</v>
          </cell>
          <cell r="D219">
            <v>2370000</v>
          </cell>
          <cell r="E219" t="str">
            <v>DELGADO</v>
          </cell>
        </row>
        <row r="220">
          <cell r="C220" t="str">
            <v>234-08</v>
          </cell>
          <cell r="D220">
            <v>2110000</v>
          </cell>
          <cell r="E220" t="str">
            <v>OUN</v>
          </cell>
        </row>
        <row r="221">
          <cell r="C221" t="str">
            <v>234-08</v>
          </cell>
          <cell r="D221">
            <v>2110000</v>
          </cell>
          <cell r="E221" t="str">
            <v>OUN</v>
          </cell>
        </row>
        <row r="222">
          <cell r="C222" t="str">
            <v>234-08</v>
          </cell>
          <cell r="D222">
            <v>2110000</v>
          </cell>
          <cell r="E222" t="str">
            <v>OUN</v>
          </cell>
        </row>
        <row r="223">
          <cell r="C223" t="str">
            <v>239-08</v>
          </cell>
          <cell r="D223">
            <v>2000000</v>
          </cell>
          <cell r="E223" t="str">
            <v>STAMBAUGH</v>
          </cell>
        </row>
        <row r="224">
          <cell r="C224" t="str">
            <v>236-08</v>
          </cell>
          <cell r="D224">
            <v>1480000</v>
          </cell>
          <cell r="E224" t="str">
            <v>STURGEON</v>
          </cell>
        </row>
        <row r="225">
          <cell r="C225" t="str">
            <v>241-08</v>
          </cell>
          <cell r="D225">
            <v>2110000</v>
          </cell>
          <cell r="E225" t="str">
            <v>OUN</v>
          </cell>
        </row>
        <row r="226">
          <cell r="C226" t="str">
            <v>241-08</v>
          </cell>
          <cell r="D226">
            <v>2110000</v>
          </cell>
          <cell r="E226" t="str">
            <v>OUN</v>
          </cell>
        </row>
        <row r="227">
          <cell r="C227" t="str">
            <v>238-08</v>
          </cell>
          <cell r="D227">
            <v>2370000</v>
          </cell>
          <cell r="E227" t="str">
            <v>DELGADO</v>
          </cell>
        </row>
        <row r="228">
          <cell r="C228" t="str">
            <v>241-08</v>
          </cell>
          <cell r="D228">
            <v>2110000</v>
          </cell>
          <cell r="E228" t="str">
            <v>OUN</v>
          </cell>
        </row>
        <row r="229">
          <cell r="C229" t="str">
            <v>240-08</v>
          </cell>
          <cell r="D229">
            <v>2000000</v>
          </cell>
          <cell r="E229" t="str">
            <v>STAMBAUGH</v>
          </cell>
        </row>
        <row r="230">
          <cell r="C230" t="str">
            <v>243-08</v>
          </cell>
          <cell r="D230">
            <v>2260000</v>
          </cell>
          <cell r="E230" t="str">
            <v>ARVIDSON</v>
          </cell>
        </row>
        <row r="231">
          <cell r="C231" t="str">
            <v>309-08</v>
          </cell>
          <cell r="D231">
            <v>2370000</v>
          </cell>
          <cell r="E231" t="str">
            <v>DELGADO</v>
          </cell>
        </row>
        <row r="232">
          <cell r="C232" t="str">
            <v>242-08</v>
          </cell>
          <cell r="D232">
            <v>2110000</v>
          </cell>
          <cell r="E232" t="str">
            <v>OUN</v>
          </cell>
        </row>
        <row r="233">
          <cell r="C233" t="str">
            <v>242-08</v>
          </cell>
          <cell r="D233">
            <v>2110000</v>
          </cell>
          <cell r="E233" t="str">
            <v>OUN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101-12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311-11</v>
          </cell>
          <cell r="D2">
            <v>2110000</v>
          </cell>
          <cell r="E2" t="str">
            <v>OUN</v>
          </cell>
        </row>
        <row r="3">
          <cell r="C3" t="str">
            <v>244-11</v>
          </cell>
          <cell r="D3">
            <v>1800000</v>
          </cell>
          <cell r="E3" t="str">
            <v>CHANDLER</v>
          </cell>
        </row>
        <row r="4">
          <cell r="C4" t="str">
            <v>313-11</v>
          </cell>
          <cell r="D4">
            <v>1810000</v>
          </cell>
          <cell r="E4" t="str">
            <v>NEWELL</v>
          </cell>
        </row>
        <row r="5">
          <cell r="C5" t="str">
            <v>315-11</v>
          </cell>
          <cell r="D5">
            <v>1800000</v>
          </cell>
          <cell r="E5" t="str">
            <v>CHANDLER</v>
          </cell>
        </row>
        <row r="6">
          <cell r="C6" t="str">
            <v>101-12</v>
          </cell>
          <cell r="D6">
            <v>2030000</v>
          </cell>
          <cell r="E6" t="str">
            <v>KILLION</v>
          </cell>
        </row>
        <row r="7">
          <cell r="C7" t="str">
            <v>103-12</v>
          </cell>
          <cell r="D7">
            <v>1260000</v>
          </cell>
          <cell r="E7" t="str">
            <v>ACKERMAN</v>
          </cell>
        </row>
        <row r="8">
          <cell r="C8" t="str">
            <v>102-12</v>
          </cell>
          <cell r="D8">
            <v>2030000</v>
          </cell>
          <cell r="E8" t="str">
            <v>KILLION</v>
          </cell>
        </row>
        <row r="9">
          <cell r="C9" t="str">
            <v>105-12</v>
          </cell>
          <cell r="D9">
            <v>2380000</v>
          </cell>
          <cell r="E9" t="str">
            <v>RICHARDSON</v>
          </cell>
        </row>
        <row r="10">
          <cell r="C10" t="str">
            <v>107-12</v>
          </cell>
          <cell r="D10">
            <v>1090000</v>
          </cell>
          <cell r="E10" t="str">
            <v>SPECTOR</v>
          </cell>
        </row>
        <row r="11">
          <cell r="C11" t="str">
            <v>107-12</v>
          </cell>
          <cell r="D11">
            <v>1090000</v>
          </cell>
          <cell r="E11" t="str">
            <v>SPECTOR</v>
          </cell>
        </row>
        <row r="12">
          <cell r="C12" t="str">
            <v>104-12</v>
          </cell>
          <cell r="D12">
            <v>1260000</v>
          </cell>
          <cell r="E12" t="str">
            <v>ACKERMAN</v>
          </cell>
        </row>
        <row r="13">
          <cell r="C13" t="str">
            <v>109-12</v>
          </cell>
          <cell r="D13">
            <v>1830000</v>
          </cell>
          <cell r="E13" t="str">
            <v>YORK</v>
          </cell>
        </row>
        <row r="14">
          <cell r="C14" t="str">
            <v>111-12</v>
          </cell>
          <cell r="D14">
            <v>1110000</v>
          </cell>
          <cell r="E14" t="str">
            <v>STARKS</v>
          </cell>
        </row>
        <row r="15">
          <cell r="C15" t="str">
            <v>113-12</v>
          </cell>
          <cell r="D15">
            <v>2030000</v>
          </cell>
          <cell r="E15" t="str">
            <v>KILLION</v>
          </cell>
        </row>
        <row r="16">
          <cell r="C16" t="str">
            <v>106-12</v>
          </cell>
          <cell r="D16">
            <v>2380000</v>
          </cell>
          <cell r="E16" t="str">
            <v>RICHARDSON</v>
          </cell>
        </row>
        <row r="17">
          <cell r="C17" t="str">
            <v>800-12</v>
          </cell>
          <cell r="D17">
            <v>1990000</v>
          </cell>
          <cell r="E17" t="str">
            <v>DAVIS</v>
          </cell>
        </row>
        <row r="18">
          <cell r="C18" t="str">
            <v>111-12</v>
          </cell>
          <cell r="D18">
            <v>1110000</v>
          </cell>
          <cell r="E18" t="str">
            <v>STARKS</v>
          </cell>
        </row>
        <row r="19">
          <cell r="C19" t="str">
            <v>108-12</v>
          </cell>
          <cell r="D19">
            <v>1090000</v>
          </cell>
          <cell r="E19" t="str">
            <v>SPECTOR</v>
          </cell>
        </row>
        <row r="20">
          <cell r="C20" t="str">
            <v>110-12</v>
          </cell>
          <cell r="D20">
            <v>1830000</v>
          </cell>
          <cell r="E20" t="str">
            <v>YORK</v>
          </cell>
        </row>
        <row r="21">
          <cell r="C21" t="str">
            <v>115-12</v>
          </cell>
          <cell r="D21">
            <v>1310000</v>
          </cell>
          <cell r="E21" t="str">
            <v>MALAVE</v>
          </cell>
        </row>
        <row r="22">
          <cell r="C22" t="str">
            <v>117-12</v>
          </cell>
          <cell r="D22">
            <v>1260000</v>
          </cell>
          <cell r="E22" t="str">
            <v>ACKERMAN</v>
          </cell>
        </row>
        <row r="23">
          <cell r="C23" t="str">
            <v>801-12</v>
          </cell>
          <cell r="D23">
            <v>1990000</v>
          </cell>
          <cell r="E23" t="str">
            <v>DAVIS</v>
          </cell>
        </row>
        <row r="24">
          <cell r="C24" t="str">
            <v>112-12</v>
          </cell>
          <cell r="D24">
            <v>1110000</v>
          </cell>
          <cell r="E24" t="str">
            <v>STARKS</v>
          </cell>
        </row>
        <row r="25">
          <cell r="C25" t="str">
            <v>119-12</v>
          </cell>
          <cell r="D25">
            <v>2380000</v>
          </cell>
          <cell r="E25" t="str">
            <v>RICHARDSON</v>
          </cell>
        </row>
        <row r="26">
          <cell r="C26" t="str">
            <v>114-12</v>
          </cell>
          <cell r="D26">
            <v>2030000</v>
          </cell>
          <cell r="E26" t="str">
            <v>KILLION</v>
          </cell>
        </row>
        <row r="27">
          <cell r="C27" t="str">
            <v>802-12</v>
          </cell>
          <cell r="D27">
            <v>1990000</v>
          </cell>
          <cell r="E27" t="str">
            <v>DAVIS</v>
          </cell>
        </row>
        <row r="28">
          <cell r="C28" t="str">
            <v>121-12</v>
          </cell>
          <cell r="D28">
            <v>1090000</v>
          </cell>
          <cell r="E28" t="str">
            <v>SPECTOR</v>
          </cell>
        </row>
        <row r="29">
          <cell r="C29" t="str">
            <v>803-12</v>
          </cell>
          <cell r="D29">
            <v>900000</v>
          </cell>
          <cell r="E29" t="str">
            <v>ROCHA</v>
          </cell>
        </row>
        <row r="30">
          <cell r="C30" t="str">
            <v>116-12</v>
          </cell>
          <cell r="D30">
            <v>1310000</v>
          </cell>
          <cell r="E30" t="str">
            <v>MALAVE</v>
          </cell>
        </row>
        <row r="31">
          <cell r="C31" t="str">
            <v>123-12</v>
          </cell>
          <cell r="D31">
            <v>1830000</v>
          </cell>
          <cell r="E31" t="str">
            <v>YORK</v>
          </cell>
        </row>
        <row r="32">
          <cell r="C32" t="str">
            <v>118-12</v>
          </cell>
          <cell r="D32">
            <v>1260000</v>
          </cell>
          <cell r="E32" t="str">
            <v>ACKERMAN</v>
          </cell>
        </row>
        <row r="33">
          <cell r="C33" t="str">
            <v>125-12</v>
          </cell>
          <cell r="D33">
            <v>1110000</v>
          </cell>
          <cell r="E33" t="str">
            <v>STARKS</v>
          </cell>
        </row>
        <row r="34">
          <cell r="C34" t="str">
            <v>804-12</v>
          </cell>
          <cell r="D34">
            <v>900000</v>
          </cell>
          <cell r="E34" t="str">
            <v>ROCHA</v>
          </cell>
        </row>
        <row r="35">
          <cell r="C35" t="str">
            <v>120-12</v>
          </cell>
          <cell r="D35">
            <v>2380000</v>
          </cell>
          <cell r="E35" t="str">
            <v>RICHARDSON</v>
          </cell>
        </row>
        <row r="36">
          <cell r="C36" t="str">
            <v>805-12</v>
          </cell>
          <cell r="D36">
            <v>1990000</v>
          </cell>
          <cell r="E36" t="str">
            <v>DAVIS</v>
          </cell>
        </row>
        <row r="37">
          <cell r="C37" t="str">
            <v>127-12</v>
          </cell>
          <cell r="D37">
            <v>2030000</v>
          </cell>
          <cell r="E37" t="str">
            <v>KILLION</v>
          </cell>
        </row>
        <row r="38">
          <cell r="C38" t="str">
            <v>122-12</v>
          </cell>
          <cell r="D38">
            <v>1090000</v>
          </cell>
          <cell r="E38" t="str">
            <v>SPECTOR</v>
          </cell>
        </row>
        <row r="39">
          <cell r="C39" t="str">
            <v>806-12</v>
          </cell>
          <cell r="D39">
            <v>1990000</v>
          </cell>
          <cell r="E39" t="str">
            <v>DAVIS</v>
          </cell>
        </row>
        <row r="40">
          <cell r="C40" t="str">
            <v>124-12</v>
          </cell>
          <cell r="D40">
            <v>1830000</v>
          </cell>
          <cell r="E40" t="str">
            <v>YORK</v>
          </cell>
        </row>
        <row r="41">
          <cell r="C41" t="str">
            <v>129-12</v>
          </cell>
          <cell r="D41">
            <v>1310000</v>
          </cell>
          <cell r="E41" t="str">
            <v>MALAVE</v>
          </cell>
        </row>
        <row r="42">
          <cell r="C42" t="str">
            <v>807-12</v>
          </cell>
          <cell r="D42">
            <v>900000</v>
          </cell>
          <cell r="E42" t="str">
            <v>ROCHA</v>
          </cell>
        </row>
        <row r="43">
          <cell r="C43" t="str">
            <v>131-12</v>
          </cell>
          <cell r="D43">
            <v>1260000</v>
          </cell>
          <cell r="E43" t="str">
            <v>ACKERMAN</v>
          </cell>
        </row>
        <row r="44">
          <cell r="C44" t="str">
            <v>126-12</v>
          </cell>
          <cell r="D44">
            <v>1110000</v>
          </cell>
          <cell r="E44" t="str">
            <v>STARKS</v>
          </cell>
        </row>
        <row r="45">
          <cell r="C45" t="str">
            <v>808-12</v>
          </cell>
          <cell r="D45">
            <v>900000</v>
          </cell>
          <cell r="E45" t="str">
            <v>ROCHA</v>
          </cell>
        </row>
        <row r="46">
          <cell r="C46" t="str">
            <v>133-12</v>
          </cell>
          <cell r="D46">
            <v>2380000</v>
          </cell>
          <cell r="E46" t="str">
            <v>RICHARDSON</v>
          </cell>
        </row>
        <row r="47">
          <cell r="C47" t="str">
            <v>128-12</v>
          </cell>
          <cell r="D47">
            <v>2030000</v>
          </cell>
          <cell r="E47" t="str">
            <v>KILLION</v>
          </cell>
        </row>
        <row r="48">
          <cell r="C48" t="str">
            <v>809-12</v>
          </cell>
          <cell r="D48">
            <v>1990000</v>
          </cell>
          <cell r="E48" t="str">
            <v>DAVIS</v>
          </cell>
        </row>
        <row r="49">
          <cell r="C49" t="str">
            <v>135-12</v>
          </cell>
          <cell r="D49">
            <v>1090000</v>
          </cell>
          <cell r="E49" t="str">
            <v>SPECTOR</v>
          </cell>
        </row>
        <row r="50">
          <cell r="C50" t="str">
            <v>137-12</v>
          </cell>
          <cell r="D50">
            <v>1830000</v>
          </cell>
          <cell r="E50" t="str">
            <v>YORK</v>
          </cell>
        </row>
        <row r="51">
          <cell r="C51" t="str">
            <v>810-12</v>
          </cell>
          <cell r="D51">
            <v>1990000</v>
          </cell>
          <cell r="E51" t="str">
            <v>DAVIS</v>
          </cell>
        </row>
        <row r="52">
          <cell r="C52" t="str">
            <v>130-12</v>
          </cell>
          <cell r="D52">
            <v>1310000</v>
          </cell>
          <cell r="E52" t="str">
            <v>MALAVE</v>
          </cell>
        </row>
        <row r="53">
          <cell r="C53" t="str">
            <v>132-12</v>
          </cell>
          <cell r="D53">
            <v>1260000</v>
          </cell>
          <cell r="E53" t="str">
            <v>ACKERMAN</v>
          </cell>
        </row>
        <row r="54">
          <cell r="C54" t="str">
            <v>811-12</v>
          </cell>
          <cell r="D54">
            <v>900000</v>
          </cell>
          <cell r="E54" t="str">
            <v>ROCHA</v>
          </cell>
        </row>
        <row r="55">
          <cell r="C55" t="str">
            <v>139-12</v>
          </cell>
          <cell r="D55">
            <v>1110000</v>
          </cell>
          <cell r="E55" t="str">
            <v>STARKS</v>
          </cell>
        </row>
        <row r="56">
          <cell r="C56" t="str">
            <v>134-12</v>
          </cell>
          <cell r="D56">
            <v>2380000</v>
          </cell>
          <cell r="E56" t="str">
            <v>RICHARDSON</v>
          </cell>
        </row>
        <row r="57">
          <cell r="C57" t="str">
            <v>812-12</v>
          </cell>
          <cell r="D57">
            <v>900000</v>
          </cell>
          <cell r="E57" t="str">
            <v>ROCHA</v>
          </cell>
        </row>
        <row r="58">
          <cell r="C58" t="str">
            <v>141-12</v>
          </cell>
          <cell r="D58">
            <v>2030000</v>
          </cell>
          <cell r="E58" t="str">
            <v>KILLION</v>
          </cell>
        </row>
        <row r="59">
          <cell r="C59" t="str">
            <v>138-12</v>
          </cell>
          <cell r="D59">
            <v>1830000</v>
          </cell>
          <cell r="E59" t="str">
            <v>YORK</v>
          </cell>
        </row>
        <row r="60">
          <cell r="C60" t="str">
            <v>136-12</v>
          </cell>
          <cell r="D60">
            <v>1090000</v>
          </cell>
          <cell r="E60" t="str">
            <v>SPECTOR</v>
          </cell>
        </row>
        <row r="61">
          <cell r="C61" t="str">
            <v>143-12</v>
          </cell>
          <cell r="D61">
            <v>1310000</v>
          </cell>
          <cell r="E61" t="str">
            <v>MALAVE</v>
          </cell>
        </row>
        <row r="62">
          <cell r="C62" t="str">
            <v>145-12</v>
          </cell>
          <cell r="D62">
            <v>1260000</v>
          </cell>
          <cell r="E62" t="str">
            <v>ACKERMAN</v>
          </cell>
        </row>
        <row r="63">
          <cell r="C63" t="str">
            <v>813-12</v>
          </cell>
          <cell r="D63">
            <v>900000</v>
          </cell>
          <cell r="E63" t="str">
            <v>ROCHA</v>
          </cell>
        </row>
        <row r="64">
          <cell r="C64" t="str">
            <v>140-12</v>
          </cell>
          <cell r="D64">
            <v>1110000</v>
          </cell>
          <cell r="E64" t="str">
            <v>STARKS</v>
          </cell>
        </row>
        <row r="65">
          <cell r="C65" t="str">
            <v>134-12</v>
          </cell>
          <cell r="D65">
            <v>2380000</v>
          </cell>
          <cell r="E65" t="str">
            <v>RICHARDSON</v>
          </cell>
        </row>
        <row r="66">
          <cell r="C66" t="str">
            <v>147-12</v>
          </cell>
          <cell r="D66">
            <v>2380000</v>
          </cell>
          <cell r="E66" t="str">
            <v>RICHARDSON</v>
          </cell>
        </row>
        <row r="67">
          <cell r="C67" t="str">
            <v>142-12</v>
          </cell>
          <cell r="D67">
            <v>2030000</v>
          </cell>
          <cell r="E67" t="str">
            <v>KILLION</v>
          </cell>
        </row>
        <row r="68">
          <cell r="C68" t="str">
            <v>814-12</v>
          </cell>
          <cell r="D68">
            <v>900000</v>
          </cell>
          <cell r="E68" t="str">
            <v>ROCHA</v>
          </cell>
        </row>
        <row r="69">
          <cell r="C69" t="str">
            <v>149-12</v>
          </cell>
          <cell r="D69">
            <v>1090000</v>
          </cell>
          <cell r="E69" t="str">
            <v>SPECTOR</v>
          </cell>
        </row>
        <row r="70">
          <cell r="C70" t="str">
            <v>144-12</v>
          </cell>
          <cell r="D70">
            <v>1310000</v>
          </cell>
          <cell r="E70" t="str">
            <v>MALAVE</v>
          </cell>
        </row>
        <row r="71">
          <cell r="C71" t="str">
            <v>151-12</v>
          </cell>
          <cell r="D71">
            <v>1830000</v>
          </cell>
          <cell r="E71" t="str">
            <v>YORK</v>
          </cell>
        </row>
        <row r="72">
          <cell r="C72" t="str">
            <v>146-12</v>
          </cell>
          <cell r="D72">
            <v>1260000</v>
          </cell>
          <cell r="E72" t="str">
            <v>ACKERMAN</v>
          </cell>
        </row>
        <row r="73">
          <cell r="C73" t="str">
            <v>140-12</v>
          </cell>
          <cell r="D73">
            <v>1110000</v>
          </cell>
          <cell r="E73" t="str">
            <v>STARKS</v>
          </cell>
        </row>
        <row r="74">
          <cell r="C74" t="str">
            <v>142-12</v>
          </cell>
          <cell r="D74">
            <v>2030000</v>
          </cell>
          <cell r="E74" t="str">
            <v>KILLION</v>
          </cell>
        </row>
        <row r="75">
          <cell r="C75" t="str">
            <v>153-12</v>
          </cell>
          <cell r="D75">
            <v>1110000</v>
          </cell>
          <cell r="E75" t="str">
            <v>STARKS</v>
          </cell>
        </row>
        <row r="76">
          <cell r="C76" t="str">
            <v>815-12</v>
          </cell>
          <cell r="D76">
            <v>900000</v>
          </cell>
          <cell r="E76" t="str">
            <v>ROCHA</v>
          </cell>
        </row>
        <row r="77">
          <cell r="C77" t="str">
            <v>147-12</v>
          </cell>
          <cell r="D77">
            <v>2380000</v>
          </cell>
          <cell r="E77" t="str">
            <v>RICHARDSON</v>
          </cell>
        </row>
        <row r="78">
          <cell r="C78" t="str">
            <v>148-12</v>
          </cell>
          <cell r="D78">
            <v>2380000</v>
          </cell>
          <cell r="E78" t="str">
            <v>RICHARDSON</v>
          </cell>
        </row>
        <row r="79">
          <cell r="C79" t="str">
            <v>155-12</v>
          </cell>
          <cell r="D79">
            <v>1990000</v>
          </cell>
          <cell r="E79" t="str">
            <v>DAVIS</v>
          </cell>
        </row>
        <row r="80">
          <cell r="C80" t="str">
            <v>150-12</v>
          </cell>
          <cell r="D80">
            <v>1090000</v>
          </cell>
          <cell r="E80" t="str">
            <v>SPECTOR</v>
          </cell>
        </row>
        <row r="81">
          <cell r="C81" t="str">
            <v>815-12</v>
          </cell>
          <cell r="D81">
            <v>900000</v>
          </cell>
          <cell r="E81" t="str">
            <v>ROCHA</v>
          </cell>
        </row>
        <row r="82">
          <cell r="C82" t="str">
            <v>816-12</v>
          </cell>
          <cell r="D82">
            <v>900000</v>
          </cell>
          <cell r="E82" t="str">
            <v>ROCHA</v>
          </cell>
        </row>
        <row r="83">
          <cell r="C83" t="str">
            <v>157-12</v>
          </cell>
          <cell r="D83">
            <v>1310000</v>
          </cell>
          <cell r="E83" t="str">
            <v>MALAVE</v>
          </cell>
        </row>
        <row r="84">
          <cell r="C84" t="str">
            <v>152-12</v>
          </cell>
          <cell r="D84">
            <v>1830000</v>
          </cell>
          <cell r="E84" t="str">
            <v>YORK</v>
          </cell>
        </row>
        <row r="85">
          <cell r="C85" t="str">
            <v>159-12</v>
          </cell>
          <cell r="D85">
            <v>880000</v>
          </cell>
          <cell r="E85" t="str">
            <v>STEWART</v>
          </cell>
        </row>
        <row r="86">
          <cell r="C86" t="str">
            <v>154-12</v>
          </cell>
          <cell r="D86">
            <v>1110000</v>
          </cell>
          <cell r="E86" t="str">
            <v>STARKS</v>
          </cell>
        </row>
        <row r="87">
          <cell r="C87" t="str">
            <v>161-12</v>
          </cell>
          <cell r="D87">
            <v>1280000</v>
          </cell>
          <cell r="E87" t="str">
            <v>BARTLETT</v>
          </cell>
        </row>
        <row r="88">
          <cell r="C88" t="str">
            <v>817-12</v>
          </cell>
          <cell r="D88">
            <v>900000</v>
          </cell>
          <cell r="E88" t="str">
            <v>ROCHA</v>
          </cell>
        </row>
        <row r="89">
          <cell r="C89" t="str">
            <v>156-12</v>
          </cell>
          <cell r="D89">
            <v>1990000</v>
          </cell>
          <cell r="E89" t="str">
            <v>DAVIS</v>
          </cell>
        </row>
        <row r="90">
          <cell r="C90" t="str">
            <v>163-12</v>
          </cell>
          <cell r="D90">
            <v>2270000</v>
          </cell>
          <cell r="E90" t="str">
            <v>BROWN</v>
          </cell>
        </row>
        <row r="91">
          <cell r="C91" t="str">
            <v>158-12</v>
          </cell>
          <cell r="D91">
            <v>1310000</v>
          </cell>
          <cell r="E91" t="str">
            <v>MALAVE</v>
          </cell>
        </row>
        <row r="92">
          <cell r="C92" t="str">
            <v>818-12</v>
          </cell>
          <cell r="D92">
            <v>900000</v>
          </cell>
          <cell r="E92" t="str">
            <v>ROCHA</v>
          </cell>
        </row>
        <row r="93">
          <cell r="C93" t="str">
            <v>165-12</v>
          </cell>
          <cell r="D93">
            <v>930000</v>
          </cell>
          <cell r="E93" t="str">
            <v>CLARK</v>
          </cell>
        </row>
        <row r="94">
          <cell r="C94" t="str">
            <v>154-12</v>
          </cell>
          <cell r="D94">
            <v>1110000</v>
          </cell>
          <cell r="E94" t="str">
            <v>STARKS</v>
          </cell>
        </row>
        <row r="95">
          <cell r="C95" t="str">
            <v>160-12</v>
          </cell>
          <cell r="D95">
            <v>880000</v>
          </cell>
          <cell r="E95" t="str">
            <v>STEWART</v>
          </cell>
        </row>
        <row r="96">
          <cell r="C96" t="str">
            <v>162-12</v>
          </cell>
          <cell r="D96">
            <v>1280000</v>
          </cell>
          <cell r="E96" t="str">
            <v>BARTLETT</v>
          </cell>
        </row>
        <row r="97">
          <cell r="C97" t="str">
            <v>167-12</v>
          </cell>
          <cell r="D97">
            <v>2110000</v>
          </cell>
          <cell r="E97" t="str">
            <v>OUN</v>
          </cell>
        </row>
        <row r="98">
          <cell r="C98" t="str">
            <v>156-12</v>
          </cell>
          <cell r="D98">
            <v>1990000</v>
          </cell>
          <cell r="E98" t="str">
            <v>DAVIS</v>
          </cell>
        </row>
        <row r="99">
          <cell r="C99" t="str">
            <v>819-12</v>
          </cell>
          <cell r="D99">
            <v>900000</v>
          </cell>
          <cell r="E99" t="str">
            <v>ROCHA</v>
          </cell>
        </row>
        <row r="100">
          <cell r="C100" t="str">
            <v>164-12</v>
          </cell>
          <cell r="D100">
            <v>2270000</v>
          </cell>
          <cell r="E100" t="str">
            <v>BROWN</v>
          </cell>
        </row>
        <row r="101">
          <cell r="C101" t="str">
            <v>169-12</v>
          </cell>
          <cell r="D101">
            <v>2350000</v>
          </cell>
          <cell r="E101" t="str">
            <v>BERLING</v>
          </cell>
        </row>
        <row r="102">
          <cell r="C102" t="str">
            <v>171-12</v>
          </cell>
          <cell r="D102">
            <v>2020000</v>
          </cell>
          <cell r="E102" t="str">
            <v>SHOOK</v>
          </cell>
        </row>
        <row r="103">
          <cell r="C103" t="str">
            <v>166-12</v>
          </cell>
          <cell r="D103">
            <v>930000</v>
          </cell>
          <cell r="E103" t="str">
            <v>CLARK</v>
          </cell>
        </row>
        <row r="104">
          <cell r="C104" t="str">
            <v>820-12</v>
          </cell>
          <cell r="D104">
            <v>900000</v>
          </cell>
          <cell r="E104" t="str">
            <v>ROCHA</v>
          </cell>
        </row>
        <row r="105">
          <cell r="C105" t="str">
            <v>173-12</v>
          </cell>
          <cell r="D105">
            <v>880000</v>
          </cell>
          <cell r="E105" t="str">
            <v>STEWART</v>
          </cell>
        </row>
        <row r="106">
          <cell r="C106" t="str">
            <v>168-12</v>
          </cell>
          <cell r="D106">
            <v>2110000</v>
          </cell>
          <cell r="E106" t="str">
            <v>OUN</v>
          </cell>
        </row>
        <row r="107">
          <cell r="C107" t="str">
            <v>164-12</v>
          </cell>
          <cell r="D107">
            <v>2270000</v>
          </cell>
          <cell r="E107" t="str">
            <v>BROWN</v>
          </cell>
        </row>
        <row r="108">
          <cell r="C108" t="str">
            <v>175-12</v>
          </cell>
          <cell r="D108">
            <v>1280000</v>
          </cell>
          <cell r="E108" t="str">
            <v>BARTLETT</v>
          </cell>
        </row>
        <row r="109">
          <cell r="C109" t="str">
            <v>170-12</v>
          </cell>
          <cell r="D109">
            <v>2350000</v>
          </cell>
          <cell r="E109" t="str">
            <v>BERLING</v>
          </cell>
        </row>
        <row r="110">
          <cell r="C110" t="str">
            <v>821-12</v>
          </cell>
          <cell r="D110">
            <v>1770000</v>
          </cell>
          <cell r="E110" t="str">
            <v>BRUDER</v>
          </cell>
        </row>
        <row r="111">
          <cell r="C111" t="str">
            <v>177-12</v>
          </cell>
          <cell r="D111">
            <v>2270000</v>
          </cell>
          <cell r="E111" t="str">
            <v>BROWN</v>
          </cell>
        </row>
        <row r="112">
          <cell r="C112" t="str">
            <v>172-12</v>
          </cell>
          <cell r="D112">
            <v>2020000</v>
          </cell>
          <cell r="E112" t="str">
            <v>SHOOK</v>
          </cell>
        </row>
        <row r="113">
          <cell r="C113" t="str">
            <v>172-12</v>
          </cell>
          <cell r="D113">
            <v>2020000</v>
          </cell>
          <cell r="E113" t="str">
            <v>SHOOK</v>
          </cell>
        </row>
        <row r="114">
          <cell r="C114" t="str">
            <v>179-12</v>
          </cell>
          <cell r="D114">
            <v>930000</v>
          </cell>
          <cell r="E114" t="str">
            <v>CLARK</v>
          </cell>
        </row>
        <row r="115">
          <cell r="C115" t="str">
            <v>168-12</v>
          </cell>
          <cell r="D115">
            <v>2110000</v>
          </cell>
          <cell r="E115" t="str">
            <v>OUN</v>
          </cell>
        </row>
        <row r="116">
          <cell r="C116" t="str">
            <v>174-12</v>
          </cell>
          <cell r="D116">
            <v>880000</v>
          </cell>
          <cell r="E116" t="str">
            <v>STEWART</v>
          </cell>
        </row>
        <row r="117">
          <cell r="C117" t="str">
            <v>822-12</v>
          </cell>
          <cell r="D117">
            <v>1770000</v>
          </cell>
          <cell r="E117" t="str">
            <v>BRUDER</v>
          </cell>
        </row>
        <row r="118">
          <cell r="C118" t="str">
            <v>181-12</v>
          </cell>
          <cell r="D118">
            <v>2110000</v>
          </cell>
          <cell r="E118" t="str">
            <v>OUN</v>
          </cell>
        </row>
        <row r="119">
          <cell r="C119" t="str">
            <v>183-12</v>
          </cell>
          <cell r="D119">
            <v>2350000</v>
          </cell>
          <cell r="E119" t="str">
            <v>BERLING</v>
          </cell>
        </row>
        <row r="120">
          <cell r="C120" t="str">
            <v>176-12</v>
          </cell>
          <cell r="D120">
            <v>1280000</v>
          </cell>
          <cell r="E120" t="str">
            <v>BARTLETT</v>
          </cell>
        </row>
        <row r="121">
          <cell r="C121" t="str">
            <v>172-12</v>
          </cell>
          <cell r="D121">
            <v>2020000</v>
          </cell>
          <cell r="E121" t="str">
            <v>SHOOK</v>
          </cell>
        </row>
        <row r="122">
          <cell r="C122" t="str">
            <v>172-12</v>
          </cell>
          <cell r="D122">
            <v>2020000</v>
          </cell>
          <cell r="E122" t="str">
            <v>SHOOK</v>
          </cell>
        </row>
        <row r="123">
          <cell r="C123" t="str">
            <v>178-12</v>
          </cell>
          <cell r="D123">
            <v>2270000</v>
          </cell>
          <cell r="E123" t="str">
            <v>BROWN</v>
          </cell>
        </row>
        <row r="124">
          <cell r="C124" t="str">
            <v>185-12</v>
          </cell>
          <cell r="D124">
            <v>2020000</v>
          </cell>
          <cell r="E124" t="str">
            <v>SHOOK</v>
          </cell>
        </row>
        <row r="125">
          <cell r="C125" t="str">
            <v>823-12</v>
          </cell>
          <cell r="D125">
            <v>1770000</v>
          </cell>
          <cell r="E125" t="str">
            <v>BRUDER</v>
          </cell>
        </row>
        <row r="126">
          <cell r="C126" t="str">
            <v>180-12</v>
          </cell>
          <cell r="D126">
            <v>930000</v>
          </cell>
          <cell r="E126" t="str">
            <v>CLARK</v>
          </cell>
        </row>
        <row r="127">
          <cell r="C127" t="str">
            <v>187-12</v>
          </cell>
          <cell r="D127">
            <v>2100000</v>
          </cell>
          <cell r="E127" t="str">
            <v>ISHMAEL</v>
          </cell>
        </row>
        <row r="128">
          <cell r="C128" t="str">
            <v>182-12</v>
          </cell>
          <cell r="D128">
            <v>2110000</v>
          </cell>
          <cell r="E128" t="str">
            <v>OUN</v>
          </cell>
        </row>
        <row r="129">
          <cell r="C129" t="str">
            <v>824-12</v>
          </cell>
          <cell r="D129">
            <v>1770000</v>
          </cell>
          <cell r="E129" t="str">
            <v>BRUDER</v>
          </cell>
        </row>
        <row r="130">
          <cell r="C130" t="str">
            <v>184-12</v>
          </cell>
          <cell r="D130">
            <v>2350000</v>
          </cell>
          <cell r="E130" t="str">
            <v>BERLING</v>
          </cell>
        </row>
        <row r="131">
          <cell r="C131" t="str">
            <v>189-12</v>
          </cell>
          <cell r="D131">
            <v>1280000</v>
          </cell>
          <cell r="E131" t="str">
            <v>BARTLETT</v>
          </cell>
        </row>
        <row r="132">
          <cell r="C132" t="str">
            <v>191-12</v>
          </cell>
          <cell r="D132">
            <v>2270000</v>
          </cell>
          <cell r="E132" t="str">
            <v>BROWN</v>
          </cell>
        </row>
        <row r="133">
          <cell r="C133" t="str">
            <v>186-12</v>
          </cell>
          <cell r="D133">
            <v>2020000</v>
          </cell>
          <cell r="E133" t="str">
            <v>SHOOK</v>
          </cell>
        </row>
        <row r="134">
          <cell r="C134" t="str">
            <v>825-12</v>
          </cell>
          <cell r="D134">
            <v>1770000</v>
          </cell>
          <cell r="E134" t="str">
            <v>BRUDER</v>
          </cell>
        </row>
        <row r="135">
          <cell r="C135" t="str">
            <v>193-12</v>
          </cell>
          <cell r="D135">
            <v>930000</v>
          </cell>
          <cell r="E135" t="str">
            <v>CLARK</v>
          </cell>
        </row>
        <row r="136">
          <cell r="C136" t="str">
            <v>188-12</v>
          </cell>
          <cell r="D136">
            <v>2100000</v>
          </cell>
          <cell r="E136" t="str">
            <v>ISHMAEL</v>
          </cell>
        </row>
        <row r="137">
          <cell r="C137" t="str">
            <v>904-12</v>
          </cell>
          <cell r="D137">
            <v>2090000</v>
          </cell>
          <cell r="E137" t="str">
            <v>HAITHCOX</v>
          </cell>
        </row>
        <row r="138">
          <cell r="C138" t="str">
            <v>195-12</v>
          </cell>
          <cell r="D138">
            <v>2110000</v>
          </cell>
          <cell r="E138" t="str">
            <v>OUN</v>
          </cell>
        </row>
        <row r="139">
          <cell r="C139" t="str">
            <v>186-12</v>
          </cell>
          <cell r="D139">
            <v>2020000</v>
          </cell>
          <cell r="E139" t="str">
            <v>SHOOK</v>
          </cell>
        </row>
        <row r="140">
          <cell r="C140" t="str">
            <v>826-12</v>
          </cell>
          <cell r="D140">
            <v>1770000</v>
          </cell>
          <cell r="E140" t="str">
            <v>BRUDER</v>
          </cell>
        </row>
        <row r="141">
          <cell r="C141" t="str">
            <v>190-12</v>
          </cell>
          <cell r="D141">
            <v>1280000</v>
          </cell>
          <cell r="E141" t="str">
            <v>BARTLETT</v>
          </cell>
        </row>
        <row r="142">
          <cell r="C142" t="str">
            <v>197-12</v>
          </cell>
          <cell r="D142">
            <v>2350000</v>
          </cell>
          <cell r="E142" t="str">
            <v>BERLING</v>
          </cell>
        </row>
        <row r="143">
          <cell r="C143" t="str">
            <v>827-12</v>
          </cell>
          <cell r="D143">
            <v>2090000</v>
          </cell>
          <cell r="E143" t="str">
            <v>HAITHCOX</v>
          </cell>
        </row>
        <row r="144">
          <cell r="C144" t="str">
            <v>192-12</v>
          </cell>
          <cell r="D144">
            <v>2270000</v>
          </cell>
          <cell r="E144" t="str">
            <v>BROWN</v>
          </cell>
        </row>
        <row r="145">
          <cell r="C145" t="str">
            <v>199-12</v>
          </cell>
          <cell r="D145">
            <v>2020000</v>
          </cell>
          <cell r="E145" t="str">
            <v>SHOOK</v>
          </cell>
        </row>
        <row r="146">
          <cell r="C146" t="str">
            <v>194-12</v>
          </cell>
          <cell r="D146">
            <v>930000</v>
          </cell>
          <cell r="E146" t="str">
            <v>CLARK</v>
          </cell>
        </row>
        <row r="147">
          <cell r="C147" t="str">
            <v>828-12</v>
          </cell>
          <cell r="D147">
            <v>2090000</v>
          </cell>
          <cell r="E147" t="str">
            <v>HAITHCOX</v>
          </cell>
        </row>
        <row r="148">
          <cell r="C148" t="str">
            <v>201-12</v>
          </cell>
          <cell r="D148">
            <v>880000</v>
          </cell>
          <cell r="E148" t="str">
            <v>STEWART</v>
          </cell>
        </row>
        <row r="149">
          <cell r="C149" t="str">
            <v>201-12</v>
          </cell>
          <cell r="D149">
            <v>880000</v>
          </cell>
          <cell r="E149" t="str">
            <v>STEWART</v>
          </cell>
        </row>
        <row r="150">
          <cell r="C150" t="str">
            <v>829-12</v>
          </cell>
          <cell r="D150">
            <v>1770000</v>
          </cell>
          <cell r="E150" t="str">
            <v>BRUDER</v>
          </cell>
        </row>
        <row r="151">
          <cell r="C151" t="str">
            <v>196-12</v>
          </cell>
          <cell r="D151">
            <v>2110000</v>
          </cell>
          <cell r="E151" t="str">
            <v>OUN</v>
          </cell>
        </row>
        <row r="152">
          <cell r="C152" t="str">
            <v>203-12</v>
          </cell>
          <cell r="D152">
            <v>1280000</v>
          </cell>
          <cell r="E152" t="str">
            <v>BARTLETT</v>
          </cell>
        </row>
        <row r="153">
          <cell r="C153" t="str">
            <v>198-12</v>
          </cell>
          <cell r="D153">
            <v>2350000</v>
          </cell>
          <cell r="E153" t="str">
            <v>BERLING</v>
          </cell>
        </row>
        <row r="154">
          <cell r="C154" t="str">
            <v>830-12</v>
          </cell>
          <cell r="D154">
            <v>1770000</v>
          </cell>
          <cell r="E154" t="str">
            <v>BRUDER</v>
          </cell>
        </row>
        <row r="155">
          <cell r="C155" t="str">
            <v>205-12</v>
          </cell>
          <cell r="D155">
            <v>2270000</v>
          </cell>
          <cell r="E155" t="str">
            <v>BROWN</v>
          </cell>
        </row>
        <row r="156">
          <cell r="C156" t="str">
            <v>831-12</v>
          </cell>
          <cell r="D156">
            <v>2090000</v>
          </cell>
          <cell r="E156" t="str">
            <v>HAITHCOX</v>
          </cell>
        </row>
        <row r="157">
          <cell r="C157" t="str">
            <v>200-12</v>
          </cell>
          <cell r="D157">
            <v>2020000</v>
          </cell>
          <cell r="E157" t="str">
            <v>SHOOK</v>
          </cell>
        </row>
        <row r="158">
          <cell r="C158" t="str">
            <v>207-12</v>
          </cell>
          <cell r="D158">
            <v>930000</v>
          </cell>
          <cell r="E158" t="str">
            <v>CLARK</v>
          </cell>
        </row>
        <row r="159">
          <cell r="C159" t="str">
            <v>832-12</v>
          </cell>
          <cell r="D159">
            <v>2090000</v>
          </cell>
          <cell r="E159" t="str">
            <v>HAITHCOX</v>
          </cell>
        </row>
        <row r="160">
          <cell r="C160" t="str">
            <v>202-12</v>
          </cell>
          <cell r="D160">
            <v>880000</v>
          </cell>
          <cell r="E160" t="str">
            <v>STEWART</v>
          </cell>
        </row>
        <row r="161">
          <cell r="C161" t="str">
            <v>204-12</v>
          </cell>
          <cell r="D161">
            <v>1280000</v>
          </cell>
          <cell r="E161" t="str">
            <v>BARTLETT</v>
          </cell>
        </row>
        <row r="162">
          <cell r="C162" t="str">
            <v>209-12</v>
          </cell>
          <cell r="D162">
            <v>2370000</v>
          </cell>
          <cell r="E162" t="str">
            <v>DELGADO</v>
          </cell>
        </row>
        <row r="163">
          <cell r="C163" t="str">
            <v>833-12</v>
          </cell>
          <cell r="D163">
            <v>1770000</v>
          </cell>
          <cell r="E163" t="str">
            <v>BRUDER</v>
          </cell>
        </row>
        <row r="164">
          <cell r="C164" t="str">
            <v>211-12</v>
          </cell>
          <cell r="D164">
            <v>2110000</v>
          </cell>
          <cell r="E164" t="str">
            <v>OUN</v>
          </cell>
        </row>
        <row r="165">
          <cell r="C165" t="str">
            <v>206-12</v>
          </cell>
          <cell r="D165">
            <v>2270000</v>
          </cell>
          <cell r="E165" t="str">
            <v>BROWN</v>
          </cell>
        </row>
        <row r="166">
          <cell r="C166" t="str">
            <v>213-12</v>
          </cell>
          <cell r="D166">
            <v>2280000</v>
          </cell>
          <cell r="E166" t="str">
            <v>MAHAN</v>
          </cell>
        </row>
        <row r="167">
          <cell r="C167" t="str">
            <v>834-12</v>
          </cell>
          <cell r="D167">
            <v>1770000</v>
          </cell>
          <cell r="E167" t="str">
            <v>BRUDER</v>
          </cell>
        </row>
        <row r="168">
          <cell r="C168" t="str">
            <v>835-12</v>
          </cell>
          <cell r="D168">
            <v>2090000</v>
          </cell>
          <cell r="E168" t="str">
            <v>HAITHCOX</v>
          </cell>
        </row>
        <row r="169">
          <cell r="C169" t="str">
            <v>208-12</v>
          </cell>
          <cell r="D169">
            <v>930000</v>
          </cell>
          <cell r="E169" t="str">
            <v>CLARK</v>
          </cell>
        </row>
        <row r="170">
          <cell r="C170" t="str">
            <v>215-12</v>
          </cell>
          <cell r="D170">
            <v>2020000</v>
          </cell>
          <cell r="E170" t="str">
            <v>SHOOK</v>
          </cell>
        </row>
        <row r="171">
          <cell r="C171" t="str">
            <v>210-12</v>
          </cell>
          <cell r="D171">
            <v>2370000</v>
          </cell>
          <cell r="E171" t="str">
            <v>DELGADO</v>
          </cell>
        </row>
        <row r="172">
          <cell r="C172" t="str">
            <v>836-12</v>
          </cell>
          <cell r="D172">
            <v>2090000</v>
          </cell>
          <cell r="E172" t="str">
            <v>HAITHCOX</v>
          </cell>
        </row>
        <row r="173">
          <cell r="C173" t="str">
            <v>837-12</v>
          </cell>
          <cell r="D173">
            <v>2230000</v>
          </cell>
          <cell r="E173" t="str">
            <v>SMITH</v>
          </cell>
        </row>
        <row r="174">
          <cell r="C174" t="str">
            <v>217-12</v>
          </cell>
          <cell r="D174">
            <v>1800000</v>
          </cell>
          <cell r="E174" t="str">
            <v>CHANDLER</v>
          </cell>
        </row>
        <row r="175">
          <cell r="C175" t="str">
            <v>212-12</v>
          </cell>
          <cell r="D175">
            <v>2110000</v>
          </cell>
          <cell r="E175" t="str">
            <v>OUN</v>
          </cell>
        </row>
        <row r="176">
          <cell r="C176" t="str">
            <v>219-12</v>
          </cell>
          <cell r="D176">
            <v>1230000</v>
          </cell>
          <cell r="E176" t="str">
            <v>YANAI</v>
          </cell>
        </row>
        <row r="177">
          <cell r="C177" t="str">
            <v>214-12</v>
          </cell>
          <cell r="D177">
            <v>2250000</v>
          </cell>
          <cell r="E177" t="str">
            <v>CRAYTON</v>
          </cell>
        </row>
        <row r="178">
          <cell r="C178" t="str">
            <v>838-12</v>
          </cell>
          <cell r="D178">
            <v>2230000</v>
          </cell>
          <cell r="E178" t="str">
            <v>SMITH</v>
          </cell>
        </row>
        <row r="179">
          <cell r="C179" t="str">
            <v>303-12</v>
          </cell>
          <cell r="D179">
            <v>930000</v>
          </cell>
          <cell r="E179" t="str">
            <v>CLARK</v>
          </cell>
        </row>
        <row r="180">
          <cell r="C180" t="str">
            <v>839-12</v>
          </cell>
          <cell r="D180">
            <v>2090000</v>
          </cell>
          <cell r="E180" t="str">
            <v>HAITHCOX</v>
          </cell>
        </row>
        <row r="181">
          <cell r="C181" t="str">
            <v>216-12</v>
          </cell>
          <cell r="D181">
            <v>2020000</v>
          </cell>
          <cell r="E181" t="str">
            <v>SHOOK</v>
          </cell>
        </row>
        <row r="182">
          <cell r="C182" t="str">
            <v>221-12</v>
          </cell>
          <cell r="D182">
            <v>2370000</v>
          </cell>
          <cell r="E182" t="str">
            <v>DELGADO</v>
          </cell>
        </row>
        <row r="183">
          <cell r="C183" t="str">
            <v>841-12</v>
          </cell>
          <cell r="D183">
            <v>2230000</v>
          </cell>
          <cell r="E183" t="str">
            <v>SMITH</v>
          </cell>
        </row>
        <row r="184">
          <cell r="C184" t="str">
            <v>218-12</v>
          </cell>
          <cell r="D184">
            <v>1800000</v>
          </cell>
          <cell r="E184" t="str">
            <v>CHANDLER</v>
          </cell>
        </row>
        <row r="185">
          <cell r="C185" t="str">
            <v>906-12</v>
          </cell>
          <cell r="D185">
            <v>2090000</v>
          </cell>
          <cell r="E185" t="str">
            <v>HAITHCOX</v>
          </cell>
        </row>
        <row r="186">
          <cell r="C186" t="str">
            <v>305-12</v>
          </cell>
          <cell r="D186">
            <v>2110000</v>
          </cell>
          <cell r="E186" t="str">
            <v>OUN</v>
          </cell>
        </row>
        <row r="187">
          <cell r="C187" t="str">
            <v>220-12</v>
          </cell>
          <cell r="D187">
            <v>1230000</v>
          </cell>
          <cell r="E187" t="str">
            <v>YANAI</v>
          </cell>
        </row>
        <row r="188">
          <cell r="C188" t="str">
            <v>223-12</v>
          </cell>
          <cell r="D188">
            <v>2280000</v>
          </cell>
          <cell r="E188" t="str">
            <v>MAHAN</v>
          </cell>
        </row>
        <row r="189">
          <cell r="C189" t="str">
            <v>307-12</v>
          </cell>
          <cell r="D189">
            <v>2020000</v>
          </cell>
          <cell r="E189" t="str">
            <v>SHOOK</v>
          </cell>
        </row>
        <row r="190">
          <cell r="C190" t="str">
            <v>840-12</v>
          </cell>
          <cell r="D190">
            <v>2230000</v>
          </cell>
          <cell r="E190" t="str">
            <v>SMITH</v>
          </cell>
        </row>
        <row r="191">
          <cell r="C191" t="str">
            <v>222-12</v>
          </cell>
          <cell r="D191">
            <v>2370000</v>
          </cell>
          <cell r="E191" t="str">
            <v>DELGADO</v>
          </cell>
        </row>
        <row r="192">
          <cell r="C192" t="str">
            <v>225-12</v>
          </cell>
          <cell r="D192">
            <v>1800000</v>
          </cell>
          <cell r="E192" t="str">
            <v>CHANDLER</v>
          </cell>
        </row>
        <row r="193">
          <cell r="C193" t="str">
            <v>843-12</v>
          </cell>
          <cell r="D193">
            <v>2230000</v>
          </cell>
          <cell r="E193" t="str">
            <v>SMITH</v>
          </cell>
        </row>
        <row r="194">
          <cell r="C194" t="str">
            <v>224-12</v>
          </cell>
          <cell r="D194">
            <v>2280000</v>
          </cell>
          <cell r="E194" t="str">
            <v>MAHAN</v>
          </cell>
        </row>
        <row r="195">
          <cell r="C195" t="str">
            <v>843-12</v>
          </cell>
          <cell r="D195">
            <v>1770000</v>
          </cell>
          <cell r="E195" t="str">
            <v>BRUDER</v>
          </cell>
        </row>
        <row r="196">
          <cell r="C196" t="str">
            <v>227-12</v>
          </cell>
          <cell r="D196">
            <v>1230000</v>
          </cell>
          <cell r="E196" t="str">
            <v>YANAI</v>
          </cell>
        </row>
        <row r="197">
          <cell r="C197" t="str">
            <v>842-12</v>
          </cell>
          <cell r="D197">
            <v>1770000</v>
          </cell>
          <cell r="E197" t="str">
            <v>BRUDER</v>
          </cell>
        </row>
        <row r="198">
          <cell r="C198" t="str">
            <v>229-12</v>
          </cell>
          <cell r="D198">
            <v>2370000</v>
          </cell>
          <cell r="E198" t="str">
            <v>DELGADO</v>
          </cell>
        </row>
        <row r="199">
          <cell r="C199" t="str">
            <v>226-12</v>
          </cell>
          <cell r="D199">
            <v>1800000</v>
          </cell>
          <cell r="E199" t="str">
            <v>CHANDLER</v>
          </cell>
        </row>
        <row r="200">
          <cell r="C200" t="str">
            <v>231-12</v>
          </cell>
          <cell r="D200">
            <v>2280000</v>
          </cell>
          <cell r="E200" t="str">
            <v>MAHAN</v>
          </cell>
        </row>
        <row r="201">
          <cell r="C201" t="str">
            <v>845-12</v>
          </cell>
          <cell r="D201">
            <v>2090000</v>
          </cell>
          <cell r="E201" t="str">
            <v>HAITHCOX</v>
          </cell>
        </row>
        <row r="202">
          <cell r="C202" t="str">
            <v>228-12</v>
          </cell>
          <cell r="D202">
            <v>1230000</v>
          </cell>
          <cell r="E202" t="str">
            <v>YANAI</v>
          </cell>
        </row>
        <row r="203">
          <cell r="C203" t="str">
            <v>845-12</v>
          </cell>
          <cell r="D203">
            <v>2090000</v>
          </cell>
          <cell r="E203" t="str">
            <v>HAITHCOX</v>
          </cell>
        </row>
        <row r="204">
          <cell r="C204" t="str">
            <v>844-12</v>
          </cell>
          <cell r="D204">
            <v>2090000</v>
          </cell>
          <cell r="E204" t="str">
            <v>HAITHCOX</v>
          </cell>
        </row>
        <row r="205">
          <cell r="C205" t="str">
            <v>230-12</v>
          </cell>
          <cell r="D205">
            <v>2370000</v>
          </cell>
          <cell r="E205" t="str">
            <v>DELGADO</v>
          </cell>
        </row>
        <row r="206">
          <cell r="C206" t="str">
            <v>233-12</v>
          </cell>
          <cell r="D206">
            <v>1800000</v>
          </cell>
          <cell r="E206" t="str">
            <v>CHANDLER</v>
          </cell>
        </row>
        <row r="207">
          <cell r="C207" t="str">
            <v>232-12</v>
          </cell>
          <cell r="D207">
            <v>2280000</v>
          </cell>
          <cell r="E207" t="str">
            <v>MAHAN</v>
          </cell>
        </row>
        <row r="208">
          <cell r="C208" t="str">
            <v>235-12</v>
          </cell>
          <cell r="D208">
            <v>1230000</v>
          </cell>
          <cell r="E208" t="str">
            <v>YANAI</v>
          </cell>
        </row>
        <row r="209">
          <cell r="C209" t="str">
            <v>847-12</v>
          </cell>
          <cell r="D209">
            <v>2090000</v>
          </cell>
          <cell r="E209" t="str">
            <v>HAITHCOX</v>
          </cell>
        </row>
        <row r="210">
          <cell r="C210" t="str">
            <v>908-12</v>
          </cell>
          <cell r="D210">
            <v>2090000</v>
          </cell>
          <cell r="E210" t="str">
            <v>HAITHCOX</v>
          </cell>
        </row>
        <row r="211">
          <cell r="C211" t="str">
            <v>908-12</v>
          </cell>
          <cell r="D211">
            <v>2090000</v>
          </cell>
          <cell r="E211" t="str">
            <v>HAITHCOX</v>
          </cell>
        </row>
        <row r="212">
          <cell r="C212" t="str">
            <v>237-12</v>
          </cell>
          <cell r="D212">
            <v>2370000</v>
          </cell>
          <cell r="E212" t="str">
            <v>DELGADO</v>
          </cell>
        </row>
        <row r="213">
          <cell r="C213" t="str">
            <v>234-12</v>
          </cell>
          <cell r="D213">
            <v>1800000</v>
          </cell>
          <cell r="E213" t="str">
            <v>CHANDLER</v>
          </cell>
        </row>
        <row r="214">
          <cell r="C214" t="str">
            <v>239-12</v>
          </cell>
          <cell r="D214">
            <v>2280000</v>
          </cell>
          <cell r="E214" t="str">
            <v>MAHAN</v>
          </cell>
        </row>
        <row r="215">
          <cell r="C215" t="str">
            <v>236-12</v>
          </cell>
          <cell r="D215">
            <v>1230000</v>
          </cell>
          <cell r="E215" t="str">
            <v>YANAI</v>
          </cell>
        </row>
        <row r="216">
          <cell r="C216" t="str">
            <v>238-12</v>
          </cell>
          <cell r="D216">
            <v>2370000</v>
          </cell>
          <cell r="E216" t="str">
            <v>DELGADO</v>
          </cell>
        </row>
        <row r="217">
          <cell r="C217" t="str">
            <v>241-12</v>
          </cell>
          <cell r="D217">
            <v>1800000</v>
          </cell>
          <cell r="E217" t="str">
            <v>CHANDLER</v>
          </cell>
        </row>
        <row r="218">
          <cell r="C218" t="str">
            <v>240-12</v>
          </cell>
          <cell r="D218">
            <v>2280000</v>
          </cell>
          <cell r="E218" t="str">
            <v>MAHAN</v>
          </cell>
        </row>
        <row r="219">
          <cell r="C219" t="str">
            <v>243-12</v>
          </cell>
          <cell r="D219">
            <v>1230000</v>
          </cell>
          <cell r="E219" t="str">
            <v>YANAI</v>
          </cell>
        </row>
        <row r="220">
          <cell r="C220" t="str">
            <v>309-12</v>
          </cell>
          <cell r="D220">
            <v>2370000</v>
          </cell>
          <cell r="E220" t="str">
            <v>DELGADO</v>
          </cell>
        </row>
        <row r="221">
          <cell r="C221" t="str">
            <v>309-12</v>
          </cell>
          <cell r="D221">
            <v>2370000</v>
          </cell>
          <cell r="E221" t="str">
            <v>DELGADO</v>
          </cell>
        </row>
        <row r="222">
          <cell r="C222" t="str">
            <v>242-12</v>
          </cell>
          <cell r="D222">
            <v>1800000</v>
          </cell>
          <cell r="E222" t="str">
            <v>CHANDLER</v>
          </cell>
        </row>
        <row r="223">
          <cell r="C223" t="str">
            <v>311-12</v>
          </cell>
          <cell r="D223">
            <v>2280000</v>
          </cell>
          <cell r="E223" t="str">
            <v>MAHAN</v>
          </cell>
        </row>
        <row r="224">
          <cell r="C224" t="str">
            <v>244-12</v>
          </cell>
          <cell r="D224">
            <v>1230000</v>
          </cell>
          <cell r="E224" t="str">
            <v>YANAI</v>
          </cell>
        </row>
        <row r="225">
          <cell r="C225" t="str">
            <v>313-12</v>
          </cell>
          <cell r="D225">
            <v>1800000</v>
          </cell>
          <cell r="E225" t="str">
            <v>CHANDLER</v>
          </cell>
        </row>
        <row r="226">
          <cell r="C226" t="str">
            <v>313-12</v>
          </cell>
          <cell r="D226">
            <v>1800000</v>
          </cell>
          <cell r="E226" t="str">
            <v>CHANDLER</v>
          </cell>
        </row>
        <row r="227">
          <cell r="C227" t="str">
            <v>315-12</v>
          </cell>
          <cell r="D227">
            <v>1230000</v>
          </cell>
          <cell r="E227" t="str">
            <v>YANAI</v>
          </cell>
        </row>
        <row r="229">
          <cell r="C229" t="str">
            <v>240-08</v>
          </cell>
          <cell r="D229">
            <v>2000000</v>
          </cell>
          <cell r="E229" t="str">
            <v>STAMBAUGH</v>
          </cell>
        </row>
        <row r="230">
          <cell r="C230" t="str">
            <v>243-08</v>
          </cell>
          <cell r="D230">
            <v>2260000</v>
          </cell>
          <cell r="E230" t="str">
            <v>ARVIDSON</v>
          </cell>
        </row>
        <row r="231">
          <cell r="C231" t="str">
            <v>309-08</v>
          </cell>
          <cell r="D231">
            <v>2370000</v>
          </cell>
          <cell r="E231" t="str">
            <v>DELGADO</v>
          </cell>
        </row>
        <row r="232">
          <cell r="C232" t="str">
            <v>242-08</v>
          </cell>
          <cell r="D232">
            <v>2110000</v>
          </cell>
          <cell r="E232" t="str">
            <v>OUN</v>
          </cell>
        </row>
        <row r="233">
          <cell r="C233" t="str">
            <v>242-08</v>
          </cell>
          <cell r="D233">
            <v>2110000</v>
          </cell>
          <cell r="E233" t="str">
            <v>OUN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101-13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309-12</v>
          </cell>
          <cell r="D2">
            <v>2370000</v>
          </cell>
          <cell r="E2" t="str">
            <v>DELGADO</v>
          </cell>
        </row>
        <row r="3">
          <cell r="C3" t="str">
            <v>242-12</v>
          </cell>
          <cell r="D3">
            <v>1800000</v>
          </cell>
          <cell r="E3" t="str">
            <v>CHANDLER</v>
          </cell>
        </row>
        <row r="4">
          <cell r="C4" t="str">
            <v>311-12</v>
          </cell>
          <cell r="D4">
            <v>2280000</v>
          </cell>
          <cell r="E4" t="str">
            <v>MAHAN</v>
          </cell>
        </row>
        <row r="5">
          <cell r="C5" t="str">
            <v>244-12</v>
          </cell>
          <cell r="D5">
            <v>1230000</v>
          </cell>
          <cell r="E5" t="str">
            <v>YANAI</v>
          </cell>
        </row>
        <row r="6">
          <cell r="C6" t="str">
            <v>313-12</v>
          </cell>
          <cell r="D6">
            <v>1800000</v>
          </cell>
          <cell r="E6" t="str">
            <v>CHANDLER</v>
          </cell>
        </row>
        <row r="7">
          <cell r="C7" t="str">
            <v>313-12</v>
          </cell>
          <cell r="D7">
            <v>1800000</v>
          </cell>
          <cell r="E7" t="str">
            <v>CHANDLER</v>
          </cell>
        </row>
        <row r="8">
          <cell r="C8" t="str">
            <v>315-12</v>
          </cell>
          <cell r="D8">
            <v>1230000</v>
          </cell>
          <cell r="E8" t="str">
            <v>YANAI</v>
          </cell>
        </row>
        <row r="9">
          <cell r="C9" t="str">
            <v>101-13</v>
          </cell>
          <cell r="D9">
            <v>2030000</v>
          </cell>
          <cell r="E9" t="str">
            <v>KILLION</v>
          </cell>
        </row>
        <row r="10">
          <cell r="C10" t="str">
            <v>103-13</v>
          </cell>
          <cell r="D10">
            <v>2260000</v>
          </cell>
          <cell r="E10" t="str">
            <v>ARVIDSON</v>
          </cell>
        </row>
        <row r="11">
          <cell r="C11" t="str">
            <v>102-13</v>
          </cell>
          <cell r="D11">
            <v>2030000</v>
          </cell>
          <cell r="E11" t="str">
            <v>KILLION</v>
          </cell>
        </row>
        <row r="12">
          <cell r="C12" t="str">
            <v>105-13</v>
          </cell>
          <cell r="D12">
            <v>2380000</v>
          </cell>
          <cell r="E12" t="str">
            <v>RICHARDSON</v>
          </cell>
        </row>
        <row r="13">
          <cell r="C13" t="str">
            <v>107-13</v>
          </cell>
          <cell r="D13">
            <v>1090000</v>
          </cell>
          <cell r="E13" t="str">
            <v>SPECTOR</v>
          </cell>
        </row>
        <row r="14">
          <cell r="C14" t="str">
            <v>104-13</v>
          </cell>
          <cell r="D14">
            <v>2260000</v>
          </cell>
          <cell r="E14" t="str">
            <v>ARVIDSON</v>
          </cell>
        </row>
        <row r="15">
          <cell r="C15" t="str">
            <v>109-13</v>
          </cell>
          <cell r="D15">
            <v>1990000</v>
          </cell>
          <cell r="E15" t="str">
            <v>DAVIS</v>
          </cell>
        </row>
        <row r="16">
          <cell r="C16" t="str">
            <v>106-13</v>
          </cell>
          <cell r="D16">
            <v>2380000</v>
          </cell>
          <cell r="E16" t="str">
            <v>RICHARDSON</v>
          </cell>
        </row>
        <row r="17">
          <cell r="C17" t="str">
            <v>106-13</v>
          </cell>
          <cell r="D17">
            <v>2380000</v>
          </cell>
          <cell r="E17" t="str">
            <v>RICHARDSON</v>
          </cell>
        </row>
        <row r="18">
          <cell r="C18" t="str">
            <v>111-13</v>
          </cell>
          <cell r="D18">
            <v>2360000</v>
          </cell>
          <cell r="E18" t="str">
            <v>BRANDNER</v>
          </cell>
        </row>
        <row r="19">
          <cell r="C19" t="str">
            <v>111-13</v>
          </cell>
          <cell r="D19">
            <v>2360000</v>
          </cell>
          <cell r="E19" t="str">
            <v>BRANDNER</v>
          </cell>
        </row>
        <row r="20">
          <cell r="C20" t="str">
            <v>113-13</v>
          </cell>
          <cell r="D20">
            <v>2030000</v>
          </cell>
          <cell r="E20" t="str">
            <v>KILLION</v>
          </cell>
        </row>
        <row r="21">
          <cell r="C21" t="str">
            <v>800-13</v>
          </cell>
          <cell r="D21">
            <v>1110000</v>
          </cell>
          <cell r="E21" t="str">
            <v>STARKS</v>
          </cell>
        </row>
        <row r="22">
          <cell r="C22" t="str">
            <v>108-13</v>
          </cell>
          <cell r="D22">
            <v>1090000</v>
          </cell>
          <cell r="E22" t="str">
            <v>SPECTOR</v>
          </cell>
        </row>
        <row r="23">
          <cell r="C23" t="str">
            <v>115-13</v>
          </cell>
          <cell r="D23">
            <v>900000</v>
          </cell>
          <cell r="E23" t="str">
            <v>ROCHA</v>
          </cell>
        </row>
        <row r="24">
          <cell r="C24" t="str">
            <v>110-13</v>
          </cell>
          <cell r="D24">
            <v>1990000</v>
          </cell>
          <cell r="E24" t="str">
            <v>DAVIS</v>
          </cell>
        </row>
        <row r="25">
          <cell r="C25" t="str">
            <v>117-13</v>
          </cell>
          <cell r="D25">
            <v>2260000</v>
          </cell>
          <cell r="E25" t="str">
            <v>ARVIDSON</v>
          </cell>
        </row>
        <row r="26">
          <cell r="C26" t="str">
            <v>115-13</v>
          </cell>
          <cell r="D26">
            <v>900000</v>
          </cell>
          <cell r="E26" t="str">
            <v>ROCHA</v>
          </cell>
        </row>
        <row r="27">
          <cell r="C27" t="str">
            <v>801-13</v>
          </cell>
          <cell r="D27">
            <v>1110000</v>
          </cell>
          <cell r="E27" t="str">
            <v>STARKS</v>
          </cell>
        </row>
        <row r="28">
          <cell r="C28" t="str">
            <v>112-13</v>
          </cell>
          <cell r="D28">
            <v>2360000</v>
          </cell>
          <cell r="E28" t="str">
            <v>BRANDNER</v>
          </cell>
        </row>
        <row r="29">
          <cell r="C29" t="str">
            <v>119-13</v>
          </cell>
          <cell r="D29">
            <v>2380000</v>
          </cell>
          <cell r="E29" t="str">
            <v>RICHARDSON</v>
          </cell>
        </row>
        <row r="30">
          <cell r="C30" t="str">
            <v>114-13</v>
          </cell>
          <cell r="D30">
            <v>2030000</v>
          </cell>
          <cell r="E30" t="str">
            <v>KILLION</v>
          </cell>
        </row>
        <row r="31">
          <cell r="C31" t="str">
            <v>802-13</v>
          </cell>
          <cell r="D31">
            <v>1110000</v>
          </cell>
          <cell r="E31" t="str">
            <v>STARKS</v>
          </cell>
        </row>
        <row r="32">
          <cell r="C32" t="str">
            <v>803-13</v>
          </cell>
          <cell r="D32">
            <v>1300000</v>
          </cell>
          <cell r="E32" t="str">
            <v>LEVIN</v>
          </cell>
        </row>
        <row r="33">
          <cell r="C33" t="str">
            <v>121-13</v>
          </cell>
          <cell r="D33">
            <v>1090000</v>
          </cell>
          <cell r="E33" t="str">
            <v>SPECTOR</v>
          </cell>
        </row>
        <row r="34">
          <cell r="C34" t="str">
            <v>123-13</v>
          </cell>
          <cell r="D34">
            <v>1990000</v>
          </cell>
          <cell r="E34" t="str">
            <v>DAVIS</v>
          </cell>
        </row>
        <row r="35">
          <cell r="C35" t="str">
            <v>116-13</v>
          </cell>
          <cell r="D35">
            <v>900000</v>
          </cell>
          <cell r="E35" t="str">
            <v>ROCHA</v>
          </cell>
        </row>
        <row r="36">
          <cell r="C36" t="str">
            <v>118-13</v>
          </cell>
          <cell r="D36">
            <v>2260000</v>
          </cell>
          <cell r="E36" t="str">
            <v>ARVIDSON</v>
          </cell>
        </row>
        <row r="37">
          <cell r="C37" t="str">
            <v>804-13</v>
          </cell>
          <cell r="D37">
            <v>1300000</v>
          </cell>
          <cell r="E37" t="str">
            <v>LEVIN</v>
          </cell>
        </row>
        <row r="38">
          <cell r="C38" t="str">
            <v>120-13</v>
          </cell>
          <cell r="D38">
            <v>2380000</v>
          </cell>
          <cell r="E38" t="str">
            <v>RICHARDSON</v>
          </cell>
        </row>
        <row r="39">
          <cell r="C39" t="str">
            <v>125-13</v>
          </cell>
          <cell r="D39">
            <v>2360000</v>
          </cell>
          <cell r="E39" t="str">
            <v>BRANDNER</v>
          </cell>
        </row>
        <row r="40">
          <cell r="C40" t="str">
            <v>805-13</v>
          </cell>
          <cell r="D40">
            <v>1110000</v>
          </cell>
          <cell r="E40" t="str">
            <v>STARKS</v>
          </cell>
        </row>
        <row r="41">
          <cell r="C41" t="str">
            <v>127-13</v>
          </cell>
          <cell r="D41">
            <v>2030000</v>
          </cell>
          <cell r="E41" t="str">
            <v>KILLION</v>
          </cell>
        </row>
        <row r="42">
          <cell r="C42" t="str">
            <v>122-13</v>
          </cell>
          <cell r="D42">
            <v>1090000</v>
          </cell>
          <cell r="E42" t="str">
            <v>SPECTOR</v>
          </cell>
        </row>
        <row r="43">
          <cell r="C43" t="str">
            <v>129-13</v>
          </cell>
          <cell r="D43">
            <v>900000</v>
          </cell>
          <cell r="E43" t="str">
            <v>ROCHA</v>
          </cell>
        </row>
        <row r="44">
          <cell r="C44" t="str">
            <v>806-13</v>
          </cell>
          <cell r="D44">
            <v>1110000</v>
          </cell>
          <cell r="E44" t="str">
            <v>STARKS</v>
          </cell>
        </row>
        <row r="45">
          <cell r="C45" t="str">
            <v>129-13</v>
          </cell>
          <cell r="D45">
            <v>900000</v>
          </cell>
          <cell r="E45" t="str">
            <v>ROCHA</v>
          </cell>
        </row>
        <row r="46">
          <cell r="C46" t="str">
            <v>129-13</v>
          </cell>
          <cell r="D46">
            <v>900000</v>
          </cell>
          <cell r="E46" t="str">
            <v>ROCHA</v>
          </cell>
        </row>
        <row r="47">
          <cell r="C47" t="str">
            <v>807-13</v>
          </cell>
          <cell r="D47">
            <v>1300000</v>
          </cell>
          <cell r="E47" t="str">
            <v>LEVIN</v>
          </cell>
        </row>
        <row r="48">
          <cell r="C48" t="str">
            <v>124-13</v>
          </cell>
          <cell r="D48">
            <v>1990000</v>
          </cell>
          <cell r="E48" t="str">
            <v>DAVIS</v>
          </cell>
        </row>
        <row r="49">
          <cell r="C49" t="str">
            <v>131-13</v>
          </cell>
          <cell r="D49">
            <v>2260000</v>
          </cell>
          <cell r="E49" t="str">
            <v>ARVIDSON</v>
          </cell>
        </row>
        <row r="50">
          <cell r="C50" t="str">
            <v>126-13</v>
          </cell>
          <cell r="D50">
            <v>2360000</v>
          </cell>
          <cell r="E50" t="str">
            <v>BRANDNER</v>
          </cell>
        </row>
        <row r="51">
          <cell r="C51" t="str">
            <v>808-13</v>
          </cell>
          <cell r="D51">
            <v>1300000</v>
          </cell>
          <cell r="E51" t="str">
            <v>LEVIN</v>
          </cell>
        </row>
        <row r="52">
          <cell r="C52" t="str">
            <v>133-13</v>
          </cell>
          <cell r="D52">
            <v>2380000</v>
          </cell>
          <cell r="E52" t="str">
            <v>RICHARDSON</v>
          </cell>
        </row>
        <row r="53">
          <cell r="C53" t="str">
            <v>128-13</v>
          </cell>
          <cell r="D53">
            <v>2030000</v>
          </cell>
          <cell r="E53" t="str">
            <v>KILLION</v>
          </cell>
        </row>
        <row r="54">
          <cell r="C54" t="str">
            <v>809-13</v>
          </cell>
          <cell r="D54">
            <v>1110000</v>
          </cell>
          <cell r="E54" t="str">
            <v>STARKS</v>
          </cell>
        </row>
        <row r="55">
          <cell r="C55" t="str">
            <v>135-13</v>
          </cell>
          <cell r="D55">
            <v>1090000</v>
          </cell>
          <cell r="E55" t="str">
            <v>SPECTOR</v>
          </cell>
        </row>
        <row r="56">
          <cell r="C56" t="str">
            <v>810-13</v>
          </cell>
          <cell r="D56">
            <v>1110000</v>
          </cell>
          <cell r="E56" t="str">
            <v>STARKS</v>
          </cell>
        </row>
        <row r="57">
          <cell r="C57" t="str">
            <v>137-13</v>
          </cell>
          <cell r="D57">
            <v>1990000</v>
          </cell>
          <cell r="E57" t="str">
            <v>DAVIS</v>
          </cell>
        </row>
        <row r="58">
          <cell r="C58" t="str">
            <v>130-13</v>
          </cell>
          <cell r="D58">
            <v>900000</v>
          </cell>
          <cell r="E58" t="str">
            <v>ROCHA</v>
          </cell>
        </row>
        <row r="59">
          <cell r="C59" t="str">
            <v>811-13</v>
          </cell>
          <cell r="D59">
            <v>1300000</v>
          </cell>
          <cell r="E59" t="str">
            <v>LEVIN</v>
          </cell>
        </row>
        <row r="60">
          <cell r="C60" t="str">
            <v>132-13</v>
          </cell>
          <cell r="D60">
            <v>2260000</v>
          </cell>
          <cell r="E60" t="str">
            <v>ARVIDSON</v>
          </cell>
        </row>
        <row r="61">
          <cell r="C61" t="str">
            <v>139-13</v>
          </cell>
          <cell r="D61">
            <v>2360000</v>
          </cell>
          <cell r="E61" t="str">
            <v>BRANDNER</v>
          </cell>
        </row>
        <row r="62">
          <cell r="C62" t="str">
            <v>134-13</v>
          </cell>
          <cell r="D62">
            <v>2380000</v>
          </cell>
          <cell r="E62" t="str">
            <v>RICHARDSON</v>
          </cell>
        </row>
        <row r="63">
          <cell r="C63" t="str">
            <v>903-13</v>
          </cell>
          <cell r="D63">
            <v>1110000</v>
          </cell>
          <cell r="E63" t="str">
            <v>STARKS</v>
          </cell>
        </row>
        <row r="64">
          <cell r="C64" t="str">
            <v>812-13</v>
          </cell>
          <cell r="D64">
            <v>1300000</v>
          </cell>
          <cell r="E64" t="str">
            <v>LEVIN</v>
          </cell>
        </row>
        <row r="65">
          <cell r="C65" t="str">
            <v>141-13</v>
          </cell>
          <cell r="D65">
            <v>2030000</v>
          </cell>
          <cell r="E65" t="str">
            <v>KILLION</v>
          </cell>
        </row>
        <row r="66">
          <cell r="C66" t="str">
            <v>136-13</v>
          </cell>
          <cell r="D66">
            <v>1090000</v>
          </cell>
          <cell r="E66" t="str">
            <v>SPECTOR</v>
          </cell>
        </row>
        <row r="67">
          <cell r="C67" t="str">
            <v>143-13</v>
          </cell>
          <cell r="D67">
            <v>900000</v>
          </cell>
          <cell r="E67" t="str">
            <v>ROCHA</v>
          </cell>
        </row>
        <row r="68">
          <cell r="C68" t="str">
            <v>138-13</v>
          </cell>
          <cell r="D68">
            <v>1990000</v>
          </cell>
          <cell r="E68" t="str">
            <v>DAVIS</v>
          </cell>
        </row>
        <row r="69">
          <cell r="C69" t="str">
            <v>145-13</v>
          </cell>
          <cell r="D69">
            <v>2260000</v>
          </cell>
          <cell r="E69" t="str">
            <v>ARVIDSON</v>
          </cell>
        </row>
        <row r="70">
          <cell r="C70" t="str">
            <v>140-13</v>
          </cell>
          <cell r="D70">
            <v>2360000</v>
          </cell>
          <cell r="E70" t="str">
            <v>BRANDNER</v>
          </cell>
        </row>
        <row r="71">
          <cell r="C71" t="str">
            <v>813-13</v>
          </cell>
          <cell r="D71">
            <v>1300000</v>
          </cell>
          <cell r="E71" t="str">
            <v>LEVIN</v>
          </cell>
        </row>
        <row r="72">
          <cell r="C72" t="str">
            <v>813-13</v>
          </cell>
          <cell r="D72">
            <v>1300000</v>
          </cell>
          <cell r="E72" t="str">
            <v>LEVIN</v>
          </cell>
        </row>
        <row r="73">
          <cell r="C73" t="str">
            <v>147-13</v>
          </cell>
          <cell r="D73">
            <v>2380000</v>
          </cell>
          <cell r="E73" t="str">
            <v>RICHARDSON</v>
          </cell>
        </row>
        <row r="74">
          <cell r="C74" t="str">
            <v>142-13</v>
          </cell>
          <cell r="D74">
            <v>2030000</v>
          </cell>
          <cell r="E74" t="str">
            <v>KILLION</v>
          </cell>
        </row>
        <row r="75">
          <cell r="C75" t="str">
            <v>813-13</v>
          </cell>
          <cell r="D75">
            <v>1300000</v>
          </cell>
          <cell r="E75" t="str">
            <v>LEVIN</v>
          </cell>
        </row>
        <row r="76">
          <cell r="C76" t="str">
            <v>813-13</v>
          </cell>
          <cell r="D76">
            <v>1300000</v>
          </cell>
          <cell r="E76" t="str">
            <v>LEVIN</v>
          </cell>
        </row>
        <row r="77">
          <cell r="C77" t="str">
            <v>814-13</v>
          </cell>
          <cell r="D77">
            <v>1300000</v>
          </cell>
          <cell r="E77" t="str">
            <v>LEVIN</v>
          </cell>
        </row>
        <row r="78">
          <cell r="C78" t="str">
            <v>149-13</v>
          </cell>
          <cell r="D78">
            <v>1090000</v>
          </cell>
          <cell r="E78" t="str">
            <v>SPECTOR</v>
          </cell>
        </row>
        <row r="79">
          <cell r="C79" t="str">
            <v>151-13</v>
          </cell>
          <cell r="D79">
            <v>1990000</v>
          </cell>
          <cell r="E79" t="str">
            <v>DAVIS</v>
          </cell>
        </row>
        <row r="80">
          <cell r="C80" t="str">
            <v>144-13</v>
          </cell>
          <cell r="D80">
            <v>900000</v>
          </cell>
          <cell r="E80" t="str">
            <v>ROCHA</v>
          </cell>
        </row>
        <row r="81">
          <cell r="C81" t="str">
            <v>146-13</v>
          </cell>
          <cell r="D81">
            <v>2260000</v>
          </cell>
          <cell r="E81" t="str">
            <v>ARVIDSON</v>
          </cell>
        </row>
        <row r="82">
          <cell r="C82" t="str">
            <v>148-13</v>
          </cell>
          <cell r="D82">
            <v>2380000</v>
          </cell>
          <cell r="E82" t="str">
            <v>RICHARDSON</v>
          </cell>
        </row>
        <row r="83">
          <cell r="C83" t="str">
            <v>153-13</v>
          </cell>
          <cell r="D83">
            <v>2360000</v>
          </cell>
          <cell r="E83" t="str">
            <v>BRANDNER</v>
          </cell>
        </row>
        <row r="84">
          <cell r="C84" t="str">
            <v>815-13</v>
          </cell>
          <cell r="D84">
            <v>1300000</v>
          </cell>
          <cell r="E84" t="str">
            <v>LEVIN</v>
          </cell>
        </row>
        <row r="85">
          <cell r="C85" t="str">
            <v>155-13</v>
          </cell>
          <cell r="D85">
            <v>1110000</v>
          </cell>
          <cell r="E85" t="str">
            <v>STARKS</v>
          </cell>
        </row>
        <row r="86">
          <cell r="C86" t="str">
            <v>150-13</v>
          </cell>
          <cell r="D86">
            <v>1090000</v>
          </cell>
          <cell r="E86" t="str">
            <v>SPECTOR</v>
          </cell>
        </row>
        <row r="87">
          <cell r="C87" t="str">
            <v>816-13</v>
          </cell>
          <cell r="D87">
            <v>1300000</v>
          </cell>
          <cell r="E87" t="str">
            <v>LEVIN</v>
          </cell>
        </row>
        <row r="88">
          <cell r="C88" t="str">
            <v>157-13</v>
          </cell>
          <cell r="D88">
            <v>900000</v>
          </cell>
          <cell r="E88" t="str">
            <v>ROCHA</v>
          </cell>
        </row>
        <row r="89">
          <cell r="C89" t="str">
            <v>152-13</v>
          </cell>
          <cell r="D89">
            <v>1990000</v>
          </cell>
          <cell r="E89" t="str">
            <v>DAVIS</v>
          </cell>
        </row>
        <row r="90">
          <cell r="C90" t="str">
            <v>159-13</v>
          </cell>
          <cell r="D90">
            <v>1280000</v>
          </cell>
          <cell r="E90" t="str">
            <v>BARTLETT</v>
          </cell>
        </row>
        <row r="91">
          <cell r="C91" t="str">
            <v>154-13</v>
          </cell>
          <cell r="D91">
            <v>2360000</v>
          </cell>
          <cell r="E91" t="str">
            <v>BRANDNER</v>
          </cell>
        </row>
        <row r="92">
          <cell r="C92" t="str">
            <v>161-13</v>
          </cell>
          <cell r="D92">
            <v>880000</v>
          </cell>
          <cell r="E92" t="str">
            <v>STEWART</v>
          </cell>
        </row>
        <row r="93">
          <cell r="C93" t="str">
            <v>817-13</v>
          </cell>
          <cell r="D93">
            <v>1300000</v>
          </cell>
          <cell r="E93" t="str">
            <v>LEVIN</v>
          </cell>
        </row>
        <row r="94">
          <cell r="C94" t="str">
            <v>156-13</v>
          </cell>
          <cell r="D94">
            <v>1110000</v>
          </cell>
          <cell r="E94" t="str">
            <v>STARKS</v>
          </cell>
        </row>
        <row r="95">
          <cell r="C95" t="str">
            <v>163-13</v>
          </cell>
          <cell r="D95">
            <v>2350000</v>
          </cell>
          <cell r="E95" t="str">
            <v>BERLING</v>
          </cell>
        </row>
        <row r="96">
          <cell r="C96" t="str">
            <v>818-13</v>
          </cell>
          <cell r="D96">
            <v>1300000</v>
          </cell>
          <cell r="E96" t="str">
            <v>LEVIN</v>
          </cell>
        </row>
        <row r="97">
          <cell r="C97" t="str">
            <v>158-13</v>
          </cell>
          <cell r="D97">
            <v>900000</v>
          </cell>
          <cell r="E97" t="str">
            <v>ROCHA</v>
          </cell>
        </row>
        <row r="98">
          <cell r="C98" t="str">
            <v>165-13</v>
          </cell>
          <cell r="D98">
            <v>2270000</v>
          </cell>
          <cell r="E98" t="str">
            <v>BROWN</v>
          </cell>
        </row>
        <row r="99">
          <cell r="C99" t="str">
            <v>160-13</v>
          </cell>
          <cell r="D99">
            <v>1280000</v>
          </cell>
          <cell r="E99" t="str">
            <v>BARTLETT</v>
          </cell>
        </row>
        <row r="100">
          <cell r="C100" t="str">
            <v>167-13</v>
          </cell>
          <cell r="D100">
            <v>2140000</v>
          </cell>
          <cell r="E100" t="str">
            <v>ROBINSON</v>
          </cell>
        </row>
        <row r="101">
          <cell r="C101" t="str">
            <v>162-13</v>
          </cell>
          <cell r="D101">
            <v>880000</v>
          </cell>
          <cell r="E101" t="str">
            <v>STEWART</v>
          </cell>
        </row>
        <row r="102">
          <cell r="C102" t="str">
            <v>169-13</v>
          </cell>
          <cell r="D102">
            <v>930000</v>
          </cell>
          <cell r="E102" t="str">
            <v>CLARK</v>
          </cell>
        </row>
        <row r="103">
          <cell r="C103" t="str">
            <v>819-13</v>
          </cell>
          <cell r="D103">
            <v>1300000</v>
          </cell>
          <cell r="E103" t="str">
            <v>LEVIN</v>
          </cell>
        </row>
        <row r="104">
          <cell r="C104" t="str">
            <v>164-13</v>
          </cell>
          <cell r="D104">
            <v>2350000</v>
          </cell>
          <cell r="E104" t="str">
            <v>BERLING</v>
          </cell>
        </row>
        <row r="105">
          <cell r="C105" t="str">
            <v>171-13</v>
          </cell>
          <cell r="D105">
            <v>1740000</v>
          </cell>
          <cell r="E105" t="str">
            <v>STORY</v>
          </cell>
        </row>
        <row r="106">
          <cell r="C106" t="str">
            <v>166-13</v>
          </cell>
          <cell r="D106">
            <v>2270000</v>
          </cell>
          <cell r="E106" t="str">
            <v>BROWN</v>
          </cell>
        </row>
        <row r="107">
          <cell r="C107" t="str">
            <v>820-13</v>
          </cell>
          <cell r="D107">
            <v>1300000</v>
          </cell>
          <cell r="E107" t="str">
            <v>LEVIN</v>
          </cell>
        </row>
        <row r="108">
          <cell r="C108" t="str">
            <v>173-13</v>
          </cell>
          <cell r="D108">
            <v>1280000</v>
          </cell>
          <cell r="E108" t="str">
            <v>BARTLETT</v>
          </cell>
        </row>
        <row r="109">
          <cell r="C109" t="str">
            <v>168-13</v>
          </cell>
          <cell r="D109">
            <v>2140000</v>
          </cell>
          <cell r="E109" t="str">
            <v>ROBINSON</v>
          </cell>
        </row>
        <row r="110">
          <cell r="C110" t="str">
            <v>171-13</v>
          </cell>
          <cell r="D110">
            <v>1740000</v>
          </cell>
          <cell r="E110" t="str">
            <v>STORY</v>
          </cell>
        </row>
        <row r="111">
          <cell r="C111" t="str">
            <v>175-13</v>
          </cell>
          <cell r="D111">
            <v>880000</v>
          </cell>
          <cell r="E111" t="str">
            <v>STEWART</v>
          </cell>
        </row>
        <row r="112">
          <cell r="C112" t="str">
            <v>170-13</v>
          </cell>
          <cell r="D112">
            <v>930000</v>
          </cell>
          <cell r="E112" t="str">
            <v>CLARK</v>
          </cell>
        </row>
        <row r="113">
          <cell r="C113" t="str">
            <v>821-13</v>
          </cell>
          <cell r="D113">
            <v>1770000</v>
          </cell>
          <cell r="E113" t="str">
            <v>BRUDER</v>
          </cell>
        </row>
        <row r="114">
          <cell r="C114" t="str">
            <v>177-13</v>
          </cell>
          <cell r="D114">
            <v>2350000</v>
          </cell>
          <cell r="E114" t="str">
            <v>BERLING</v>
          </cell>
        </row>
        <row r="115">
          <cell r="C115" t="str">
            <v>172-13</v>
          </cell>
          <cell r="D115">
            <v>1740000</v>
          </cell>
          <cell r="E115" t="str">
            <v>STORY</v>
          </cell>
        </row>
        <row r="116">
          <cell r="C116" t="str">
            <v>174-13</v>
          </cell>
          <cell r="D116">
            <v>1280000</v>
          </cell>
          <cell r="E116" t="str">
            <v>BARTLETT</v>
          </cell>
        </row>
        <row r="117">
          <cell r="C117" t="str">
            <v>179-13</v>
          </cell>
          <cell r="D117">
            <v>2270000</v>
          </cell>
          <cell r="E117" t="str">
            <v>BROWN</v>
          </cell>
        </row>
        <row r="118">
          <cell r="C118" t="str">
            <v>822-13</v>
          </cell>
          <cell r="D118">
            <v>1770000</v>
          </cell>
          <cell r="E118" t="str">
            <v>BRUDER</v>
          </cell>
        </row>
        <row r="119">
          <cell r="C119" t="str">
            <v>181-13</v>
          </cell>
          <cell r="D119">
            <v>2140000</v>
          </cell>
          <cell r="E119" t="str">
            <v>ROBINSON</v>
          </cell>
        </row>
        <row r="120">
          <cell r="C120" t="str">
            <v>176-13</v>
          </cell>
          <cell r="D120">
            <v>880000</v>
          </cell>
          <cell r="E120" t="str">
            <v>STEWART</v>
          </cell>
        </row>
        <row r="121">
          <cell r="C121" t="str">
            <v>183-13</v>
          </cell>
          <cell r="D121">
            <v>930000</v>
          </cell>
          <cell r="E121" t="str">
            <v>CLARK</v>
          </cell>
        </row>
        <row r="122">
          <cell r="C122" t="str">
            <v>178-13</v>
          </cell>
          <cell r="D122">
            <v>2350000</v>
          </cell>
          <cell r="E122" t="str">
            <v>BERLING</v>
          </cell>
        </row>
        <row r="123">
          <cell r="C123" t="str">
            <v>185-13</v>
          </cell>
          <cell r="D123">
            <v>1740000</v>
          </cell>
          <cell r="E123" t="str">
            <v>STORY</v>
          </cell>
        </row>
        <row r="124">
          <cell r="C124" t="str">
            <v>193-13</v>
          </cell>
          <cell r="D124">
            <v>2270000</v>
          </cell>
          <cell r="E124" t="str">
            <v>BROWN</v>
          </cell>
        </row>
        <row r="125">
          <cell r="C125" t="str">
            <v>180-13</v>
          </cell>
          <cell r="D125">
            <v>2270000</v>
          </cell>
          <cell r="E125" t="str">
            <v>BROWN</v>
          </cell>
        </row>
        <row r="126">
          <cell r="C126" t="str">
            <v>823-13</v>
          </cell>
          <cell r="D126">
            <v>1770000</v>
          </cell>
          <cell r="E126" t="str">
            <v>BRUDER</v>
          </cell>
        </row>
        <row r="127">
          <cell r="C127" t="str">
            <v>187-13</v>
          </cell>
          <cell r="D127">
            <v>1780000</v>
          </cell>
          <cell r="E127" t="str">
            <v>DE LA ROSA</v>
          </cell>
        </row>
        <row r="128">
          <cell r="C128" t="str">
            <v>182-13</v>
          </cell>
          <cell r="D128">
            <v>2140000</v>
          </cell>
          <cell r="E128" t="str">
            <v>ROBINSON</v>
          </cell>
        </row>
        <row r="129">
          <cell r="C129" t="str">
            <v>824-13</v>
          </cell>
          <cell r="D129">
            <v>1770000</v>
          </cell>
          <cell r="E129" t="str">
            <v>BRUDER</v>
          </cell>
        </row>
        <row r="130">
          <cell r="C130" t="str">
            <v>189-13</v>
          </cell>
          <cell r="D130">
            <v>880000</v>
          </cell>
          <cell r="E130" t="str">
            <v>STEWART</v>
          </cell>
        </row>
        <row r="131">
          <cell r="C131" t="str">
            <v>184-13</v>
          </cell>
          <cell r="D131">
            <v>930000</v>
          </cell>
          <cell r="E131" t="str">
            <v>CLARK</v>
          </cell>
        </row>
        <row r="132">
          <cell r="C132" t="str">
            <v>191-13</v>
          </cell>
          <cell r="D132">
            <v>2350000</v>
          </cell>
          <cell r="E132" t="str">
            <v>BERLING</v>
          </cell>
        </row>
        <row r="133">
          <cell r="C133" t="str">
            <v>186-13</v>
          </cell>
          <cell r="D133">
            <v>1740000</v>
          </cell>
          <cell r="E133" t="str">
            <v>STORY</v>
          </cell>
        </row>
        <row r="134">
          <cell r="C134" t="str">
            <v>193-13</v>
          </cell>
          <cell r="D134">
            <v>2270000</v>
          </cell>
          <cell r="E134" t="str">
            <v>BROWN</v>
          </cell>
        </row>
        <row r="135">
          <cell r="C135" t="str">
            <v>825-13</v>
          </cell>
          <cell r="D135">
            <v>1770000</v>
          </cell>
          <cell r="E135" t="str">
            <v>BRUDER</v>
          </cell>
        </row>
        <row r="136">
          <cell r="C136" t="str">
            <v>188-13</v>
          </cell>
          <cell r="D136">
            <v>1780000</v>
          </cell>
          <cell r="E136" t="str">
            <v>DE LA ROSA</v>
          </cell>
        </row>
        <row r="137">
          <cell r="C137" t="str">
            <v>195-13</v>
          </cell>
          <cell r="D137">
            <v>2140000</v>
          </cell>
          <cell r="E137" t="str">
            <v>ROBINSON</v>
          </cell>
        </row>
        <row r="138">
          <cell r="C138" t="str">
            <v>904-13</v>
          </cell>
          <cell r="D138">
            <v>2280000</v>
          </cell>
          <cell r="E138" t="str">
            <v>MAHAN</v>
          </cell>
        </row>
        <row r="139">
          <cell r="C139" t="str">
            <v>826-13</v>
          </cell>
          <cell r="D139">
            <v>1770000</v>
          </cell>
          <cell r="E139" t="str">
            <v>BRUDER</v>
          </cell>
        </row>
        <row r="140">
          <cell r="C140" t="str">
            <v>197-13</v>
          </cell>
          <cell r="D140">
            <v>1280000</v>
          </cell>
          <cell r="E140" t="str">
            <v>BARTLETT</v>
          </cell>
        </row>
        <row r="141">
          <cell r="C141" t="str">
            <v>197-13</v>
          </cell>
          <cell r="D141">
            <v>1280000</v>
          </cell>
          <cell r="E141" t="str">
            <v>BARTLETT</v>
          </cell>
        </row>
        <row r="142">
          <cell r="C142" t="str">
            <v>827-13</v>
          </cell>
          <cell r="D142">
            <v>2280000</v>
          </cell>
          <cell r="E142" t="str">
            <v>MAHAN</v>
          </cell>
        </row>
        <row r="143">
          <cell r="C143" t="str">
            <v>190-13</v>
          </cell>
          <cell r="D143">
            <v>880000</v>
          </cell>
          <cell r="E143" t="str">
            <v>STEWART</v>
          </cell>
        </row>
        <row r="144">
          <cell r="C144" t="str">
            <v>197-13</v>
          </cell>
          <cell r="D144">
            <v>1280000</v>
          </cell>
          <cell r="E144" t="str">
            <v>BARTLETT</v>
          </cell>
        </row>
        <row r="145">
          <cell r="C145" t="str">
            <v>192-13</v>
          </cell>
          <cell r="D145">
            <v>2350000</v>
          </cell>
          <cell r="E145" t="str">
            <v>BERLING</v>
          </cell>
        </row>
        <row r="146">
          <cell r="C146" t="str">
            <v>194-13</v>
          </cell>
          <cell r="D146">
            <v>2270000</v>
          </cell>
          <cell r="E146" t="str">
            <v>BROWN</v>
          </cell>
        </row>
        <row r="147">
          <cell r="C147" t="str">
            <v>828-13</v>
          </cell>
          <cell r="D147">
            <v>2280000</v>
          </cell>
          <cell r="E147" t="str">
            <v>MAHAN</v>
          </cell>
        </row>
        <row r="148">
          <cell r="C148" t="str">
            <v>199-13</v>
          </cell>
          <cell r="D148">
            <v>0</v>
          </cell>
          <cell r="E148" t="str">
            <v>HAUSER</v>
          </cell>
        </row>
        <row r="149">
          <cell r="C149" t="str">
            <v>829-13</v>
          </cell>
          <cell r="D149">
            <v>1770000</v>
          </cell>
          <cell r="E149" t="str">
            <v>BRUDER</v>
          </cell>
        </row>
        <row r="150">
          <cell r="C150" t="str">
            <v>201-13</v>
          </cell>
          <cell r="D150">
            <v>1740000</v>
          </cell>
          <cell r="E150" t="str">
            <v>STORY</v>
          </cell>
        </row>
        <row r="151">
          <cell r="C151" t="str">
            <v>196-13</v>
          </cell>
          <cell r="D151">
            <v>2140000</v>
          </cell>
          <cell r="E151" t="str">
            <v>ROBINSON</v>
          </cell>
        </row>
        <row r="152">
          <cell r="C152" t="str">
            <v>201-13</v>
          </cell>
          <cell r="D152">
            <v>1740000</v>
          </cell>
          <cell r="E152" t="str">
            <v>STORY</v>
          </cell>
        </row>
        <row r="153">
          <cell r="C153" t="str">
            <v>203-13</v>
          </cell>
          <cell r="D153">
            <v>1780000</v>
          </cell>
          <cell r="E153" t="str">
            <v>DE LA ROSA</v>
          </cell>
        </row>
        <row r="154">
          <cell r="C154" t="str">
            <v>198-13</v>
          </cell>
          <cell r="D154">
            <v>1280000</v>
          </cell>
          <cell r="E154" t="str">
            <v>BARTLETT</v>
          </cell>
        </row>
        <row r="155">
          <cell r="C155" t="str">
            <v>830-13</v>
          </cell>
          <cell r="D155">
            <v>1770000</v>
          </cell>
          <cell r="E155" t="str">
            <v>BRUDER</v>
          </cell>
        </row>
        <row r="156">
          <cell r="C156" t="str">
            <v>201-13</v>
          </cell>
          <cell r="D156">
            <v>1740000</v>
          </cell>
          <cell r="E156" t="str">
            <v>STORY</v>
          </cell>
        </row>
        <row r="157">
          <cell r="C157" t="str">
            <v>205-13</v>
          </cell>
          <cell r="D157">
            <v>880000</v>
          </cell>
          <cell r="E157" t="str">
            <v>STEWART</v>
          </cell>
        </row>
        <row r="158">
          <cell r="C158" t="str">
            <v>831-13</v>
          </cell>
          <cell r="D158">
            <v>2280000</v>
          </cell>
          <cell r="E158" t="str">
            <v>MAHAN</v>
          </cell>
        </row>
        <row r="159">
          <cell r="C159" t="str">
            <v>207-13</v>
          </cell>
          <cell r="D159">
            <v>2350000</v>
          </cell>
          <cell r="E159" t="str">
            <v>BERLING</v>
          </cell>
        </row>
        <row r="160">
          <cell r="C160" t="str">
            <v>200-13</v>
          </cell>
          <cell r="D160">
            <v>930000</v>
          </cell>
          <cell r="E160" t="str">
            <v>CLARK</v>
          </cell>
        </row>
        <row r="161">
          <cell r="C161" t="str">
            <v>832-13</v>
          </cell>
          <cell r="D161">
            <v>2280000</v>
          </cell>
          <cell r="E161" t="str">
            <v>MAHAN</v>
          </cell>
        </row>
        <row r="162">
          <cell r="C162" t="str">
            <v>209-13</v>
          </cell>
          <cell r="D162">
            <v>2370000</v>
          </cell>
          <cell r="E162" t="str">
            <v>DELGADO</v>
          </cell>
        </row>
        <row r="163">
          <cell r="C163" t="str">
            <v>58-13</v>
          </cell>
          <cell r="D163">
            <v>2270000</v>
          </cell>
          <cell r="E163" t="str">
            <v>BROWN</v>
          </cell>
        </row>
        <row r="164">
          <cell r="C164" t="str">
            <v>211-13</v>
          </cell>
          <cell r="D164">
            <v>2140000</v>
          </cell>
          <cell r="E164" t="str">
            <v>ROBINSON</v>
          </cell>
        </row>
        <row r="165">
          <cell r="C165" t="str">
            <v>202-13</v>
          </cell>
          <cell r="D165">
            <v>1740000</v>
          </cell>
          <cell r="E165" t="str">
            <v>STORY</v>
          </cell>
        </row>
        <row r="166">
          <cell r="C166" t="str">
            <v>211-13</v>
          </cell>
          <cell r="D166">
            <v>2140000</v>
          </cell>
          <cell r="E166" t="str">
            <v>ROBINSON</v>
          </cell>
        </row>
        <row r="167">
          <cell r="C167" t="str">
            <v>833-13</v>
          </cell>
          <cell r="D167">
            <v>1770000</v>
          </cell>
          <cell r="E167" t="str">
            <v>BRUDER</v>
          </cell>
        </row>
        <row r="168">
          <cell r="C168" t="str">
            <v>204-13</v>
          </cell>
          <cell r="D168">
            <v>1780000</v>
          </cell>
          <cell r="E168" t="str">
            <v>DE LA ROSA</v>
          </cell>
        </row>
        <row r="169">
          <cell r="C169" t="str">
            <v>211-13</v>
          </cell>
          <cell r="D169">
            <v>2140000</v>
          </cell>
          <cell r="E169" t="str">
            <v>ROBINSON</v>
          </cell>
        </row>
        <row r="170">
          <cell r="C170" t="str">
            <v>211-13</v>
          </cell>
          <cell r="D170">
            <v>2140000</v>
          </cell>
          <cell r="E170" t="str">
            <v>ROBINSON</v>
          </cell>
        </row>
        <row r="171">
          <cell r="C171" t="str">
            <v>834-13</v>
          </cell>
          <cell r="D171">
            <v>1770000</v>
          </cell>
          <cell r="E171" t="str">
            <v>BRUDER</v>
          </cell>
        </row>
        <row r="172">
          <cell r="C172" t="str">
            <v>52-13</v>
          </cell>
          <cell r="D172">
            <v>1230000</v>
          </cell>
          <cell r="E172" t="str">
            <v>YANAI</v>
          </cell>
        </row>
        <row r="173">
          <cell r="C173" t="str">
            <v>206-13</v>
          </cell>
          <cell r="D173">
            <v>880000</v>
          </cell>
          <cell r="E173" t="str">
            <v>STEWART</v>
          </cell>
        </row>
        <row r="174">
          <cell r="C174" t="str">
            <v>213-13</v>
          </cell>
          <cell r="D174">
            <v>2220000</v>
          </cell>
          <cell r="E174" t="str">
            <v>HILLS</v>
          </cell>
        </row>
        <row r="175">
          <cell r="C175" t="str">
            <v>835-13</v>
          </cell>
          <cell r="D175">
            <v>2280000</v>
          </cell>
          <cell r="E175" t="str">
            <v>MAHAN</v>
          </cell>
        </row>
        <row r="176">
          <cell r="C176" t="str">
            <v>54-13</v>
          </cell>
          <cell r="D176">
            <v>2250000</v>
          </cell>
          <cell r="E176" t="str">
            <v>CRAYTON</v>
          </cell>
        </row>
        <row r="177">
          <cell r="C177" t="str">
            <v>208-13</v>
          </cell>
          <cell r="D177">
            <v>2350000</v>
          </cell>
          <cell r="E177" t="str">
            <v>BERLING</v>
          </cell>
        </row>
        <row r="178">
          <cell r="C178" t="str">
            <v>56-13</v>
          </cell>
          <cell r="D178">
            <v>930000</v>
          </cell>
          <cell r="E178" t="str">
            <v>CLARK</v>
          </cell>
        </row>
        <row r="179">
          <cell r="C179" t="str">
            <v>215-13</v>
          </cell>
          <cell r="D179">
            <v>1740000</v>
          </cell>
          <cell r="E179" t="str">
            <v>STORY</v>
          </cell>
        </row>
        <row r="180">
          <cell r="C180" t="str">
            <v>210-13</v>
          </cell>
          <cell r="D180">
            <v>2370000</v>
          </cell>
          <cell r="E180" t="str">
            <v>DELGADO</v>
          </cell>
        </row>
        <row r="181">
          <cell r="C181" t="str">
            <v>836-13</v>
          </cell>
          <cell r="D181">
            <v>2280000</v>
          </cell>
          <cell r="E181" t="str">
            <v>MAHAN</v>
          </cell>
        </row>
        <row r="182">
          <cell r="C182" t="str">
            <v>217-13</v>
          </cell>
          <cell r="D182">
            <v>2230000</v>
          </cell>
          <cell r="E182" t="str">
            <v>SMITH</v>
          </cell>
        </row>
        <row r="183">
          <cell r="C183" t="str">
            <v>837-13</v>
          </cell>
          <cell r="D183">
            <v>1770000</v>
          </cell>
          <cell r="E183" t="str">
            <v>BRUDER</v>
          </cell>
        </row>
        <row r="184">
          <cell r="C184" t="str">
            <v>212-13</v>
          </cell>
          <cell r="D184">
            <v>2140000</v>
          </cell>
          <cell r="E184" t="str">
            <v>ROBINSON</v>
          </cell>
        </row>
        <row r="185">
          <cell r="C185" t="str">
            <v>219-13</v>
          </cell>
          <cell r="D185">
            <v>1800000</v>
          </cell>
          <cell r="E185" t="str">
            <v>CHANDLER</v>
          </cell>
        </row>
        <row r="186">
          <cell r="C186" t="str">
            <v>219-13</v>
          </cell>
          <cell r="D186">
            <v>1800000</v>
          </cell>
          <cell r="E186" t="str">
            <v>CHANDLER</v>
          </cell>
        </row>
        <row r="187">
          <cell r="C187" t="str">
            <v>214-13</v>
          </cell>
          <cell r="D187">
            <v>2220000</v>
          </cell>
          <cell r="E187" t="str">
            <v>HILLS</v>
          </cell>
        </row>
        <row r="188">
          <cell r="C188" t="str">
            <v>838-13</v>
          </cell>
          <cell r="D188">
            <v>1770000</v>
          </cell>
          <cell r="E188" t="str">
            <v>BRUDER</v>
          </cell>
        </row>
        <row r="189">
          <cell r="C189" t="str">
            <v>303-13</v>
          </cell>
          <cell r="D189">
            <v>2350000</v>
          </cell>
          <cell r="E189" t="str">
            <v>BERLING</v>
          </cell>
        </row>
        <row r="190">
          <cell r="C190" t="str">
            <v>216-13</v>
          </cell>
          <cell r="D190">
            <v>1740000</v>
          </cell>
          <cell r="E190" t="str">
            <v>STORY</v>
          </cell>
        </row>
        <row r="191">
          <cell r="C191" t="str">
            <v>839-13</v>
          </cell>
          <cell r="D191">
            <v>2280000</v>
          </cell>
          <cell r="E191" t="str">
            <v>MAHAN</v>
          </cell>
        </row>
        <row r="192">
          <cell r="C192" t="str">
            <v>221-13</v>
          </cell>
          <cell r="D192">
            <v>2370000</v>
          </cell>
          <cell r="E192" t="str">
            <v>DELGADO</v>
          </cell>
        </row>
        <row r="193">
          <cell r="C193" t="str">
            <v>218-13</v>
          </cell>
          <cell r="D193">
            <v>2230000</v>
          </cell>
          <cell r="E193" t="str">
            <v>SMITH</v>
          </cell>
        </row>
        <row r="194">
          <cell r="C194" t="str">
            <v>305-13</v>
          </cell>
          <cell r="D194">
            <v>2140000</v>
          </cell>
          <cell r="E194" t="str">
            <v>ROBINSON</v>
          </cell>
        </row>
        <row r="195">
          <cell r="C195" t="str">
            <v>906-13</v>
          </cell>
          <cell r="D195">
            <v>2280000</v>
          </cell>
          <cell r="E195" t="str">
            <v>MAHAN</v>
          </cell>
        </row>
        <row r="196">
          <cell r="C196" t="str">
            <v>841-13</v>
          </cell>
          <cell r="D196">
            <v>1770000</v>
          </cell>
          <cell r="E196" t="str">
            <v>BRUDER</v>
          </cell>
        </row>
        <row r="197">
          <cell r="C197" t="str">
            <v>220-13</v>
          </cell>
          <cell r="D197">
            <v>1800000</v>
          </cell>
          <cell r="E197" t="str">
            <v>CHANDLER</v>
          </cell>
        </row>
        <row r="198">
          <cell r="C198" t="str">
            <v>223-13</v>
          </cell>
          <cell r="D198">
            <v>2220000</v>
          </cell>
          <cell r="E198" t="str">
            <v>HILLS</v>
          </cell>
        </row>
        <row r="199">
          <cell r="C199" t="str">
            <v>840-13</v>
          </cell>
          <cell r="D199">
            <v>1770000</v>
          </cell>
          <cell r="E199" t="str">
            <v>BRUDER</v>
          </cell>
        </row>
        <row r="200">
          <cell r="C200" t="str">
            <v>307-13</v>
          </cell>
          <cell r="D200">
            <v>1740000</v>
          </cell>
          <cell r="E200" t="str">
            <v>STORY</v>
          </cell>
        </row>
        <row r="201">
          <cell r="C201" t="str">
            <v>222-13</v>
          </cell>
          <cell r="D201">
            <v>2370000</v>
          </cell>
          <cell r="E201" t="str">
            <v>DELGADO</v>
          </cell>
        </row>
        <row r="202">
          <cell r="C202" t="str">
            <v>225-13</v>
          </cell>
          <cell r="D202">
            <v>2230000</v>
          </cell>
          <cell r="E202" t="str">
            <v>SMITH</v>
          </cell>
        </row>
        <row r="203">
          <cell r="C203" t="str">
            <v>843-13</v>
          </cell>
          <cell r="D203">
            <v>1770000</v>
          </cell>
          <cell r="E203" t="str">
            <v>BRUDER</v>
          </cell>
        </row>
        <row r="204">
          <cell r="C204" t="str">
            <v>224-13</v>
          </cell>
          <cell r="D204">
            <v>2220000</v>
          </cell>
          <cell r="E204" t="str">
            <v>HILLS</v>
          </cell>
        </row>
        <row r="205">
          <cell r="C205" t="str">
            <v>227-13</v>
          </cell>
          <cell r="D205">
            <v>1800000</v>
          </cell>
          <cell r="E205" t="str">
            <v>CHANDLER</v>
          </cell>
        </row>
        <row r="206">
          <cell r="C206" t="str">
            <v>842-13</v>
          </cell>
          <cell r="D206">
            <v>1770000</v>
          </cell>
          <cell r="E206" t="str">
            <v>BRUDER</v>
          </cell>
        </row>
        <row r="207">
          <cell r="C207" t="str">
            <v>226-13</v>
          </cell>
          <cell r="D207">
            <v>2230000</v>
          </cell>
          <cell r="E207" t="str">
            <v>SMITH</v>
          </cell>
        </row>
        <row r="208">
          <cell r="C208" t="str">
            <v>229-13</v>
          </cell>
          <cell r="D208">
            <v>2370000</v>
          </cell>
          <cell r="E208" t="str">
            <v>DELGADO</v>
          </cell>
        </row>
        <row r="209">
          <cell r="C209" t="str">
            <v>231-13</v>
          </cell>
          <cell r="D209">
            <v>2220000</v>
          </cell>
          <cell r="E209" t="str">
            <v>HILLS</v>
          </cell>
        </row>
        <row r="210">
          <cell r="C210" t="str">
            <v>845-13</v>
          </cell>
          <cell r="D210">
            <v>2280000</v>
          </cell>
          <cell r="E210" t="str">
            <v>MAHAN</v>
          </cell>
        </row>
        <row r="211">
          <cell r="C211" t="str">
            <v>228-13</v>
          </cell>
          <cell r="D211">
            <v>1800000</v>
          </cell>
          <cell r="E211" t="str">
            <v>CHANDLER</v>
          </cell>
        </row>
        <row r="212">
          <cell r="C212" t="str">
            <v>844-13</v>
          </cell>
          <cell r="D212">
            <v>2280000</v>
          </cell>
          <cell r="E212" t="str">
            <v>MAHAN</v>
          </cell>
        </row>
        <row r="213">
          <cell r="C213" t="str">
            <v>230-13</v>
          </cell>
          <cell r="D213">
            <v>2370000</v>
          </cell>
          <cell r="E213" t="str">
            <v>DELGADO</v>
          </cell>
        </row>
        <row r="214">
          <cell r="C214" t="str">
            <v>233-13</v>
          </cell>
          <cell r="D214">
            <v>2230000</v>
          </cell>
          <cell r="E214" t="str">
            <v>SMITH</v>
          </cell>
        </row>
        <row r="215">
          <cell r="C215" t="str">
            <v>232-13</v>
          </cell>
          <cell r="D215">
            <v>2220000</v>
          </cell>
          <cell r="E215" t="str">
            <v>HILLS</v>
          </cell>
        </row>
        <row r="216">
          <cell r="C216" t="str">
            <v>847-13</v>
          </cell>
          <cell r="D216">
            <v>2280000</v>
          </cell>
          <cell r="E216" t="str">
            <v>MAHAN</v>
          </cell>
        </row>
        <row r="217">
          <cell r="C217" t="str">
            <v>235-13</v>
          </cell>
          <cell r="D217">
            <v>1800000</v>
          </cell>
          <cell r="E217" t="str">
            <v>CHANDLER</v>
          </cell>
        </row>
        <row r="218">
          <cell r="C218" t="str">
            <v>908-13</v>
          </cell>
          <cell r="D218">
            <v>2280000</v>
          </cell>
          <cell r="E218" t="str">
            <v>MAHAN</v>
          </cell>
        </row>
        <row r="219">
          <cell r="C219" t="str">
            <v>234-13</v>
          </cell>
          <cell r="D219">
            <v>2230000</v>
          </cell>
          <cell r="E219" t="str">
            <v>SMITH</v>
          </cell>
        </row>
        <row r="220">
          <cell r="C220" t="str">
            <v>237-13</v>
          </cell>
          <cell r="D220">
            <v>2370000</v>
          </cell>
          <cell r="E220" t="str">
            <v>DELGADO</v>
          </cell>
        </row>
        <row r="221">
          <cell r="C221" t="str">
            <v>239-13</v>
          </cell>
          <cell r="D221">
            <v>2220000</v>
          </cell>
          <cell r="E221" t="str">
            <v>HILLS</v>
          </cell>
        </row>
        <row r="222">
          <cell r="C222" t="str">
            <v>236-13</v>
          </cell>
          <cell r="D222">
            <v>1800000</v>
          </cell>
          <cell r="E222" t="str">
            <v>CHANDLER</v>
          </cell>
        </row>
        <row r="223">
          <cell r="C223" t="str">
            <v>238-13</v>
          </cell>
          <cell r="D223">
            <v>2370000</v>
          </cell>
          <cell r="E223" t="str">
            <v>DELGADO</v>
          </cell>
        </row>
        <row r="224">
          <cell r="C224" t="str">
            <v>241-13</v>
          </cell>
          <cell r="D224">
            <v>2230000</v>
          </cell>
          <cell r="E224" t="str">
            <v>SMITH</v>
          </cell>
        </row>
        <row r="225">
          <cell r="C225" t="str">
            <v>240-13</v>
          </cell>
          <cell r="D225">
            <v>2220000</v>
          </cell>
          <cell r="E225" t="str">
            <v>HILLS</v>
          </cell>
        </row>
        <row r="226">
          <cell r="C226" t="str">
            <v>243-13</v>
          </cell>
          <cell r="D226">
            <v>1800000</v>
          </cell>
          <cell r="E226" t="str">
            <v>CHANDLER</v>
          </cell>
        </row>
        <row r="227">
          <cell r="C227" t="str">
            <v>309-13</v>
          </cell>
          <cell r="D227">
            <v>2370000</v>
          </cell>
          <cell r="E227" t="str">
            <v>DELGADO</v>
          </cell>
        </row>
        <row r="228">
          <cell r="C228" t="str">
            <v>242-13</v>
          </cell>
          <cell r="D228">
            <v>2230000</v>
          </cell>
          <cell r="E228" t="str">
            <v>SMITH</v>
          </cell>
        </row>
        <row r="229">
          <cell r="C229" t="str">
            <v>311-13</v>
          </cell>
          <cell r="D229">
            <v>2220000</v>
          </cell>
          <cell r="E229" t="str">
            <v>HILLS</v>
          </cell>
        </row>
        <row r="230">
          <cell r="C230" t="str">
            <v>244-13</v>
          </cell>
          <cell r="D230">
            <v>1800000</v>
          </cell>
          <cell r="E230" t="str">
            <v>CHANDLER</v>
          </cell>
        </row>
        <row r="231">
          <cell r="C231" t="str">
            <v>313-13</v>
          </cell>
          <cell r="D231">
            <v>2230000</v>
          </cell>
          <cell r="E231" t="str">
            <v>SMITH</v>
          </cell>
        </row>
        <row r="232">
          <cell r="C232" t="str">
            <v>315-13</v>
          </cell>
          <cell r="D232">
            <v>1800000</v>
          </cell>
          <cell r="E232" t="str">
            <v>CHANDLER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101-14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242-13</v>
          </cell>
          <cell r="D2">
            <v>2230000</v>
          </cell>
          <cell r="E2" t="str">
            <v>SMITH</v>
          </cell>
        </row>
        <row r="3">
          <cell r="C3" t="str">
            <v>311-13</v>
          </cell>
          <cell r="D3">
            <v>2220000</v>
          </cell>
          <cell r="E3" t="str">
            <v>HILLS</v>
          </cell>
        </row>
        <row r="4">
          <cell r="C4" t="str">
            <v>244-13</v>
          </cell>
          <cell r="D4">
            <v>1800000</v>
          </cell>
          <cell r="E4" t="str">
            <v>CHANDLER</v>
          </cell>
        </row>
        <row r="5">
          <cell r="C5" t="str">
            <v>313-13</v>
          </cell>
          <cell r="D5">
            <v>2230000</v>
          </cell>
          <cell r="E5" t="str">
            <v>SMITH</v>
          </cell>
        </row>
        <row r="6">
          <cell r="C6" t="str">
            <v>315-13</v>
          </cell>
          <cell r="D6">
            <v>1800000</v>
          </cell>
          <cell r="E6" t="str">
            <v>CHANDLER</v>
          </cell>
        </row>
        <row r="7">
          <cell r="C7" t="str">
            <v>101-14</v>
          </cell>
          <cell r="D7">
            <v>2010000</v>
          </cell>
          <cell r="E7" t="str">
            <v>MAELZER</v>
          </cell>
        </row>
        <row r="8">
          <cell r="C8" t="str">
            <v>101-14</v>
          </cell>
          <cell r="D8">
            <v>2010000</v>
          </cell>
          <cell r="E8" t="str">
            <v>MAELZER</v>
          </cell>
        </row>
        <row r="9">
          <cell r="C9" t="str">
            <v>103-14</v>
          </cell>
          <cell r="D9">
            <v>2260000</v>
          </cell>
          <cell r="E9" t="str">
            <v>ARVIDSON</v>
          </cell>
        </row>
        <row r="10">
          <cell r="C10" t="str">
            <v>105-14</v>
          </cell>
          <cell r="D10">
            <v>1760000</v>
          </cell>
          <cell r="E10" t="str">
            <v>STRICKLAND</v>
          </cell>
        </row>
        <row r="11">
          <cell r="C11" t="str">
            <v>102-14</v>
          </cell>
          <cell r="D11">
            <v>2010000</v>
          </cell>
          <cell r="E11" t="str">
            <v>MAELZER</v>
          </cell>
        </row>
        <row r="12">
          <cell r="C12" t="str">
            <v>107-14</v>
          </cell>
          <cell r="D12">
            <v>1090000</v>
          </cell>
          <cell r="E12" t="str">
            <v>SPECTOR</v>
          </cell>
        </row>
        <row r="13">
          <cell r="C13" t="str">
            <v>104-14</v>
          </cell>
          <cell r="D13">
            <v>2260000</v>
          </cell>
          <cell r="E13" t="str">
            <v>ARVIDSON</v>
          </cell>
        </row>
        <row r="14">
          <cell r="C14" t="str">
            <v>109-14</v>
          </cell>
          <cell r="D14">
            <v>2030000</v>
          </cell>
          <cell r="E14" t="str">
            <v>KILLION</v>
          </cell>
        </row>
        <row r="15">
          <cell r="C15" t="str">
            <v>111-14</v>
          </cell>
          <cell r="D15">
            <v>900000</v>
          </cell>
          <cell r="E15" t="str">
            <v>ROCHA</v>
          </cell>
        </row>
        <row r="16">
          <cell r="C16" t="str">
            <v>106-14</v>
          </cell>
          <cell r="D16">
            <v>1760000</v>
          </cell>
          <cell r="E16" t="str">
            <v>STRICKLAND</v>
          </cell>
        </row>
        <row r="17">
          <cell r="C17" t="str">
            <v>801-14</v>
          </cell>
          <cell r="D17">
            <v>1110000</v>
          </cell>
          <cell r="E17" t="str">
            <v>STARKS</v>
          </cell>
        </row>
        <row r="18">
          <cell r="C18" t="str">
            <v>113-14</v>
          </cell>
          <cell r="D18">
            <v>2010000</v>
          </cell>
          <cell r="E18" t="str">
            <v>MAELZER</v>
          </cell>
        </row>
        <row r="19">
          <cell r="C19" t="str">
            <v>113-14</v>
          </cell>
          <cell r="D19">
            <v>2010000</v>
          </cell>
          <cell r="E19" t="str">
            <v>MAELZER</v>
          </cell>
        </row>
        <row r="20">
          <cell r="C20" t="str">
            <v>800-14</v>
          </cell>
          <cell r="D20">
            <v>1110000</v>
          </cell>
          <cell r="E20" t="str">
            <v>STARKS</v>
          </cell>
        </row>
        <row r="21">
          <cell r="C21" t="str">
            <v>800-14</v>
          </cell>
          <cell r="D21">
            <v>1110000</v>
          </cell>
          <cell r="E21" t="str">
            <v>STARKS</v>
          </cell>
        </row>
        <row r="22">
          <cell r="C22" t="str">
            <v>800-14</v>
          </cell>
          <cell r="D22">
            <v>1110000</v>
          </cell>
          <cell r="E22" t="str">
            <v>STARKS</v>
          </cell>
        </row>
        <row r="23">
          <cell r="C23" t="str">
            <v>800-14</v>
          </cell>
          <cell r="D23">
            <v>1110000</v>
          </cell>
          <cell r="E23" t="str">
            <v>STARKS</v>
          </cell>
        </row>
        <row r="24">
          <cell r="C24" t="str">
            <v>108-14</v>
          </cell>
          <cell r="D24">
            <v>1090000</v>
          </cell>
          <cell r="E24" t="str">
            <v>SPECTOR</v>
          </cell>
        </row>
        <row r="25">
          <cell r="C25" t="str">
            <v>108-14</v>
          </cell>
          <cell r="D25">
            <v>1090000</v>
          </cell>
          <cell r="E25" t="str">
            <v>SPECTOR</v>
          </cell>
        </row>
        <row r="26">
          <cell r="C26" t="str">
            <v>115-14</v>
          </cell>
          <cell r="D26">
            <v>2380000</v>
          </cell>
          <cell r="E26" t="str">
            <v>RICHARDSON</v>
          </cell>
        </row>
        <row r="27">
          <cell r="C27" t="str">
            <v>110-14</v>
          </cell>
          <cell r="D27">
            <v>2030000</v>
          </cell>
          <cell r="E27" t="str">
            <v>KILLION</v>
          </cell>
        </row>
        <row r="28">
          <cell r="C28" t="str">
            <v>117-14</v>
          </cell>
          <cell r="D28">
            <v>2260000</v>
          </cell>
          <cell r="E28" t="str">
            <v>ARVIDSON</v>
          </cell>
        </row>
        <row r="29">
          <cell r="C29" t="str">
            <v>801-14</v>
          </cell>
          <cell r="D29">
            <v>1110000</v>
          </cell>
          <cell r="E29" t="str">
            <v>STARKS</v>
          </cell>
        </row>
        <row r="30">
          <cell r="C30" t="str">
            <v>112-14</v>
          </cell>
          <cell r="D30">
            <v>900000</v>
          </cell>
          <cell r="E30" t="str">
            <v>ROCHA</v>
          </cell>
        </row>
        <row r="31">
          <cell r="C31" t="str">
            <v>119-14</v>
          </cell>
          <cell r="D31">
            <v>1760000</v>
          </cell>
          <cell r="E31" t="str">
            <v>STRICKLAND</v>
          </cell>
        </row>
        <row r="32">
          <cell r="C32" t="str">
            <v>114-14</v>
          </cell>
          <cell r="D32">
            <v>2010000</v>
          </cell>
          <cell r="E32" t="str">
            <v>MAELZER</v>
          </cell>
        </row>
        <row r="33">
          <cell r="C33" t="str">
            <v>802-14</v>
          </cell>
          <cell r="D33">
            <v>1110000</v>
          </cell>
          <cell r="E33" t="str">
            <v>STARKS</v>
          </cell>
        </row>
        <row r="34">
          <cell r="C34" t="str">
            <v>803-14</v>
          </cell>
          <cell r="D34">
            <v>2360000</v>
          </cell>
          <cell r="E34" t="str">
            <v>BRANDNER</v>
          </cell>
        </row>
        <row r="35">
          <cell r="C35" t="str">
            <v>121-14</v>
          </cell>
          <cell r="D35">
            <v>1090000</v>
          </cell>
          <cell r="E35" t="str">
            <v>SPECTOR</v>
          </cell>
        </row>
        <row r="36">
          <cell r="C36" t="str">
            <v>116-14</v>
          </cell>
          <cell r="D36">
            <v>2380000</v>
          </cell>
          <cell r="E36" t="str">
            <v>RICHARDSON</v>
          </cell>
        </row>
        <row r="37">
          <cell r="C37" t="str">
            <v>123-14</v>
          </cell>
          <cell r="D37">
            <v>2030000</v>
          </cell>
          <cell r="E37" t="str">
            <v>KILLION</v>
          </cell>
        </row>
        <row r="38">
          <cell r="C38" t="str">
            <v>118-14</v>
          </cell>
          <cell r="D38">
            <v>2260000</v>
          </cell>
          <cell r="E38" t="str">
            <v>ARVIDSON</v>
          </cell>
        </row>
        <row r="39">
          <cell r="C39" t="str">
            <v>804-14</v>
          </cell>
          <cell r="D39">
            <v>2360000</v>
          </cell>
          <cell r="E39" t="str">
            <v>BRANDNER</v>
          </cell>
        </row>
        <row r="40">
          <cell r="C40" t="str">
            <v>125-14</v>
          </cell>
          <cell r="D40">
            <v>900000</v>
          </cell>
          <cell r="E40" t="str">
            <v>ROCHA</v>
          </cell>
        </row>
        <row r="41">
          <cell r="C41" t="str">
            <v>805-14</v>
          </cell>
          <cell r="D41">
            <v>1110000</v>
          </cell>
          <cell r="E41" t="str">
            <v>STARKS</v>
          </cell>
        </row>
        <row r="42">
          <cell r="C42" t="str">
            <v>120-14</v>
          </cell>
          <cell r="D42">
            <v>1760000</v>
          </cell>
          <cell r="E42" t="str">
            <v>STRICKLAND</v>
          </cell>
        </row>
        <row r="43">
          <cell r="C43" t="str">
            <v>805-14</v>
          </cell>
          <cell r="D43">
            <v>1110000</v>
          </cell>
          <cell r="E43" t="str">
            <v>STARKS</v>
          </cell>
        </row>
        <row r="44">
          <cell r="C44" t="str">
            <v>127-14</v>
          </cell>
          <cell r="D44">
            <v>2010000</v>
          </cell>
          <cell r="E44" t="str">
            <v>MAELZER</v>
          </cell>
        </row>
        <row r="45">
          <cell r="C45" t="str">
            <v>122-14</v>
          </cell>
          <cell r="D45">
            <v>1090000</v>
          </cell>
          <cell r="E45" t="str">
            <v>SPECTOR</v>
          </cell>
        </row>
        <row r="46">
          <cell r="C46" t="str">
            <v>807-14</v>
          </cell>
          <cell r="D46">
            <v>2360000</v>
          </cell>
          <cell r="E46" t="str">
            <v>BRANDNER</v>
          </cell>
        </row>
        <row r="47">
          <cell r="C47" t="str">
            <v>805-14</v>
          </cell>
          <cell r="D47">
            <v>1110000</v>
          </cell>
          <cell r="E47" t="str">
            <v>STARKS</v>
          </cell>
        </row>
        <row r="48">
          <cell r="C48" t="str">
            <v>806-14</v>
          </cell>
          <cell r="D48">
            <v>1110000</v>
          </cell>
          <cell r="E48" t="str">
            <v>STARKS</v>
          </cell>
        </row>
        <row r="49">
          <cell r="C49" t="str">
            <v>129-14</v>
          </cell>
          <cell r="D49">
            <v>2380000</v>
          </cell>
          <cell r="E49" t="str">
            <v>RICHARDSON</v>
          </cell>
        </row>
        <row r="50">
          <cell r="C50" t="str">
            <v>124-14</v>
          </cell>
          <cell r="D50">
            <v>2030000</v>
          </cell>
          <cell r="E50" t="str">
            <v>KILLION</v>
          </cell>
        </row>
        <row r="51">
          <cell r="C51" t="str">
            <v>131-14</v>
          </cell>
          <cell r="D51">
            <v>2260000</v>
          </cell>
          <cell r="E51" t="str">
            <v>ARVIDSON</v>
          </cell>
        </row>
        <row r="52">
          <cell r="C52" t="str">
            <v>808-14</v>
          </cell>
          <cell r="D52">
            <v>2360000</v>
          </cell>
          <cell r="E52" t="str">
            <v>BRANDNER</v>
          </cell>
        </row>
        <row r="53">
          <cell r="C53" t="str">
            <v>126-14</v>
          </cell>
          <cell r="D53">
            <v>900000</v>
          </cell>
          <cell r="E53" t="str">
            <v>ROCHA</v>
          </cell>
        </row>
        <row r="54">
          <cell r="C54" t="str">
            <v>133-14</v>
          </cell>
          <cell r="D54">
            <v>1760000</v>
          </cell>
          <cell r="E54" t="str">
            <v>STRICKLAND</v>
          </cell>
        </row>
        <row r="55">
          <cell r="C55" t="str">
            <v>809-14</v>
          </cell>
          <cell r="D55">
            <v>1110000</v>
          </cell>
          <cell r="E55" t="str">
            <v>STARKS</v>
          </cell>
        </row>
        <row r="56">
          <cell r="C56" t="str">
            <v>128-14</v>
          </cell>
          <cell r="D56">
            <v>2010000</v>
          </cell>
          <cell r="E56" t="str">
            <v>MAELZER</v>
          </cell>
        </row>
        <row r="57">
          <cell r="C57" t="str">
            <v>135-14</v>
          </cell>
          <cell r="D57">
            <v>1090000</v>
          </cell>
          <cell r="E57" t="str">
            <v>SPECTOR</v>
          </cell>
        </row>
        <row r="58">
          <cell r="C58" t="str">
            <v>811-14</v>
          </cell>
          <cell r="D58">
            <v>2360000</v>
          </cell>
          <cell r="E58" t="str">
            <v>BRANDNER</v>
          </cell>
        </row>
        <row r="59">
          <cell r="C59" t="str">
            <v>130-14</v>
          </cell>
          <cell r="D59">
            <v>2380000</v>
          </cell>
          <cell r="E59" t="str">
            <v>RICHARDSON</v>
          </cell>
        </row>
        <row r="60">
          <cell r="C60" t="str">
            <v>810-14</v>
          </cell>
          <cell r="D60">
            <v>1110000</v>
          </cell>
          <cell r="E60" t="str">
            <v>STARKS</v>
          </cell>
        </row>
        <row r="61">
          <cell r="C61" t="str">
            <v>137-14</v>
          </cell>
          <cell r="D61">
            <v>2030000</v>
          </cell>
          <cell r="E61" t="str">
            <v>KILLION</v>
          </cell>
        </row>
        <row r="62">
          <cell r="C62" t="str">
            <v>132-14</v>
          </cell>
          <cell r="D62">
            <v>2260000</v>
          </cell>
          <cell r="E62" t="str">
            <v>ARVIDSON</v>
          </cell>
        </row>
        <row r="63">
          <cell r="C63" t="str">
            <v>139-14</v>
          </cell>
          <cell r="D63">
            <v>900000</v>
          </cell>
          <cell r="E63" t="str">
            <v>ROCHA</v>
          </cell>
        </row>
        <row r="64">
          <cell r="C64" t="str">
            <v>903-14</v>
          </cell>
          <cell r="D64">
            <v>1110000</v>
          </cell>
          <cell r="E64" t="str">
            <v>STARKS</v>
          </cell>
        </row>
        <row r="65">
          <cell r="C65" t="str">
            <v>134-14</v>
          </cell>
          <cell r="D65">
            <v>1760000</v>
          </cell>
          <cell r="E65" t="str">
            <v>STRICKLAND</v>
          </cell>
        </row>
        <row r="66">
          <cell r="C66" t="str">
            <v>141-14</v>
          </cell>
          <cell r="D66">
            <v>2010000</v>
          </cell>
          <cell r="E66" t="str">
            <v>MAELZER</v>
          </cell>
        </row>
        <row r="67">
          <cell r="C67" t="str">
            <v>812-14</v>
          </cell>
          <cell r="D67">
            <v>2360000</v>
          </cell>
          <cell r="E67" t="str">
            <v>BRANDNER</v>
          </cell>
        </row>
        <row r="68">
          <cell r="C68" t="str">
            <v>130-14</v>
          </cell>
          <cell r="D68">
            <v>2380000</v>
          </cell>
          <cell r="E68" t="str">
            <v>RICHARDSON</v>
          </cell>
        </row>
        <row r="69">
          <cell r="C69" t="str">
            <v>136-14</v>
          </cell>
          <cell r="D69">
            <v>1090000</v>
          </cell>
          <cell r="E69" t="str">
            <v>SPECTOR</v>
          </cell>
        </row>
        <row r="70">
          <cell r="C70" t="str">
            <v>143-14</v>
          </cell>
          <cell r="D70">
            <v>2380000</v>
          </cell>
          <cell r="E70" t="str">
            <v>RICHARDSON</v>
          </cell>
        </row>
        <row r="71">
          <cell r="C71" t="str">
            <v>138-14</v>
          </cell>
          <cell r="D71">
            <v>2030000</v>
          </cell>
          <cell r="E71" t="str">
            <v>KILLION</v>
          </cell>
        </row>
        <row r="72">
          <cell r="C72" t="str">
            <v>813-14</v>
          </cell>
          <cell r="D72">
            <v>2360000</v>
          </cell>
          <cell r="E72" t="str">
            <v>BRANDNER</v>
          </cell>
        </row>
        <row r="73">
          <cell r="C73" t="str">
            <v>140-14</v>
          </cell>
          <cell r="D73">
            <v>900000</v>
          </cell>
          <cell r="E73" t="str">
            <v>ROCHA</v>
          </cell>
        </row>
        <row r="74">
          <cell r="C74" t="str">
            <v>145-14</v>
          </cell>
          <cell r="D74">
            <v>1260000</v>
          </cell>
          <cell r="E74" t="str">
            <v>ACKERMAN</v>
          </cell>
        </row>
        <row r="75">
          <cell r="C75" t="str">
            <v>147-14</v>
          </cell>
          <cell r="D75">
            <v>1760000</v>
          </cell>
          <cell r="E75" t="str">
            <v>STRICKLAND</v>
          </cell>
        </row>
        <row r="76">
          <cell r="C76" t="str">
            <v>814-14</v>
          </cell>
          <cell r="D76">
            <v>2360000</v>
          </cell>
          <cell r="E76" t="str">
            <v>BRANDNER</v>
          </cell>
        </row>
        <row r="77">
          <cell r="C77" t="str">
            <v>142-14</v>
          </cell>
          <cell r="D77">
            <v>2010000</v>
          </cell>
          <cell r="E77" t="str">
            <v>MAELZER</v>
          </cell>
        </row>
        <row r="78">
          <cell r="C78" t="str">
            <v>149-14</v>
          </cell>
          <cell r="D78">
            <v>1090000</v>
          </cell>
          <cell r="E78" t="str">
            <v>SPECTOR</v>
          </cell>
        </row>
        <row r="79">
          <cell r="C79" t="str">
            <v>144-14</v>
          </cell>
          <cell r="D79">
            <v>2380000</v>
          </cell>
          <cell r="E79" t="str">
            <v>RICHARDSON</v>
          </cell>
        </row>
        <row r="80">
          <cell r="C80" t="str">
            <v>151-14</v>
          </cell>
          <cell r="D80">
            <v>2030000</v>
          </cell>
          <cell r="E80" t="str">
            <v>KILLION</v>
          </cell>
        </row>
        <row r="81">
          <cell r="C81" t="str">
            <v>815-14</v>
          </cell>
          <cell r="D81">
            <v>2360000</v>
          </cell>
          <cell r="E81" t="str">
            <v>BRANDNER</v>
          </cell>
        </row>
        <row r="82">
          <cell r="C82" t="str">
            <v>153-14</v>
          </cell>
          <cell r="D82">
            <v>900000</v>
          </cell>
          <cell r="E82" t="str">
            <v>ROCHA</v>
          </cell>
        </row>
        <row r="83">
          <cell r="C83" t="str">
            <v>146-14</v>
          </cell>
          <cell r="D83">
            <v>1260000</v>
          </cell>
          <cell r="E83" t="str">
            <v>ACKERMAN</v>
          </cell>
        </row>
        <row r="84">
          <cell r="C84" t="str">
            <v>148-14</v>
          </cell>
          <cell r="D84">
            <v>1760000</v>
          </cell>
          <cell r="E84" t="str">
            <v>STRICKLAND</v>
          </cell>
        </row>
        <row r="85">
          <cell r="C85" t="str">
            <v>155-14</v>
          </cell>
          <cell r="D85">
            <v>1110000</v>
          </cell>
          <cell r="E85" t="str">
            <v>STARKS</v>
          </cell>
        </row>
        <row r="86">
          <cell r="C86" t="str">
            <v>816-14</v>
          </cell>
          <cell r="D86">
            <v>2360000</v>
          </cell>
          <cell r="E86" t="str">
            <v>BRANDNER</v>
          </cell>
        </row>
        <row r="87">
          <cell r="C87" t="str">
            <v>150-14</v>
          </cell>
          <cell r="D87">
            <v>1090000</v>
          </cell>
          <cell r="E87" t="str">
            <v>SPECTOR</v>
          </cell>
        </row>
        <row r="88">
          <cell r="C88" t="str">
            <v>157-14</v>
          </cell>
          <cell r="D88">
            <v>2280000</v>
          </cell>
          <cell r="E88" t="str">
            <v>MAHAN</v>
          </cell>
        </row>
        <row r="89">
          <cell r="C89" t="str">
            <v>152-14</v>
          </cell>
          <cell r="D89">
            <v>2030000</v>
          </cell>
          <cell r="E89" t="str">
            <v>KILLION</v>
          </cell>
        </row>
        <row r="90">
          <cell r="C90" t="str">
            <v>159-14</v>
          </cell>
          <cell r="D90">
            <v>2270000</v>
          </cell>
          <cell r="E90" t="str">
            <v>BROWN</v>
          </cell>
        </row>
        <row r="91">
          <cell r="C91" t="str">
            <v>817-14</v>
          </cell>
          <cell r="D91">
            <v>2360000</v>
          </cell>
          <cell r="E91" t="str">
            <v>BRANDNER</v>
          </cell>
        </row>
        <row r="92">
          <cell r="C92" t="str">
            <v>154-14</v>
          </cell>
          <cell r="D92">
            <v>900000</v>
          </cell>
          <cell r="E92" t="str">
            <v>ROCHA</v>
          </cell>
        </row>
        <row r="93">
          <cell r="C93" t="str">
            <v>161-14</v>
          </cell>
          <cell r="D93">
            <v>1280000</v>
          </cell>
          <cell r="E93" t="str">
            <v>BARTLETT</v>
          </cell>
        </row>
        <row r="94">
          <cell r="C94" t="str">
            <v>163-14</v>
          </cell>
          <cell r="D94">
            <v>2350000</v>
          </cell>
          <cell r="E94" t="str">
            <v>BERLING</v>
          </cell>
        </row>
        <row r="95">
          <cell r="C95" t="str">
            <v>156-14</v>
          </cell>
          <cell r="D95">
            <v>1110000</v>
          </cell>
          <cell r="E95" t="str">
            <v>STARKS</v>
          </cell>
        </row>
        <row r="96">
          <cell r="C96" t="str">
            <v>158-14</v>
          </cell>
          <cell r="D96">
            <v>2280000</v>
          </cell>
          <cell r="E96" t="str">
            <v>MAHAN</v>
          </cell>
        </row>
        <row r="97">
          <cell r="C97" t="str">
            <v>818-14</v>
          </cell>
          <cell r="D97">
            <v>2360000</v>
          </cell>
          <cell r="E97" t="str">
            <v>BRANDNER</v>
          </cell>
        </row>
        <row r="98">
          <cell r="C98" t="str">
            <v>165-14</v>
          </cell>
          <cell r="D98">
            <v>2000000</v>
          </cell>
          <cell r="E98" t="str">
            <v>STAMBAUGH</v>
          </cell>
        </row>
        <row r="99">
          <cell r="C99" t="str">
            <v>160-14</v>
          </cell>
          <cell r="D99">
            <v>940000</v>
          </cell>
          <cell r="E99" t="str">
            <v>BONDS</v>
          </cell>
        </row>
        <row r="100">
          <cell r="C100" t="str">
            <v>818-14</v>
          </cell>
          <cell r="D100">
            <v>2360000</v>
          </cell>
          <cell r="E100" t="str">
            <v>BRANDNER</v>
          </cell>
        </row>
        <row r="101">
          <cell r="C101" t="str">
            <v>167-14</v>
          </cell>
          <cell r="D101">
            <v>2220000</v>
          </cell>
          <cell r="E101" t="str">
            <v>HILLS</v>
          </cell>
        </row>
        <row r="102">
          <cell r="C102" t="str">
            <v>162-14</v>
          </cell>
          <cell r="D102">
            <v>1280000</v>
          </cell>
          <cell r="E102" t="str">
            <v>BARTLETT</v>
          </cell>
        </row>
        <row r="103">
          <cell r="C103" t="str">
            <v>819-14</v>
          </cell>
          <cell r="D103">
            <v>2360000</v>
          </cell>
          <cell r="E103" t="str">
            <v>BRANDNER</v>
          </cell>
        </row>
        <row r="104">
          <cell r="C104" t="str">
            <v>169-14</v>
          </cell>
          <cell r="D104">
            <v>1770000</v>
          </cell>
          <cell r="E104" t="str">
            <v>BRUDER</v>
          </cell>
        </row>
        <row r="105">
          <cell r="C105" t="str">
            <v>164-14</v>
          </cell>
          <cell r="D105">
            <v>2350000</v>
          </cell>
          <cell r="E105" t="str">
            <v>BERLING</v>
          </cell>
        </row>
        <row r="106">
          <cell r="C106" t="str">
            <v>171-14</v>
          </cell>
          <cell r="D106">
            <v>2150000</v>
          </cell>
          <cell r="E106" t="str">
            <v>SWANSON</v>
          </cell>
        </row>
        <row r="107">
          <cell r="C107" t="str">
            <v>166-14</v>
          </cell>
          <cell r="D107">
            <v>2000000</v>
          </cell>
          <cell r="E107" t="str">
            <v>STAMBAUGH</v>
          </cell>
        </row>
        <row r="108">
          <cell r="C108" t="str">
            <v>820-14</v>
          </cell>
          <cell r="D108">
            <v>2360000</v>
          </cell>
          <cell r="E108" t="str">
            <v>BRANDNER</v>
          </cell>
        </row>
        <row r="109">
          <cell r="C109" t="str">
            <v>168-14</v>
          </cell>
          <cell r="D109">
            <v>2220000</v>
          </cell>
          <cell r="E109" t="str">
            <v>HILLS</v>
          </cell>
        </row>
        <row r="110">
          <cell r="C110" t="str">
            <v>173-14</v>
          </cell>
          <cell r="D110">
            <v>940000</v>
          </cell>
          <cell r="E110" t="str">
            <v>BONDS</v>
          </cell>
        </row>
        <row r="111">
          <cell r="C111" t="str">
            <v>175-14</v>
          </cell>
          <cell r="D111">
            <v>1280000</v>
          </cell>
          <cell r="E111" t="str">
            <v>BARTLETT</v>
          </cell>
        </row>
        <row r="112">
          <cell r="C112" t="str">
            <v>170-14</v>
          </cell>
          <cell r="D112">
            <v>1770000</v>
          </cell>
          <cell r="E112" t="str">
            <v>BRUDER</v>
          </cell>
        </row>
        <row r="113">
          <cell r="C113" t="str">
            <v>177-14</v>
          </cell>
          <cell r="D113">
            <v>2350000</v>
          </cell>
          <cell r="E113" t="str">
            <v>BERLING</v>
          </cell>
        </row>
        <row r="114">
          <cell r="C114" t="str">
            <v>172-14</v>
          </cell>
          <cell r="D114">
            <v>2150000</v>
          </cell>
          <cell r="E114" t="str">
            <v>SWANSON</v>
          </cell>
        </row>
        <row r="115">
          <cell r="C115" t="str">
            <v>821-14</v>
          </cell>
          <cell r="D115">
            <v>2280000</v>
          </cell>
          <cell r="E115" t="str">
            <v>MAHAN</v>
          </cell>
        </row>
        <row r="116">
          <cell r="C116" t="str">
            <v>179-14</v>
          </cell>
          <cell r="D116">
            <v>2000000</v>
          </cell>
          <cell r="E116" t="str">
            <v>STAMBAUGH</v>
          </cell>
        </row>
        <row r="117">
          <cell r="C117" t="str">
            <v>174-14</v>
          </cell>
          <cell r="D117">
            <v>940000</v>
          </cell>
          <cell r="E117" t="str">
            <v>BONDS</v>
          </cell>
        </row>
        <row r="118">
          <cell r="C118" t="str">
            <v>822-14</v>
          </cell>
          <cell r="D118">
            <v>2280000</v>
          </cell>
          <cell r="E118" t="str">
            <v>MAHAN</v>
          </cell>
        </row>
        <row r="119">
          <cell r="C119" t="str">
            <v>176-14</v>
          </cell>
          <cell r="D119">
            <v>1280000</v>
          </cell>
          <cell r="E119" t="str">
            <v>BARTLETT</v>
          </cell>
        </row>
        <row r="120">
          <cell r="C120" t="str">
            <v>183-14</v>
          </cell>
          <cell r="D120">
            <v>1770000</v>
          </cell>
          <cell r="E120" t="str">
            <v>BRUDER</v>
          </cell>
        </row>
        <row r="121">
          <cell r="C121" t="str">
            <v>178-14</v>
          </cell>
          <cell r="D121">
            <v>2350000</v>
          </cell>
          <cell r="E121" t="str">
            <v>BERLING</v>
          </cell>
        </row>
        <row r="122">
          <cell r="C122" t="str">
            <v>185-14</v>
          </cell>
          <cell r="D122">
            <v>2150000</v>
          </cell>
          <cell r="E122" t="str">
            <v>SWANSON</v>
          </cell>
        </row>
        <row r="123">
          <cell r="C123" t="str">
            <v>823-14</v>
          </cell>
          <cell r="D123">
            <v>2040000</v>
          </cell>
          <cell r="E123" t="str">
            <v>MOSES</v>
          </cell>
        </row>
        <row r="124">
          <cell r="C124" t="str">
            <v>180-14</v>
          </cell>
          <cell r="D124">
            <v>2000000</v>
          </cell>
          <cell r="E124" t="str">
            <v>STAMBAUGH</v>
          </cell>
        </row>
        <row r="125">
          <cell r="C125" t="str">
            <v>187-14</v>
          </cell>
          <cell r="D125">
            <v>940000</v>
          </cell>
          <cell r="E125" t="str">
            <v>BONDS</v>
          </cell>
        </row>
        <row r="126">
          <cell r="C126" t="str">
            <v>182-14</v>
          </cell>
          <cell r="D126">
            <v>2220000</v>
          </cell>
          <cell r="E126" t="str">
            <v>HILLS</v>
          </cell>
        </row>
        <row r="127">
          <cell r="C127" t="str">
            <v>824-14</v>
          </cell>
          <cell r="D127">
            <v>2040000</v>
          </cell>
          <cell r="E127" t="str">
            <v>MOSES</v>
          </cell>
        </row>
        <row r="128">
          <cell r="C128" t="str">
            <v>189-14</v>
          </cell>
          <cell r="D128">
            <v>1280000</v>
          </cell>
          <cell r="E128" t="str">
            <v>BARTLETT</v>
          </cell>
        </row>
        <row r="129">
          <cell r="C129" t="str">
            <v>184-14</v>
          </cell>
          <cell r="D129">
            <v>1770000</v>
          </cell>
          <cell r="E129" t="str">
            <v>BRUDER</v>
          </cell>
        </row>
        <row r="130">
          <cell r="C130" t="str">
            <v>186-14</v>
          </cell>
          <cell r="D130">
            <v>2150000</v>
          </cell>
          <cell r="E130" t="str">
            <v>SWANSON</v>
          </cell>
        </row>
        <row r="131">
          <cell r="C131" t="str">
            <v>191-14</v>
          </cell>
          <cell r="D131">
            <v>2350000</v>
          </cell>
          <cell r="E131" t="str">
            <v>BERLING</v>
          </cell>
        </row>
        <row r="132">
          <cell r="C132" t="str">
            <v>193-14</v>
          </cell>
          <cell r="D132">
            <v>2000000</v>
          </cell>
          <cell r="E132" t="str">
            <v>STAMBAUGH</v>
          </cell>
        </row>
        <row r="133">
          <cell r="C133" t="str">
            <v>188-14</v>
          </cell>
          <cell r="D133">
            <v>940000</v>
          </cell>
          <cell r="E133" t="str">
            <v>BONDS</v>
          </cell>
        </row>
        <row r="134">
          <cell r="C134" t="str">
            <v>825-14</v>
          </cell>
          <cell r="D134">
            <v>2040000</v>
          </cell>
          <cell r="E134" t="str">
            <v>MOSES</v>
          </cell>
        </row>
        <row r="135">
          <cell r="C135" t="str">
            <v>190-14</v>
          </cell>
          <cell r="D135">
            <v>1280000</v>
          </cell>
          <cell r="E135" t="str">
            <v>BARTLETT</v>
          </cell>
        </row>
        <row r="136">
          <cell r="C136" t="str">
            <v>195-14</v>
          </cell>
          <cell r="D136">
            <v>2220000</v>
          </cell>
          <cell r="E136" t="str">
            <v>HILLS</v>
          </cell>
        </row>
        <row r="137">
          <cell r="C137" t="str">
            <v>195-14</v>
          </cell>
          <cell r="D137">
            <v>2220000</v>
          </cell>
          <cell r="E137" t="str">
            <v>HILLS</v>
          </cell>
        </row>
        <row r="138">
          <cell r="C138" t="str">
            <v>904-14</v>
          </cell>
          <cell r="D138">
            <v>2370000</v>
          </cell>
          <cell r="E138" t="str">
            <v>DELGADO</v>
          </cell>
        </row>
        <row r="139">
          <cell r="C139" t="str">
            <v>195-14</v>
          </cell>
          <cell r="D139">
            <v>2220000</v>
          </cell>
          <cell r="E139" t="str">
            <v>HILLS</v>
          </cell>
        </row>
        <row r="140">
          <cell r="C140" t="str">
            <v>195-14</v>
          </cell>
          <cell r="D140">
            <v>2220000</v>
          </cell>
          <cell r="E140" t="str">
            <v>HILLS</v>
          </cell>
        </row>
        <row r="141">
          <cell r="C141" t="str">
            <v>826-14</v>
          </cell>
          <cell r="D141">
            <v>2040000</v>
          </cell>
          <cell r="E141" t="str">
            <v>MOSES</v>
          </cell>
        </row>
        <row r="142">
          <cell r="C142" t="str">
            <v>197-14</v>
          </cell>
          <cell r="D142">
            <v>1770000</v>
          </cell>
          <cell r="E142" t="str">
            <v>BRUDER</v>
          </cell>
        </row>
        <row r="143">
          <cell r="C143" t="str">
            <v>827-14</v>
          </cell>
          <cell r="D143">
            <v>2370000</v>
          </cell>
          <cell r="E143" t="str">
            <v>DELGADO</v>
          </cell>
        </row>
        <row r="144">
          <cell r="C144" t="str">
            <v>827-14</v>
          </cell>
          <cell r="D144">
            <v>2370000</v>
          </cell>
          <cell r="E144" t="str">
            <v>DELGADO</v>
          </cell>
        </row>
        <row r="145">
          <cell r="C145" t="str">
            <v>192-14</v>
          </cell>
          <cell r="D145">
            <v>2350000</v>
          </cell>
          <cell r="E145" t="str">
            <v>BERLING</v>
          </cell>
        </row>
        <row r="146">
          <cell r="C146" t="str">
            <v>199-14</v>
          </cell>
          <cell r="D146">
            <v>2150000</v>
          </cell>
          <cell r="E146" t="str">
            <v>SWANSON</v>
          </cell>
        </row>
        <row r="147">
          <cell r="C147" t="str">
            <v>194-14</v>
          </cell>
          <cell r="D147">
            <v>2000000</v>
          </cell>
          <cell r="E147" t="str">
            <v>STAMBAUGH</v>
          </cell>
        </row>
        <row r="148">
          <cell r="C148" t="str">
            <v>201-14</v>
          </cell>
          <cell r="D148">
            <v>940000</v>
          </cell>
          <cell r="E148" t="str">
            <v>BONDS</v>
          </cell>
        </row>
        <row r="149">
          <cell r="C149" t="str">
            <v>828-14</v>
          </cell>
          <cell r="D149">
            <v>2370000</v>
          </cell>
          <cell r="E149" t="str">
            <v>DELGADO</v>
          </cell>
        </row>
        <row r="150">
          <cell r="C150" t="str">
            <v>829-14</v>
          </cell>
          <cell r="D150">
            <v>2040000</v>
          </cell>
          <cell r="E150" t="str">
            <v>MOSES</v>
          </cell>
        </row>
        <row r="151">
          <cell r="C151" t="str">
            <v>196-14</v>
          </cell>
          <cell r="D151">
            <v>2220000</v>
          </cell>
          <cell r="E151" t="str">
            <v>HILLS</v>
          </cell>
        </row>
        <row r="152">
          <cell r="C152" t="str">
            <v>203-14</v>
          </cell>
          <cell r="D152">
            <v>1280000</v>
          </cell>
          <cell r="E152" t="str">
            <v>BARTLETT</v>
          </cell>
        </row>
        <row r="153">
          <cell r="C153" t="str">
            <v>198-14</v>
          </cell>
          <cell r="D153">
            <v>1770000</v>
          </cell>
          <cell r="E153" t="str">
            <v>BRUDER</v>
          </cell>
        </row>
        <row r="154">
          <cell r="C154" t="str">
            <v>205-14</v>
          </cell>
          <cell r="D154">
            <v>2350000</v>
          </cell>
          <cell r="E154" t="str">
            <v>BERLING</v>
          </cell>
        </row>
        <row r="155">
          <cell r="C155" t="str">
            <v>830-14</v>
          </cell>
          <cell r="D155">
            <v>2040000</v>
          </cell>
          <cell r="E155" t="str">
            <v>MOSES</v>
          </cell>
        </row>
        <row r="156">
          <cell r="C156" t="str">
            <v>831-14</v>
          </cell>
          <cell r="D156">
            <v>2370000</v>
          </cell>
          <cell r="E156" t="str">
            <v>DELGADO</v>
          </cell>
        </row>
        <row r="157">
          <cell r="C157" t="str">
            <v>200-14</v>
          </cell>
          <cell r="D157">
            <v>2150000</v>
          </cell>
          <cell r="E157" t="str">
            <v>SWANSON</v>
          </cell>
        </row>
        <row r="158">
          <cell r="C158" t="str">
            <v>202-14</v>
          </cell>
          <cell r="D158">
            <v>940000</v>
          </cell>
          <cell r="E158" t="str">
            <v>BONDS</v>
          </cell>
        </row>
        <row r="159">
          <cell r="C159" t="str">
            <v>207-14</v>
          </cell>
          <cell r="D159">
            <v>2000000</v>
          </cell>
          <cell r="E159" t="str">
            <v>STAMBAUGH</v>
          </cell>
        </row>
        <row r="160">
          <cell r="C160" t="str">
            <v>832-14</v>
          </cell>
          <cell r="D160">
            <v>2370000</v>
          </cell>
          <cell r="E160" t="str">
            <v>DELGADO</v>
          </cell>
        </row>
        <row r="161">
          <cell r="C161" t="str">
            <v>209-14</v>
          </cell>
          <cell r="D161">
            <v>1480000</v>
          </cell>
          <cell r="E161" t="str">
            <v>STURGEON</v>
          </cell>
        </row>
        <row r="162">
          <cell r="C162" t="str">
            <v>204-14</v>
          </cell>
          <cell r="D162">
            <v>1280000</v>
          </cell>
          <cell r="E162" t="str">
            <v>BARTLETT</v>
          </cell>
        </row>
        <row r="163">
          <cell r="C163" t="str">
            <v>833-14</v>
          </cell>
          <cell r="D163">
            <v>2040000</v>
          </cell>
          <cell r="E163" t="str">
            <v>MOSES</v>
          </cell>
        </row>
        <row r="164">
          <cell r="C164" t="str">
            <v>211-14</v>
          </cell>
          <cell r="D164">
            <v>2220000</v>
          </cell>
          <cell r="E164" t="str">
            <v>HILLS</v>
          </cell>
        </row>
        <row r="165">
          <cell r="C165" t="str">
            <v>61-14</v>
          </cell>
          <cell r="D165">
            <v>1770000</v>
          </cell>
          <cell r="E165" t="str">
            <v>BRUDER</v>
          </cell>
        </row>
        <row r="166">
          <cell r="C166" t="str">
            <v>206-14</v>
          </cell>
          <cell r="D166">
            <v>2350000</v>
          </cell>
          <cell r="E166" t="str">
            <v>BERLING</v>
          </cell>
        </row>
        <row r="167">
          <cell r="C167" t="str">
            <v>834-14</v>
          </cell>
          <cell r="D167">
            <v>2040000</v>
          </cell>
          <cell r="E167" t="str">
            <v>MOSES</v>
          </cell>
        </row>
        <row r="168">
          <cell r="C168" t="str">
            <v>213-14</v>
          </cell>
          <cell r="D168">
            <v>2230000</v>
          </cell>
          <cell r="E168" t="str">
            <v>SMITH</v>
          </cell>
        </row>
        <row r="169">
          <cell r="C169" t="str">
            <v>835-14</v>
          </cell>
          <cell r="D169">
            <v>2370000</v>
          </cell>
          <cell r="E169" t="str">
            <v>DELGADO</v>
          </cell>
        </row>
        <row r="170">
          <cell r="C170" t="str">
            <v>208-14</v>
          </cell>
          <cell r="D170">
            <v>2000000</v>
          </cell>
          <cell r="E170" t="str">
            <v>STAMBAUGH</v>
          </cell>
        </row>
        <row r="171">
          <cell r="C171" t="str">
            <v>215-14</v>
          </cell>
          <cell r="D171">
            <v>2150000</v>
          </cell>
          <cell r="E171" t="str">
            <v>SWANSON</v>
          </cell>
        </row>
        <row r="172">
          <cell r="C172" t="str">
            <v>52-14</v>
          </cell>
          <cell r="D172">
            <v>1200000</v>
          </cell>
          <cell r="E172" t="str">
            <v>CUSHING</v>
          </cell>
        </row>
        <row r="173">
          <cell r="C173" t="str">
            <v>52-14</v>
          </cell>
          <cell r="D173">
            <v>1200000</v>
          </cell>
          <cell r="E173" t="str">
            <v>CUSHING</v>
          </cell>
        </row>
        <row r="174">
          <cell r="C174" t="str">
            <v>210-14</v>
          </cell>
          <cell r="D174">
            <v>1480000</v>
          </cell>
          <cell r="E174" t="str">
            <v>STURGEON</v>
          </cell>
        </row>
        <row r="175">
          <cell r="C175" t="str">
            <v>217-14</v>
          </cell>
          <cell r="D175">
            <v>1300000</v>
          </cell>
          <cell r="E175" t="str">
            <v>LEVIN</v>
          </cell>
        </row>
        <row r="176">
          <cell r="C176" t="str">
            <v>836-14</v>
          </cell>
          <cell r="D176">
            <v>2370000</v>
          </cell>
          <cell r="E176" t="str">
            <v>DELGADO</v>
          </cell>
        </row>
        <row r="177">
          <cell r="C177" t="str">
            <v>837-14</v>
          </cell>
          <cell r="D177">
            <v>2040000</v>
          </cell>
          <cell r="E177" t="str">
            <v>MOSES</v>
          </cell>
        </row>
        <row r="178">
          <cell r="C178" t="str">
            <v>212-14</v>
          </cell>
          <cell r="D178">
            <v>2220000</v>
          </cell>
          <cell r="E178" t="str">
            <v>HILLS</v>
          </cell>
        </row>
        <row r="179">
          <cell r="C179" t="str">
            <v>219-14</v>
          </cell>
          <cell r="D179">
            <v>1290000</v>
          </cell>
          <cell r="E179" t="str">
            <v>COOLAHAN</v>
          </cell>
        </row>
        <row r="180">
          <cell r="C180" t="str">
            <v>214-14</v>
          </cell>
          <cell r="D180">
            <v>2230000</v>
          </cell>
          <cell r="E180" t="str">
            <v>SMITH</v>
          </cell>
        </row>
        <row r="181">
          <cell r="C181" t="str">
            <v>67-14</v>
          </cell>
          <cell r="D181">
            <v>1780000</v>
          </cell>
          <cell r="E181" t="str">
            <v>DE LA ROSA</v>
          </cell>
        </row>
        <row r="182">
          <cell r="C182" t="str">
            <v>838-14</v>
          </cell>
          <cell r="D182">
            <v>2040000</v>
          </cell>
          <cell r="E182" t="str">
            <v>MOSES</v>
          </cell>
        </row>
        <row r="183">
          <cell r="C183" t="str">
            <v>303-14</v>
          </cell>
          <cell r="D183">
            <v>2000000</v>
          </cell>
          <cell r="E183" t="str">
            <v>STAMBAUGH</v>
          </cell>
        </row>
        <row r="184">
          <cell r="C184" t="str">
            <v>219-14</v>
          </cell>
          <cell r="D184">
            <v>1290000</v>
          </cell>
          <cell r="E184" t="str">
            <v>COOLAHAN</v>
          </cell>
        </row>
        <row r="185">
          <cell r="C185" t="str">
            <v>216-14</v>
          </cell>
          <cell r="D185">
            <v>2150000</v>
          </cell>
          <cell r="E185" t="str">
            <v>SWANSON</v>
          </cell>
        </row>
        <row r="186">
          <cell r="C186" t="str">
            <v>839-14</v>
          </cell>
          <cell r="D186">
            <v>2370000</v>
          </cell>
          <cell r="E186" t="str">
            <v>DELGADO</v>
          </cell>
        </row>
        <row r="187">
          <cell r="C187" t="str">
            <v>221-14</v>
          </cell>
          <cell r="D187">
            <v>1480000</v>
          </cell>
          <cell r="E187" t="str">
            <v>STURGEON</v>
          </cell>
        </row>
        <row r="188">
          <cell r="C188" t="str">
            <v>218-14</v>
          </cell>
          <cell r="D188">
            <v>1300000</v>
          </cell>
          <cell r="E188" t="str">
            <v>LEVIN</v>
          </cell>
        </row>
        <row r="189">
          <cell r="C189" t="str">
            <v>906-14</v>
          </cell>
          <cell r="D189">
            <v>2370000</v>
          </cell>
          <cell r="E189" t="str">
            <v>DELGADO</v>
          </cell>
        </row>
        <row r="190">
          <cell r="C190" t="str">
            <v>305-14</v>
          </cell>
          <cell r="D190">
            <v>2220000</v>
          </cell>
          <cell r="E190" t="str">
            <v>HILLS</v>
          </cell>
        </row>
        <row r="191">
          <cell r="C191" t="str">
            <v>841-14</v>
          </cell>
          <cell r="D191">
            <v>2040000</v>
          </cell>
          <cell r="E191" t="str">
            <v>MOSES</v>
          </cell>
        </row>
        <row r="192">
          <cell r="C192" t="str">
            <v>220-14</v>
          </cell>
          <cell r="D192">
            <v>1290000</v>
          </cell>
          <cell r="E192" t="str">
            <v>COOLAHAN</v>
          </cell>
        </row>
        <row r="193">
          <cell r="C193" t="str">
            <v>223-14</v>
          </cell>
          <cell r="D193">
            <v>2230000</v>
          </cell>
          <cell r="E193" t="str">
            <v>SMITH</v>
          </cell>
        </row>
        <row r="194">
          <cell r="C194" t="str">
            <v>840-14</v>
          </cell>
          <cell r="D194">
            <v>2040000</v>
          </cell>
          <cell r="E194" t="str">
            <v>MOSES</v>
          </cell>
        </row>
        <row r="195">
          <cell r="C195" t="str">
            <v>307-14</v>
          </cell>
          <cell r="D195">
            <v>2150000</v>
          </cell>
          <cell r="E195" t="str">
            <v>SWANSON</v>
          </cell>
        </row>
        <row r="196">
          <cell r="C196" t="str">
            <v>840-14</v>
          </cell>
          <cell r="D196">
            <v>2040000</v>
          </cell>
          <cell r="E196" t="str">
            <v>MOSES</v>
          </cell>
        </row>
        <row r="197">
          <cell r="C197" t="str">
            <v>222-14</v>
          </cell>
          <cell r="D197">
            <v>1480000</v>
          </cell>
          <cell r="E197" t="str">
            <v>STURGEON</v>
          </cell>
        </row>
        <row r="198">
          <cell r="C198" t="str">
            <v>225-14</v>
          </cell>
          <cell r="D198">
            <v>1300000</v>
          </cell>
          <cell r="E198" t="str">
            <v>LEVIN</v>
          </cell>
        </row>
        <row r="199">
          <cell r="C199" t="str">
            <v>843-14</v>
          </cell>
          <cell r="D199">
            <v>2040000</v>
          </cell>
          <cell r="E199" t="str">
            <v>MOSES</v>
          </cell>
        </row>
        <row r="200">
          <cell r="C200" t="str">
            <v>224-14</v>
          </cell>
          <cell r="D200">
            <v>2230000</v>
          </cell>
          <cell r="E200" t="str">
            <v>SMITH</v>
          </cell>
        </row>
        <row r="201">
          <cell r="C201" t="str">
            <v>227-14</v>
          </cell>
          <cell r="D201">
            <v>1290000</v>
          </cell>
          <cell r="E201" t="str">
            <v>COOLAHAN</v>
          </cell>
        </row>
        <row r="202">
          <cell r="C202" t="str">
            <v>842-14</v>
          </cell>
          <cell r="D202">
            <v>2040000</v>
          </cell>
          <cell r="E202" t="str">
            <v>MOSES</v>
          </cell>
        </row>
        <row r="203">
          <cell r="C203" t="str">
            <v>229-14</v>
          </cell>
          <cell r="D203">
            <v>1480000</v>
          </cell>
          <cell r="E203" t="str">
            <v>STURGEON</v>
          </cell>
        </row>
        <row r="204">
          <cell r="C204" t="str">
            <v>226-14</v>
          </cell>
          <cell r="D204">
            <v>1300000</v>
          </cell>
          <cell r="E204" t="str">
            <v>LEVIN</v>
          </cell>
        </row>
        <row r="205">
          <cell r="C205" t="str">
            <v>845-14</v>
          </cell>
          <cell r="D205">
            <v>2370000</v>
          </cell>
          <cell r="E205" t="str">
            <v>DELGADO</v>
          </cell>
        </row>
        <row r="206">
          <cell r="C206" t="str">
            <v>228-14</v>
          </cell>
          <cell r="D206">
            <v>1290000</v>
          </cell>
          <cell r="E206" t="str">
            <v>COOLAHAN</v>
          </cell>
        </row>
        <row r="207">
          <cell r="C207" t="str">
            <v>231-14</v>
          </cell>
          <cell r="D207">
            <v>2230000</v>
          </cell>
          <cell r="E207" t="str">
            <v>SMITH</v>
          </cell>
        </row>
        <row r="208">
          <cell r="C208" t="str">
            <v>844-14</v>
          </cell>
          <cell r="D208">
            <v>2370000</v>
          </cell>
          <cell r="E208" t="str">
            <v>DELGADO</v>
          </cell>
        </row>
        <row r="209">
          <cell r="C209" t="str">
            <v>230-14</v>
          </cell>
          <cell r="D209">
            <v>1480000</v>
          </cell>
          <cell r="E209" t="str">
            <v>STURGEON</v>
          </cell>
        </row>
        <row r="210">
          <cell r="C210" t="str">
            <v>233-14</v>
          </cell>
          <cell r="D210">
            <v>1300000</v>
          </cell>
          <cell r="E210" t="str">
            <v>LEVIN</v>
          </cell>
        </row>
        <row r="211">
          <cell r="C211" t="str">
            <v>847-14</v>
          </cell>
          <cell r="D211">
            <v>2370000</v>
          </cell>
          <cell r="E211" t="str">
            <v>DELGADO</v>
          </cell>
        </row>
        <row r="212">
          <cell r="C212" t="str">
            <v>232-14</v>
          </cell>
          <cell r="D212">
            <v>2230000</v>
          </cell>
          <cell r="E212" t="str">
            <v>SMITH</v>
          </cell>
        </row>
        <row r="213">
          <cell r="C213" t="str">
            <v>235-14</v>
          </cell>
          <cell r="D213">
            <v>1290000</v>
          </cell>
          <cell r="E213" t="str">
            <v>COOLAHAN</v>
          </cell>
        </row>
        <row r="214">
          <cell r="C214" t="str">
            <v>908-14</v>
          </cell>
          <cell r="D214">
            <v>2370000</v>
          </cell>
          <cell r="E214" t="str">
            <v>DELGADO</v>
          </cell>
        </row>
        <row r="215">
          <cell r="C215" t="str">
            <v>234-14</v>
          </cell>
          <cell r="D215">
            <v>1300000</v>
          </cell>
          <cell r="E215" t="str">
            <v>LEVIN</v>
          </cell>
        </row>
        <row r="216">
          <cell r="C216" t="str">
            <v>237-14</v>
          </cell>
          <cell r="D216">
            <v>1480000</v>
          </cell>
          <cell r="E216" t="str">
            <v>STURGEON</v>
          </cell>
        </row>
        <row r="217">
          <cell r="C217" t="str">
            <v>236-14</v>
          </cell>
          <cell r="D217">
            <v>1290000</v>
          </cell>
          <cell r="E217" t="str">
            <v>COOLAHAN</v>
          </cell>
        </row>
        <row r="218">
          <cell r="C218" t="str">
            <v>239-14</v>
          </cell>
          <cell r="D218">
            <v>2230000</v>
          </cell>
          <cell r="E218" t="str">
            <v>SMITH</v>
          </cell>
        </row>
        <row r="219">
          <cell r="C219" t="str">
            <v>238-14</v>
          </cell>
          <cell r="D219">
            <v>1480000</v>
          </cell>
          <cell r="E219" t="str">
            <v>STURGEON</v>
          </cell>
        </row>
        <row r="220">
          <cell r="C220" t="str">
            <v>241-14</v>
          </cell>
          <cell r="D220">
            <v>1300000</v>
          </cell>
          <cell r="E220" t="str">
            <v>LEVIN</v>
          </cell>
        </row>
        <row r="221">
          <cell r="C221" t="str">
            <v>240-14</v>
          </cell>
          <cell r="D221">
            <v>2230000</v>
          </cell>
          <cell r="E221" t="str">
            <v>SMITH</v>
          </cell>
        </row>
        <row r="222">
          <cell r="C222" t="str">
            <v>243-14</v>
          </cell>
          <cell r="D222">
            <v>1290000</v>
          </cell>
          <cell r="E222" t="str">
            <v>COOLAHAN</v>
          </cell>
        </row>
        <row r="223">
          <cell r="C223" t="str">
            <v>309-14</v>
          </cell>
          <cell r="D223">
            <v>1480000</v>
          </cell>
          <cell r="E223" t="str">
            <v>STURGEON</v>
          </cell>
        </row>
        <row r="224">
          <cell r="C224" t="str">
            <v>242-14</v>
          </cell>
          <cell r="D224">
            <v>1300000</v>
          </cell>
          <cell r="E224" t="str">
            <v>LEVIN</v>
          </cell>
        </row>
        <row r="225">
          <cell r="C225" t="str">
            <v>309-14</v>
          </cell>
          <cell r="D225">
            <v>1480000</v>
          </cell>
          <cell r="E225" t="str">
            <v>STURGEON</v>
          </cell>
        </row>
        <row r="226">
          <cell r="C226" t="str">
            <v>311-14</v>
          </cell>
          <cell r="D226">
            <v>2230000</v>
          </cell>
          <cell r="E226" t="str">
            <v>SMITH</v>
          </cell>
        </row>
        <row r="227">
          <cell r="C227" t="str">
            <v>311-14</v>
          </cell>
          <cell r="D227">
            <v>2230000</v>
          </cell>
          <cell r="E227" t="str">
            <v>SMITH</v>
          </cell>
        </row>
        <row r="228">
          <cell r="C228" t="str">
            <v>244-14</v>
          </cell>
          <cell r="D228">
            <v>1290000</v>
          </cell>
          <cell r="E228" t="str">
            <v>COOLAHAN</v>
          </cell>
        </row>
        <row r="229">
          <cell r="C229" t="str">
            <v>313-14</v>
          </cell>
          <cell r="D229">
            <v>1300000</v>
          </cell>
          <cell r="E229" t="str">
            <v>LEVIN</v>
          </cell>
        </row>
        <row r="230">
          <cell r="C230" t="str">
            <v>315-14</v>
          </cell>
          <cell r="D230">
            <v>1290000</v>
          </cell>
          <cell r="E230" t="str">
            <v>COOLAHAN</v>
          </cell>
        </row>
        <row r="232">
          <cell r="C232" t="str">
            <v>315-13</v>
          </cell>
          <cell r="D232">
            <v>1800000</v>
          </cell>
          <cell r="E232" t="str">
            <v>CHANDLER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101-15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242-14</v>
          </cell>
          <cell r="D2">
            <v>1300000</v>
          </cell>
          <cell r="E2" t="str">
            <v>LEVIN</v>
          </cell>
        </row>
        <row r="3">
          <cell r="C3" t="str">
            <v>309-14</v>
          </cell>
          <cell r="D3">
            <v>1480000</v>
          </cell>
          <cell r="E3" t="str">
            <v>STURGEON</v>
          </cell>
        </row>
        <row r="4">
          <cell r="C4" t="str">
            <v>311-14</v>
          </cell>
          <cell r="D4">
            <v>2230000</v>
          </cell>
          <cell r="E4" t="str">
            <v>SMITH</v>
          </cell>
        </row>
        <row r="5">
          <cell r="C5" t="str">
            <v>311-14</v>
          </cell>
          <cell r="D5">
            <v>2230000</v>
          </cell>
          <cell r="E5" t="str">
            <v>SMITH</v>
          </cell>
        </row>
        <row r="6">
          <cell r="C6" t="str">
            <v>244-14</v>
          </cell>
          <cell r="D6">
            <v>1290000</v>
          </cell>
          <cell r="E6" t="str">
            <v>COOLAHAN</v>
          </cell>
        </row>
        <row r="7">
          <cell r="C7" t="str">
            <v>313-14</v>
          </cell>
          <cell r="D7">
            <v>1300000</v>
          </cell>
          <cell r="E7" t="str">
            <v>LEVIN</v>
          </cell>
        </row>
        <row r="8">
          <cell r="C8" t="str">
            <v>315-14</v>
          </cell>
          <cell r="D8">
            <v>1290000</v>
          </cell>
          <cell r="E8" t="str">
            <v>COOLAHAN</v>
          </cell>
        </row>
        <row r="9">
          <cell r="C9" t="str">
            <v>101-15</v>
          </cell>
          <cell r="D9">
            <v>2010000</v>
          </cell>
          <cell r="E9" t="str">
            <v>MAELZER</v>
          </cell>
        </row>
        <row r="10">
          <cell r="C10" t="str">
            <v>103-15</v>
          </cell>
          <cell r="D10">
            <v>1090000</v>
          </cell>
          <cell r="E10" t="str">
            <v>SPECTOR</v>
          </cell>
        </row>
        <row r="11">
          <cell r="C11" t="str">
            <v>102-15</v>
          </cell>
          <cell r="D11">
            <v>2010000</v>
          </cell>
          <cell r="E11" t="str">
            <v>MAELZER</v>
          </cell>
        </row>
        <row r="12">
          <cell r="C12" t="str">
            <v>105-15</v>
          </cell>
          <cell r="D12">
            <v>1310000</v>
          </cell>
          <cell r="E12" t="str">
            <v>MALAVE</v>
          </cell>
        </row>
        <row r="13">
          <cell r="C13" t="str">
            <v>107-15</v>
          </cell>
          <cell r="D13">
            <v>1760000</v>
          </cell>
          <cell r="E13" t="str">
            <v>STRICKLAND</v>
          </cell>
        </row>
        <row r="14">
          <cell r="C14" t="str">
            <v>104-15</v>
          </cell>
          <cell r="D14">
            <v>1090000</v>
          </cell>
          <cell r="E14" t="str">
            <v>SPECTOR</v>
          </cell>
        </row>
        <row r="15">
          <cell r="C15" t="str">
            <v>109-15</v>
          </cell>
          <cell r="D15">
            <v>900000</v>
          </cell>
          <cell r="E15" t="str">
            <v>ROCHA</v>
          </cell>
        </row>
        <row r="16">
          <cell r="C16" t="str">
            <v>111-15</v>
          </cell>
          <cell r="D16">
            <v>1110000</v>
          </cell>
          <cell r="E16" t="str">
            <v>STARKS</v>
          </cell>
        </row>
        <row r="17">
          <cell r="C17" t="str">
            <v>800-15</v>
          </cell>
          <cell r="D17">
            <v>2260000</v>
          </cell>
          <cell r="E17" t="str">
            <v>ARVIDSON</v>
          </cell>
        </row>
        <row r="18">
          <cell r="C18" t="str">
            <v>800-15</v>
          </cell>
          <cell r="D18">
            <v>2260000</v>
          </cell>
          <cell r="E18" t="str">
            <v>ARVIDSON</v>
          </cell>
        </row>
        <row r="19">
          <cell r="C19" t="str">
            <v>106-15</v>
          </cell>
          <cell r="D19">
            <v>1310000</v>
          </cell>
          <cell r="E19" t="str">
            <v>MALAVE</v>
          </cell>
        </row>
        <row r="20">
          <cell r="C20" t="str">
            <v>800-15</v>
          </cell>
          <cell r="D20">
            <v>2260000</v>
          </cell>
          <cell r="E20" t="str">
            <v>ARVIDSON</v>
          </cell>
        </row>
        <row r="21">
          <cell r="C21" t="str">
            <v>113-15</v>
          </cell>
          <cell r="D21">
            <v>2010000</v>
          </cell>
          <cell r="E21" t="str">
            <v>MAELZER</v>
          </cell>
        </row>
        <row r="22">
          <cell r="C22" t="str">
            <v>108-15</v>
          </cell>
          <cell r="D22">
            <v>1760000</v>
          </cell>
          <cell r="E22" t="str">
            <v>STRICKLAND</v>
          </cell>
        </row>
        <row r="23">
          <cell r="C23" t="str">
            <v>801-15</v>
          </cell>
          <cell r="D23">
            <v>2260000</v>
          </cell>
          <cell r="E23" t="str">
            <v>ARVIDSON</v>
          </cell>
        </row>
        <row r="24">
          <cell r="C24" t="str">
            <v>115-15</v>
          </cell>
          <cell r="D24">
            <v>2380000</v>
          </cell>
          <cell r="E24" t="str">
            <v>RICHARDSON</v>
          </cell>
        </row>
        <row r="25">
          <cell r="C25" t="str">
            <v>117-15</v>
          </cell>
          <cell r="D25">
            <v>1090000</v>
          </cell>
          <cell r="E25" t="str">
            <v>SPECTOR</v>
          </cell>
        </row>
        <row r="26">
          <cell r="C26" t="str">
            <v>110-15</v>
          </cell>
          <cell r="D26">
            <v>900000</v>
          </cell>
          <cell r="E26" t="str">
            <v>ROCHA</v>
          </cell>
        </row>
        <row r="27">
          <cell r="C27" t="str">
            <v>112-15</v>
          </cell>
          <cell r="D27">
            <v>1110000</v>
          </cell>
          <cell r="E27" t="str">
            <v>STARKS</v>
          </cell>
        </row>
        <row r="28">
          <cell r="C28" t="str">
            <v>119-15</v>
          </cell>
          <cell r="D28">
            <v>1310000</v>
          </cell>
          <cell r="E28" t="str">
            <v>MALAVE</v>
          </cell>
        </row>
        <row r="29">
          <cell r="C29" t="str">
            <v>114-15</v>
          </cell>
          <cell r="D29">
            <v>2010000</v>
          </cell>
          <cell r="E29" t="str">
            <v>MAELZER</v>
          </cell>
        </row>
        <row r="30">
          <cell r="C30" t="str">
            <v>803-15</v>
          </cell>
          <cell r="D30">
            <v>2360000</v>
          </cell>
          <cell r="E30" t="str">
            <v>BRANDNER</v>
          </cell>
        </row>
        <row r="31">
          <cell r="C31" t="str">
            <v>802-15</v>
          </cell>
          <cell r="D31">
            <v>2260000</v>
          </cell>
          <cell r="E31" t="str">
            <v>ARVIDSON</v>
          </cell>
        </row>
        <row r="32">
          <cell r="C32" t="str">
            <v>121-15</v>
          </cell>
          <cell r="D32">
            <v>1760000</v>
          </cell>
          <cell r="E32" t="str">
            <v>STRICKLAND</v>
          </cell>
        </row>
        <row r="33">
          <cell r="C33" t="str">
            <v>116-15</v>
          </cell>
          <cell r="D33">
            <v>2380000</v>
          </cell>
          <cell r="E33" t="str">
            <v>RICHARDSON</v>
          </cell>
        </row>
        <row r="34">
          <cell r="C34" t="str">
            <v>123-15</v>
          </cell>
          <cell r="D34">
            <v>900000</v>
          </cell>
          <cell r="E34" t="str">
            <v>ROCHA</v>
          </cell>
        </row>
        <row r="35">
          <cell r="C35" t="str">
            <v>118-15</v>
          </cell>
          <cell r="D35">
            <v>1090000</v>
          </cell>
          <cell r="E35" t="str">
            <v>SPECTOR</v>
          </cell>
        </row>
        <row r="36">
          <cell r="C36" t="str">
            <v>804-15</v>
          </cell>
          <cell r="D36">
            <v>2360000</v>
          </cell>
          <cell r="E36" t="str">
            <v>BRANDNER</v>
          </cell>
        </row>
        <row r="37">
          <cell r="C37" t="str">
            <v>125-15</v>
          </cell>
          <cell r="D37">
            <v>1110000</v>
          </cell>
          <cell r="E37" t="str">
            <v>STARKS</v>
          </cell>
        </row>
        <row r="38">
          <cell r="C38" t="str">
            <v>805-15</v>
          </cell>
          <cell r="D38">
            <v>2260000</v>
          </cell>
          <cell r="E38" t="str">
            <v>ARVIDSON</v>
          </cell>
        </row>
        <row r="39">
          <cell r="C39" t="str">
            <v>120-15</v>
          </cell>
          <cell r="D39">
            <v>1310000</v>
          </cell>
          <cell r="E39" t="str">
            <v>MALAVE</v>
          </cell>
        </row>
        <row r="40">
          <cell r="C40" t="str">
            <v>127-15</v>
          </cell>
          <cell r="D40">
            <v>2010000</v>
          </cell>
          <cell r="E40" t="str">
            <v>MAELZER</v>
          </cell>
        </row>
        <row r="41">
          <cell r="C41" t="str">
            <v>807-15</v>
          </cell>
          <cell r="D41">
            <v>2360000</v>
          </cell>
          <cell r="E41" t="str">
            <v>BRANDNER</v>
          </cell>
        </row>
        <row r="42">
          <cell r="C42" t="str">
            <v>122-15</v>
          </cell>
          <cell r="D42">
            <v>1760000</v>
          </cell>
          <cell r="E42" t="str">
            <v>STRICKLAND</v>
          </cell>
        </row>
        <row r="43">
          <cell r="C43" t="str">
            <v>806-15</v>
          </cell>
          <cell r="D43">
            <v>2260000</v>
          </cell>
          <cell r="E43" t="str">
            <v>ARVIDSON</v>
          </cell>
        </row>
        <row r="44">
          <cell r="C44" t="str">
            <v>129-15</v>
          </cell>
          <cell r="D44">
            <v>2380000</v>
          </cell>
          <cell r="E44" t="str">
            <v>RICHARDSON</v>
          </cell>
        </row>
        <row r="45">
          <cell r="C45" t="str">
            <v>131-15</v>
          </cell>
          <cell r="D45">
            <v>1090000</v>
          </cell>
          <cell r="E45" t="str">
            <v>SPECTOR</v>
          </cell>
        </row>
        <row r="46">
          <cell r="C46" t="str">
            <v>124-15</v>
          </cell>
          <cell r="D46">
            <v>900000</v>
          </cell>
          <cell r="E46" t="str">
            <v>ROCHA</v>
          </cell>
        </row>
        <row r="47">
          <cell r="C47" t="str">
            <v>808-15</v>
          </cell>
          <cell r="D47">
            <v>2360000</v>
          </cell>
          <cell r="E47" t="str">
            <v>BRANDNER</v>
          </cell>
        </row>
        <row r="48">
          <cell r="C48" t="str">
            <v>126-15</v>
          </cell>
          <cell r="D48">
            <v>1110000</v>
          </cell>
          <cell r="E48" t="str">
            <v>STARKS</v>
          </cell>
        </row>
        <row r="49">
          <cell r="C49" t="str">
            <v>133-15</v>
          </cell>
          <cell r="D49">
            <v>1310000</v>
          </cell>
          <cell r="E49" t="str">
            <v>MALAVE</v>
          </cell>
        </row>
        <row r="50">
          <cell r="C50" t="str">
            <v>809-15</v>
          </cell>
          <cell r="D50">
            <v>2260000</v>
          </cell>
          <cell r="E50" t="str">
            <v>ARVIDSON</v>
          </cell>
        </row>
        <row r="51">
          <cell r="C51" t="str">
            <v>128-15</v>
          </cell>
          <cell r="D51">
            <v>2010000</v>
          </cell>
          <cell r="E51" t="str">
            <v>MAELZER</v>
          </cell>
        </row>
        <row r="52">
          <cell r="C52" t="str">
            <v>135-15</v>
          </cell>
          <cell r="D52">
            <v>1760000</v>
          </cell>
          <cell r="E52" t="str">
            <v>STRICKLAND</v>
          </cell>
        </row>
        <row r="53">
          <cell r="C53" t="str">
            <v>130-15</v>
          </cell>
          <cell r="D53">
            <v>2380000</v>
          </cell>
          <cell r="E53" t="str">
            <v>RICHARDSON</v>
          </cell>
        </row>
        <row r="54">
          <cell r="C54" t="str">
            <v>811-15</v>
          </cell>
          <cell r="D54">
            <v>2360000</v>
          </cell>
          <cell r="E54" t="str">
            <v>BRANDNER</v>
          </cell>
        </row>
        <row r="55">
          <cell r="C55" t="str">
            <v>810-15</v>
          </cell>
          <cell r="D55">
            <v>2260000</v>
          </cell>
          <cell r="E55" t="str">
            <v>ARVIDSON</v>
          </cell>
        </row>
        <row r="56">
          <cell r="C56" t="str">
            <v>137-15</v>
          </cell>
          <cell r="D56">
            <v>900000</v>
          </cell>
          <cell r="E56" t="str">
            <v>ROCHA</v>
          </cell>
        </row>
        <row r="57">
          <cell r="C57" t="str">
            <v>132-15</v>
          </cell>
          <cell r="D57">
            <v>1090000</v>
          </cell>
          <cell r="E57" t="str">
            <v>SPECTOR</v>
          </cell>
        </row>
        <row r="58">
          <cell r="C58" t="str">
            <v>139-15</v>
          </cell>
          <cell r="D58">
            <v>1110000</v>
          </cell>
          <cell r="E58" t="str">
            <v>STARKS</v>
          </cell>
        </row>
        <row r="59">
          <cell r="C59" t="str">
            <v>134-15</v>
          </cell>
          <cell r="D59">
            <v>1310000</v>
          </cell>
          <cell r="E59" t="str">
            <v>MALAVE</v>
          </cell>
        </row>
        <row r="60">
          <cell r="C60" t="str">
            <v>812-15</v>
          </cell>
          <cell r="D60">
            <v>2360000</v>
          </cell>
          <cell r="E60" t="str">
            <v>BRANDNER</v>
          </cell>
        </row>
        <row r="61">
          <cell r="C61" t="str">
            <v>141-15</v>
          </cell>
          <cell r="D61">
            <v>2010000</v>
          </cell>
          <cell r="E61" t="str">
            <v>MAELZER</v>
          </cell>
        </row>
        <row r="62">
          <cell r="C62" t="str">
            <v>136-15</v>
          </cell>
          <cell r="D62">
            <v>1760000</v>
          </cell>
          <cell r="E62" t="str">
            <v>STRICKLAND</v>
          </cell>
        </row>
        <row r="63">
          <cell r="C63" t="str">
            <v>143-15</v>
          </cell>
          <cell r="D63">
            <v>2380000</v>
          </cell>
          <cell r="E63" t="str">
            <v>RICHARDSON</v>
          </cell>
        </row>
        <row r="64">
          <cell r="C64" t="str">
            <v>813-15</v>
          </cell>
          <cell r="D64">
            <v>2360000</v>
          </cell>
          <cell r="E64" t="str">
            <v>BRANDNER</v>
          </cell>
        </row>
        <row r="65">
          <cell r="C65" t="str">
            <v>138-15</v>
          </cell>
          <cell r="D65">
            <v>900000</v>
          </cell>
          <cell r="E65" t="str">
            <v>ROCHA</v>
          </cell>
        </row>
        <row r="66">
          <cell r="C66" t="str">
            <v>145-15</v>
          </cell>
          <cell r="D66">
            <v>1090000</v>
          </cell>
          <cell r="E66" t="str">
            <v>SPECTOR</v>
          </cell>
        </row>
        <row r="67">
          <cell r="C67" t="str">
            <v>140-15</v>
          </cell>
          <cell r="D67">
            <v>1110000</v>
          </cell>
          <cell r="E67" t="str">
            <v>STARKS</v>
          </cell>
        </row>
        <row r="68">
          <cell r="C68" t="str">
            <v>147-15</v>
          </cell>
          <cell r="D68">
            <v>1310000</v>
          </cell>
          <cell r="E68" t="str">
            <v>MALAVE</v>
          </cell>
        </row>
        <row r="69">
          <cell r="C69" t="str">
            <v>142-15</v>
          </cell>
          <cell r="D69">
            <v>2010000</v>
          </cell>
          <cell r="E69" t="str">
            <v>MAELZER</v>
          </cell>
        </row>
        <row r="70">
          <cell r="C70" t="str">
            <v>814-15</v>
          </cell>
          <cell r="D70">
            <v>2360000</v>
          </cell>
          <cell r="E70" t="str">
            <v>BRANDNER</v>
          </cell>
        </row>
        <row r="71">
          <cell r="C71" t="str">
            <v>149-15</v>
          </cell>
          <cell r="D71">
            <v>1760000</v>
          </cell>
          <cell r="E71" t="str">
            <v>STRICKLAND</v>
          </cell>
        </row>
        <row r="72">
          <cell r="C72" t="str">
            <v>144-15</v>
          </cell>
          <cell r="D72">
            <v>2380000</v>
          </cell>
          <cell r="E72" t="str">
            <v>RICHARDSON</v>
          </cell>
        </row>
        <row r="73">
          <cell r="C73" t="str">
            <v>151-15</v>
          </cell>
          <cell r="D73">
            <v>900000</v>
          </cell>
          <cell r="E73" t="str">
            <v>ROCHA</v>
          </cell>
        </row>
        <row r="74">
          <cell r="C74" t="str">
            <v>146-15</v>
          </cell>
          <cell r="D74">
            <v>1090000</v>
          </cell>
          <cell r="E74" t="str">
            <v>SPECTOR</v>
          </cell>
        </row>
        <row r="75">
          <cell r="C75" t="str">
            <v>153-15</v>
          </cell>
          <cell r="D75">
            <v>1110000</v>
          </cell>
          <cell r="E75" t="str">
            <v>STARKS</v>
          </cell>
        </row>
        <row r="76">
          <cell r="C76" t="str">
            <v>815-15</v>
          </cell>
          <cell r="D76">
            <v>2360000</v>
          </cell>
          <cell r="E76" t="str">
            <v>BRANDNER</v>
          </cell>
        </row>
        <row r="77">
          <cell r="C77" t="str">
            <v>50-15</v>
          </cell>
          <cell r="D77">
            <v>2000000</v>
          </cell>
          <cell r="E77" t="str">
            <v>STAMBAUGH</v>
          </cell>
        </row>
        <row r="78">
          <cell r="C78" t="str">
            <v>50-15</v>
          </cell>
          <cell r="D78">
            <v>2000000</v>
          </cell>
          <cell r="E78" t="str">
            <v>STAMBAUGH</v>
          </cell>
        </row>
        <row r="79">
          <cell r="C79" t="str">
            <v>148-15</v>
          </cell>
          <cell r="D79">
            <v>1310000</v>
          </cell>
          <cell r="E79" t="str">
            <v>MALAVE</v>
          </cell>
        </row>
        <row r="80">
          <cell r="C80" t="str">
            <v>155-15</v>
          </cell>
          <cell r="D80">
            <v>1830000</v>
          </cell>
          <cell r="E80" t="str">
            <v>YORK</v>
          </cell>
        </row>
        <row r="81">
          <cell r="C81" t="str">
            <v>150-15</v>
          </cell>
          <cell r="D81">
            <v>1760000</v>
          </cell>
          <cell r="E81" t="str">
            <v>STRICKLAND</v>
          </cell>
        </row>
        <row r="82">
          <cell r="C82" t="str">
            <v>816-15</v>
          </cell>
          <cell r="D82">
            <v>2360000</v>
          </cell>
          <cell r="E82" t="str">
            <v>BRANDNER</v>
          </cell>
        </row>
        <row r="83">
          <cell r="C83" t="str">
            <v>157-15</v>
          </cell>
          <cell r="D83">
            <v>2270000</v>
          </cell>
          <cell r="E83" t="str">
            <v>BROWN</v>
          </cell>
        </row>
        <row r="84">
          <cell r="C84" t="str">
            <v>152-15</v>
          </cell>
          <cell r="D84">
            <v>900000</v>
          </cell>
          <cell r="E84" t="str">
            <v>ROCHA</v>
          </cell>
        </row>
        <row r="85">
          <cell r="C85" t="str">
            <v>159-15</v>
          </cell>
          <cell r="D85">
            <v>940000</v>
          </cell>
          <cell r="E85" t="str">
            <v>BONDS</v>
          </cell>
        </row>
        <row r="86">
          <cell r="C86" t="str">
            <v>52-15</v>
          </cell>
          <cell r="D86">
            <v>2040000</v>
          </cell>
          <cell r="E86" t="str">
            <v>MOSES</v>
          </cell>
        </row>
        <row r="87">
          <cell r="C87" t="str">
            <v>156-15</v>
          </cell>
          <cell r="D87">
            <v>1830000</v>
          </cell>
          <cell r="E87" t="str">
            <v>YORK</v>
          </cell>
        </row>
        <row r="88">
          <cell r="C88" t="str">
            <v>817-15</v>
          </cell>
          <cell r="D88">
            <v>2360000</v>
          </cell>
          <cell r="E88" t="str">
            <v>BRANDNER</v>
          </cell>
        </row>
        <row r="89">
          <cell r="C89" t="str">
            <v>154-15</v>
          </cell>
          <cell r="D89">
            <v>1110000</v>
          </cell>
          <cell r="E89" t="str">
            <v>STARKS</v>
          </cell>
        </row>
        <row r="90">
          <cell r="C90" t="str">
            <v>161-15</v>
          </cell>
          <cell r="D90">
            <v>2000000</v>
          </cell>
          <cell r="E90" t="str">
            <v>STAMBAUGH</v>
          </cell>
        </row>
        <row r="91">
          <cell r="C91" t="str">
            <v>158-15</v>
          </cell>
          <cell r="D91">
            <v>2270000</v>
          </cell>
          <cell r="E91" t="str">
            <v>BROWN</v>
          </cell>
        </row>
        <row r="92">
          <cell r="C92" t="str">
            <v>163-15</v>
          </cell>
          <cell r="D92">
            <v>2040000</v>
          </cell>
          <cell r="E92" t="str">
            <v>MOSES</v>
          </cell>
        </row>
        <row r="93">
          <cell r="C93" t="str">
            <v>818-15</v>
          </cell>
          <cell r="D93">
            <v>2360000</v>
          </cell>
          <cell r="E93" t="str">
            <v>BRANDNER</v>
          </cell>
        </row>
        <row r="94">
          <cell r="C94" t="str">
            <v>165-15</v>
          </cell>
          <cell r="D94">
            <v>1810000</v>
          </cell>
          <cell r="E94" t="str">
            <v>NEWELL</v>
          </cell>
        </row>
        <row r="95">
          <cell r="C95" t="str">
            <v>163-15</v>
          </cell>
          <cell r="D95">
            <v>2040000</v>
          </cell>
          <cell r="E95" t="str">
            <v>MOSES</v>
          </cell>
        </row>
        <row r="96">
          <cell r="C96" t="str">
            <v>160-15</v>
          </cell>
          <cell r="D96">
            <v>940000</v>
          </cell>
          <cell r="E96" t="str">
            <v>BONDS</v>
          </cell>
        </row>
        <row r="97">
          <cell r="C97" t="str">
            <v>53-15</v>
          </cell>
          <cell r="D97">
            <v>900000</v>
          </cell>
          <cell r="E97" t="str">
            <v>ROCHA</v>
          </cell>
        </row>
        <row r="98">
          <cell r="C98" t="str">
            <v>167-15</v>
          </cell>
          <cell r="D98">
            <v>2110000</v>
          </cell>
          <cell r="E98" t="str">
            <v>OUN</v>
          </cell>
        </row>
        <row r="99">
          <cell r="C99" t="str">
            <v>819-15</v>
          </cell>
          <cell r="D99">
            <v>2360000</v>
          </cell>
          <cell r="E99" t="str">
            <v>BRANDNER</v>
          </cell>
        </row>
        <row r="100">
          <cell r="C100" t="str">
            <v>162-15</v>
          </cell>
          <cell r="D100">
            <v>2000000</v>
          </cell>
          <cell r="E100" t="str">
            <v>STAMBAUGH</v>
          </cell>
        </row>
        <row r="101">
          <cell r="C101" t="str">
            <v>169-15</v>
          </cell>
          <cell r="D101">
            <v>2100000</v>
          </cell>
          <cell r="E101" t="str">
            <v>ISHMAEL</v>
          </cell>
        </row>
        <row r="102">
          <cell r="C102" t="str">
            <v>166-15</v>
          </cell>
          <cell r="D102">
            <v>1810000</v>
          </cell>
          <cell r="E102" t="str">
            <v>NEWELL</v>
          </cell>
        </row>
        <row r="103">
          <cell r="C103" t="str">
            <v>164-15</v>
          </cell>
          <cell r="D103">
            <v>2040000</v>
          </cell>
          <cell r="E103" t="str">
            <v>MOSES</v>
          </cell>
        </row>
        <row r="104">
          <cell r="C104" t="str">
            <v>171-15</v>
          </cell>
          <cell r="D104">
            <v>2220000</v>
          </cell>
          <cell r="E104" t="str">
            <v>HILLS</v>
          </cell>
        </row>
        <row r="105">
          <cell r="C105" t="str">
            <v>173-15</v>
          </cell>
          <cell r="D105">
            <v>940000</v>
          </cell>
          <cell r="E105" t="str">
            <v>BONDS</v>
          </cell>
        </row>
        <row r="106">
          <cell r="C106" t="str">
            <v>820-15</v>
          </cell>
          <cell r="D106">
            <v>2360000</v>
          </cell>
          <cell r="E106" t="str">
            <v>BRANDNER</v>
          </cell>
        </row>
        <row r="107">
          <cell r="C107" t="str">
            <v>168-15</v>
          </cell>
          <cell r="D107">
            <v>2110000</v>
          </cell>
          <cell r="E107" t="str">
            <v>OUN</v>
          </cell>
        </row>
        <row r="108">
          <cell r="C108" t="str">
            <v>175-15</v>
          </cell>
          <cell r="D108">
            <v>2000000</v>
          </cell>
          <cell r="E108" t="str">
            <v>STAMBAUGH</v>
          </cell>
        </row>
        <row r="109">
          <cell r="C109" t="str">
            <v>170-15</v>
          </cell>
          <cell r="D109">
            <v>2100000</v>
          </cell>
          <cell r="E109" t="str">
            <v>ISHMAEL</v>
          </cell>
        </row>
        <row r="110">
          <cell r="C110" t="str">
            <v>821-15</v>
          </cell>
          <cell r="D110">
            <v>2350000</v>
          </cell>
          <cell r="E110" t="str">
            <v>BERLING</v>
          </cell>
        </row>
        <row r="111">
          <cell r="C111" t="str">
            <v>177-15</v>
          </cell>
          <cell r="D111">
            <v>2040000</v>
          </cell>
          <cell r="E111" t="str">
            <v>MOSES</v>
          </cell>
        </row>
        <row r="112">
          <cell r="C112" t="str">
            <v>172-15</v>
          </cell>
          <cell r="D112">
            <v>2220000</v>
          </cell>
          <cell r="E112" t="str">
            <v>HILLS</v>
          </cell>
        </row>
        <row r="113">
          <cell r="C113" t="str">
            <v>821-15</v>
          </cell>
          <cell r="D113">
            <v>2270000</v>
          </cell>
          <cell r="E113" t="str">
            <v>BROWN</v>
          </cell>
        </row>
        <row r="114">
          <cell r="C114" t="str">
            <v>179-15</v>
          </cell>
          <cell r="D114">
            <v>1810000</v>
          </cell>
          <cell r="E114" t="str">
            <v>NEWELL</v>
          </cell>
        </row>
        <row r="115">
          <cell r="C115" t="str">
            <v>174-15</v>
          </cell>
          <cell r="D115">
            <v>940000</v>
          </cell>
          <cell r="E115" t="str">
            <v>BONDS</v>
          </cell>
        </row>
        <row r="116">
          <cell r="C116" t="str">
            <v>822-15</v>
          </cell>
          <cell r="D116">
            <v>2270000</v>
          </cell>
          <cell r="E116" t="str">
            <v>BROWN</v>
          </cell>
        </row>
        <row r="117">
          <cell r="C117" t="str">
            <v>181-15</v>
          </cell>
          <cell r="D117">
            <v>2110000</v>
          </cell>
          <cell r="E117" t="str">
            <v>OUN</v>
          </cell>
        </row>
        <row r="118">
          <cell r="C118" t="str">
            <v>176-15</v>
          </cell>
          <cell r="D118">
            <v>2000000</v>
          </cell>
          <cell r="E118" t="str">
            <v>STAMBAUGH</v>
          </cell>
        </row>
        <row r="119">
          <cell r="C119" t="str">
            <v>183-15</v>
          </cell>
          <cell r="D119">
            <v>2100000</v>
          </cell>
          <cell r="E119" t="str">
            <v>ISHMAEL</v>
          </cell>
        </row>
        <row r="120">
          <cell r="C120" t="str">
            <v>823-15</v>
          </cell>
          <cell r="D120">
            <v>2350000</v>
          </cell>
          <cell r="E120" t="str">
            <v>BERLING</v>
          </cell>
        </row>
        <row r="121">
          <cell r="C121" t="str">
            <v>178-15</v>
          </cell>
          <cell r="D121">
            <v>2040000</v>
          </cell>
          <cell r="E121" t="str">
            <v>MOSES</v>
          </cell>
        </row>
        <row r="122">
          <cell r="C122" t="str">
            <v>180-15</v>
          </cell>
          <cell r="D122">
            <v>1810000</v>
          </cell>
          <cell r="E122" t="str">
            <v>NEWELL</v>
          </cell>
        </row>
        <row r="123">
          <cell r="C123" t="str">
            <v>185-15</v>
          </cell>
          <cell r="D123">
            <v>2220000</v>
          </cell>
          <cell r="E123" t="str">
            <v>HILLS</v>
          </cell>
        </row>
        <row r="124">
          <cell r="C124" t="str">
            <v>187-15</v>
          </cell>
          <cell r="D124">
            <v>940000</v>
          </cell>
          <cell r="E124" t="str">
            <v>BONDS</v>
          </cell>
        </row>
        <row r="125">
          <cell r="C125" t="str">
            <v>182-15</v>
          </cell>
          <cell r="D125">
            <v>2110000</v>
          </cell>
          <cell r="E125" t="str">
            <v>OUN</v>
          </cell>
        </row>
        <row r="126">
          <cell r="C126" t="str">
            <v>187-15</v>
          </cell>
          <cell r="D126">
            <v>940000</v>
          </cell>
          <cell r="E126" t="str">
            <v>BONDS</v>
          </cell>
        </row>
        <row r="127">
          <cell r="C127" t="str">
            <v>824-15</v>
          </cell>
          <cell r="D127">
            <v>2350000</v>
          </cell>
          <cell r="E127" t="str">
            <v>BERLING</v>
          </cell>
        </row>
        <row r="128">
          <cell r="C128" t="str">
            <v>189-15</v>
          </cell>
          <cell r="D128">
            <v>2000000</v>
          </cell>
          <cell r="E128" t="str">
            <v>STAMBAUGH</v>
          </cell>
        </row>
        <row r="129">
          <cell r="C129" t="str">
            <v>184-15</v>
          </cell>
          <cell r="D129">
            <v>2100000</v>
          </cell>
          <cell r="E129" t="str">
            <v>ISHMAEL</v>
          </cell>
        </row>
        <row r="130">
          <cell r="C130" t="str">
            <v>191-15</v>
          </cell>
          <cell r="D130">
            <v>2040000</v>
          </cell>
          <cell r="E130" t="str">
            <v>MOSES</v>
          </cell>
        </row>
        <row r="131">
          <cell r="C131" t="str">
            <v>186-15</v>
          </cell>
          <cell r="D131">
            <v>2220000</v>
          </cell>
          <cell r="E131" t="str">
            <v>HILLS</v>
          </cell>
        </row>
        <row r="132">
          <cell r="C132" t="str">
            <v>825-15</v>
          </cell>
          <cell r="D132">
            <v>2350000</v>
          </cell>
          <cell r="E132" t="str">
            <v>BERLING</v>
          </cell>
        </row>
        <row r="133">
          <cell r="C133" t="str">
            <v>193-15</v>
          </cell>
          <cell r="D133">
            <v>1810000</v>
          </cell>
          <cell r="E133" t="str">
            <v>NEWELL</v>
          </cell>
        </row>
        <row r="134">
          <cell r="C134" t="str">
            <v>904-15</v>
          </cell>
          <cell r="D134">
            <v>2230000</v>
          </cell>
          <cell r="E134" t="str">
            <v>SMITH</v>
          </cell>
        </row>
        <row r="135">
          <cell r="C135" t="str">
            <v>188-15</v>
          </cell>
          <cell r="D135">
            <v>940000</v>
          </cell>
          <cell r="E135" t="str">
            <v>BONDS</v>
          </cell>
        </row>
        <row r="136">
          <cell r="C136" t="str">
            <v>195-15</v>
          </cell>
          <cell r="D136">
            <v>2110000</v>
          </cell>
          <cell r="E136" t="str">
            <v>OUN</v>
          </cell>
        </row>
        <row r="137">
          <cell r="C137" t="str">
            <v>190-15</v>
          </cell>
          <cell r="D137">
            <v>2000000</v>
          </cell>
          <cell r="E137" t="str">
            <v>STAMBAUGH</v>
          </cell>
        </row>
        <row r="138">
          <cell r="C138" t="str">
            <v>826-15</v>
          </cell>
          <cell r="D138">
            <v>2350000</v>
          </cell>
          <cell r="E138" t="str">
            <v>BERLING</v>
          </cell>
        </row>
        <row r="139">
          <cell r="C139" t="str">
            <v>197-15</v>
          </cell>
          <cell r="D139">
            <v>2100000</v>
          </cell>
          <cell r="E139" t="str">
            <v>ISHMAEL</v>
          </cell>
        </row>
        <row r="140">
          <cell r="C140" t="str">
            <v>827-15</v>
          </cell>
          <cell r="D140">
            <v>2230000</v>
          </cell>
          <cell r="E140" t="str">
            <v>SMITH</v>
          </cell>
        </row>
        <row r="141">
          <cell r="C141" t="str">
            <v>199-15</v>
          </cell>
          <cell r="D141">
            <v>2220000</v>
          </cell>
          <cell r="E141" t="str">
            <v>HILLS</v>
          </cell>
        </row>
        <row r="142">
          <cell r="C142" t="str">
            <v>192-15</v>
          </cell>
          <cell r="D142">
            <v>2040000</v>
          </cell>
          <cell r="E142" t="str">
            <v>MOSES</v>
          </cell>
        </row>
        <row r="143">
          <cell r="C143" t="str">
            <v>194-15</v>
          </cell>
          <cell r="D143">
            <v>1810000</v>
          </cell>
          <cell r="E143" t="str">
            <v>NEWELL</v>
          </cell>
        </row>
        <row r="144">
          <cell r="C144" t="str">
            <v>201-15</v>
          </cell>
          <cell r="D144">
            <v>940000</v>
          </cell>
          <cell r="E144" t="str">
            <v>BONDS</v>
          </cell>
        </row>
        <row r="145">
          <cell r="C145" t="str">
            <v>828-15</v>
          </cell>
          <cell r="D145">
            <v>2230000</v>
          </cell>
          <cell r="E145" t="str">
            <v>SMITH</v>
          </cell>
        </row>
        <row r="146">
          <cell r="C146" t="str">
            <v>829-15</v>
          </cell>
          <cell r="D146">
            <v>2350000</v>
          </cell>
          <cell r="E146" t="str">
            <v>BERLING</v>
          </cell>
        </row>
        <row r="147">
          <cell r="C147" t="str">
            <v>196-15</v>
          </cell>
          <cell r="D147">
            <v>2110000</v>
          </cell>
          <cell r="E147" t="str">
            <v>OUN</v>
          </cell>
        </row>
        <row r="148">
          <cell r="C148" t="str">
            <v>203-15</v>
          </cell>
          <cell r="D148">
            <v>2000000</v>
          </cell>
          <cell r="E148" t="str">
            <v>STAMBAUGH</v>
          </cell>
        </row>
        <row r="149">
          <cell r="C149" t="str">
            <v>198-15</v>
          </cell>
          <cell r="D149">
            <v>2100000</v>
          </cell>
          <cell r="E149" t="str">
            <v>ISHMAEL</v>
          </cell>
        </row>
        <row r="150">
          <cell r="C150" t="str">
            <v>830-15</v>
          </cell>
          <cell r="D150">
            <v>2350000</v>
          </cell>
          <cell r="E150" t="str">
            <v>BERLING</v>
          </cell>
        </row>
        <row r="151">
          <cell r="C151" t="str">
            <v>200-15</v>
          </cell>
          <cell r="D151">
            <v>2220000</v>
          </cell>
          <cell r="E151" t="str">
            <v>HILLS</v>
          </cell>
        </row>
        <row r="152">
          <cell r="C152" t="str">
            <v>205-15</v>
          </cell>
          <cell r="D152">
            <v>2040000</v>
          </cell>
          <cell r="E152" t="str">
            <v>MOSES</v>
          </cell>
        </row>
        <row r="153">
          <cell r="C153" t="str">
            <v>831-15</v>
          </cell>
          <cell r="D153">
            <v>2230000</v>
          </cell>
          <cell r="E153" t="str">
            <v>SMITH</v>
          </cell>
        </row>
        <row r="154">
          <cell r="C154" t="str">
            <v>207-15</v>
          </cell>
          <cell r="D154">
            <v>1810000</v>
          </cell>
          <cell r="E154" t="str">
            <v>NEWELL</v>
          </cell>
        </row>
        <row r="155">
          <cell r="C155" t="str">
            <v>202-15</v>
          </cell>
          <cell r="D155">
            <v>940000</v>
          </cell>
          <cell r="E155" t="str">
            <v>BONDS</v>
          </cell>
        </row>
        <row r="156">
          <cell r="C156" t="str">
            <v>832-15</v>
          </cell>
          <cell r="D156">
            <v>2230000</v>
          </cell>
          <cell r="E156" t="str">
            <v>SMITH</v>
          </cell>
        </row>
        <row r="157">
          <cell r="C157" t="str">
            <v>209-15</v>
          </cell>
          <cell r="D157">
            <v>2370000</v>
          </cell>
          <cell r="E157" t="str">
            <v>DELGADO</v>
          </cell>
        </row>
        <row r="158">
          <cell r="C158" t="str">
            <v>204-15</v>
          </cell>
          <cell r="D158">
            <v>2000000</v>
          </cell>
          <cell r="E158" t="str">
            <v>STAMBAUGH</v>
          </cell>
        </row>
        <row r="159">
          <cell r="C159" t="str">
            <v>833-15</v>
          </cell>
          <cell r="D159">
            <v>2350000</v>
          </cell>
          <cell r="E159" t="str">
            <v>BERLING</v>
          </cell>
        </row>
        <row r="160">
          <cell r="C160" t="str">
            <v>211-15</v>
          </cell>
          <cell r="D160">
            <v>2110000</v>
          </cell>
          <cell r="E160" t="str">
            <v>OUN</v>
          </cell>
        </row>
        <row r="161">
          <cell r="C161" t="str">
            <v>206-15</v>
          </cell>
          <cell r="D161">
            <v>2040000</v>
          </cell>
          <cell r="E161" t="str">
            <v>MOSES</v>
          </cell>
        </row>
        <row r="162">
          <cell r="C162" t="str">
            <v>834-15</v>
          </cell>
          <cell r="D162">
            <v>2350000</v>
          </cell>
          <cell r="E162" t="str">
            <v>BERLING</v>
          </cell>
        </row>
        <row r="163">
          <cell r="C163" t="str">
            <v>835-15</v>
          </cell>
          <cell r="D163">
            <v>2230000</v>
          </cell>
          <cell r="E163" t="str">
            <v>SMITH</v>
          </cell>
        </row>
        <row r="164">
          <cell r="C164" t="str">
            <v>208-15</v>
          </cell>
          <cell r="D164">
            <v>1810000</v>
          </cell>
          <cell r="E164" t="str">
            <v>NEWELL</v>
          </cell>
        </row>
        <row r="165">
          <cell r="C165" t="str">
            <v>213-15</v>
          </cell>
          <cell r="D165">
            <v>1290000</v>
          </cell>
          <cell r="E165" t="str">
            <v>COOLAHAN</v>
          </cell>
        </row>
        <row r="166">
          <cell r="C166" t="str">
            <v>54-15</v>
          </cell>
          <cell r="D166">
            <v>1300000</v>
          </cell>
          <cell r="E166" t="str">
            <v>LEVIN</v>
          </cell>
        </row>
        <row r="167">
          <cell r="C167" t="str">
            <v>215-15</v>
          </cell>
          <cell r="D167">
            <v>2220000</v>
          </cell>
          <cell r="E167" t="str">
            <v>HILLS</v>
          </cell>
        </row>
        <row r="168">
          <cell r="C168" t="str">
            <v>210-15</v>
          </cell>
          <cell r="D168">
            <v>2370000</v>
          </cell>
          <cell r="E168" t="str">
            <v>DELGADO</v>
          </cell>
        </row>
        <row r="169">
          <cell r="C169" t="str">
            <v>57-15</v>
          </cell>
          <cell r="D169">
            <v>1780000</v>
          </cell>
          <cell r="E169" t="str">
            <v>DE LA ROSA</v>
          </cell>
        </row>
        <row r="170">
          <cell r="C170" t="str">
            <v>D. MAHAN-15</v>
          </cell>
          <cell r="D170">
            <v>2280000</v>
          </cell>
          <cell r="E170" t="str">
            <v>MAHAN</v>
          </cell>
        </row>
        <row r="171">
          <cell r="C171" t="str">
            <v>836-15</v>
          </cell>
          <cell r="D171">
            <v>2230000</v>
          </cell>
          <cell r="E171" t="str">
            <v>SMITH</v>
          </cell>
        </row>
        <row r="172">
          <cell r="C172" t="str">
            <v>217-15</v>
          </cell>
          <cell r="D172">
            <v>1300000</v>
          </cell>
          <cell r="E172" t="str">
            <v>LEVIN</v>
          </cell>
        </row>
        <row r="173">
          <cell r="C173" t="str">
            <v>54-15</v>
          </cell>
          <cell r="D173">
            <v>2000000</v>
          </cell>
          <cell r="E173" t="str">
            <v>STAMBAUGH</v>
          </cell>
        </row>
        <row r="174">
          <cell r="C174" t="str">
            <v>54-15</v>
          </cell>
          <cell r="D174">
            <v>2000000</v>
          </cell>
          <cell r="E174" t="str">
            <v>STAMBAUGH</v>
          </cell>
        </row>
        <row r="175">
          <cell r="C175" t="str">
            <v>54-15</v>
          </cell>
          <cell r="D175">
            <v>2000000</v>
          </cell>
          <cell r="E175" t="str">
            <v>STAMBAUGH</v>
          </cell>
        </row>
        <row r="176">
          <cell r="C176" t="str">
            <v>54-15</v>
          </cell>
          <cell r="D176">
            <v>2000000</v>
          </cell>
          <cell r="E176" t="str">
            <v>STAMBAUGH</v>
          </cell>
        </row>
        <row r="177">
          <cell r="C177" t="str">
            <v>837-15</v>
          </cell>
          <cell r="D177">
            <v>2350000</v>
          </cell>
          <cell r="E177" t="str">
            <v>BERLING</v>
          </cell>
        </row>
        <row r="178">
          <cell r="C178" t="str">
            <v>212-15</v>
          </cell>
          <cell r="D178">
            <v>2110000</v>
          </cell>
          <cell r="E178" t="str">
            <v>OUN</v>
          </cell>
        </row>
        <row r="179">
          <cell r="C179" t="str">
            <v>219-15</v>
          </cell>
          <cell r="D179">
            <v>1480000</v>
          </cell>
          <cell r="E179" t="str">
            <v>STURGEON</v>
          </cell>
        </row>
        <row r="180">
          <cell r="C180" t="str">
            <v>214-15</v>
          </cell>
          <cell r="D180">
            <v>1290000</v>
          </cell>
          <cell r="E180" t="str">
            <v>COOLAHAN</v>
          </cell>
        </row>
        <row r="181">
          <cell r="C181" t="str">
            <v>838-15</v>
          </cell>
          <cell r="D181">
            <v>2350000</v>
          </cell>
          <cell r="E181" t="str">
            <v>BERLING</v>
          </cell>
        </row>
        <row r="182">
          <cell r="C182" t="str">
            <v>303-15</v>
          </cell>
          <cell r="D182">
            <v>1810000</v>
          </cell>
          <cell r="E182" t="str">
            <v>NEWELL</v>
          </cell>
        </row>
        <row r="183">
          <cell r="C183" t="str">
            <v>216-15</v>
          </cell>
          <cell r="D183">
            <v>2220000</v>
          </cell>
          <cell r="E183" t="str">
            <v>HILLS</v>
          </cell>
        </row>
        <row r="184">
          <cell r="C184" t="str">
            <v>839-15</v>
          </cell>
          <cell r="D184">
            <v>2230000</v>
          </cell>
          <cell r="E184" t="str">
            <v>SMITH</v>
          </cell>
        </row>
        <row r="185">
          <cell r="C185" t="str">
            <v>221-15</v>
          </cell>
          <cell r="D185">
            <v>2370000</v>
          </cell>
          <cell r="E185" t="str">
            <v>DELGADO</v>
          </cell>
        </row>
        <row r="186">
          <cell r="C186" t="str">
            <v>218-15</v>
          </cell>
          <cell r="D186">
            <v>1300000</v>
          </cell>
          <cell r="E186" t="str">
            <v>LEVIN</v>
          </cell>
        </row>
        <row r="187">
          <cell r="C187" t="str">
            <v>841-15</v>
          </cell>
          <cell r="D187">
            <v>2350000</v>
          </cell>
          <cell r="E187" t="str">
            <v>BERLING</v>
          </cell>
        </row>
        <row r="188">
          <cell r="C188" t="str">
            <v>906-15</v>
          </cell>
          <cell r="D188">
            <v>2230000</v>
          </cell>
          <cell r="E188" t="str">
            <v>SMITH</v>
          </cell>
        </row>
        <row r="189">
          <cell r="C189" t="str">
            <v>305-15</v>
          </cell>
          <cell r="D189">
            <v>2110000</v>
          </cell>
          <cell r="E189" t="str">
            <v>OUN</v>
          </cell>
        </row>
        <row r="190">
          <cell r="C190" t="str">
            <v>220-15</v>
          </cell>
          <cell r="D190">
            <v>1480000</v>
          </cell>
          <cell r="E190" t="str">
            <v>STURGEON</v>
          </cell>
        </row>
        <row r="191">
          <cell r="C191" t="str">
            <v>223-15</v>
          </cell>
          <cell r="D191">
            <v>740000</v>
          </cell>
          <cell r="E191" t="str">
            <v>ALONZO</v>
          </cell>
        </row>
        <row r="192">
          <cell r="C192" t="str">
            <v>307-15</v>
          </cell>
          <cell r="D192">
            <v>2220000</v>
          </cell>
          <cell r="E192" t="str">
            <v>HILLS</v>
          </cell>
        </row>
        <row r="193">
          <cell r="C193" t="str">
            <v>840-15</v>
          </cell>
          <cell r="D193">
            <v>2350000</v>
          </cell>
          <cell r="E193" t="str">
            <v>BERLING</v>
          </cell>
        </row>
        <row r="194">
          <cell r="C194" t="str">
            <v>840-15</v>
          </cell>
          <cell r="D194">
            <v>2350000</v>
          </cell>
          <cell r="E194" t="str">
            <v>BERLING</v>
          </cell>
        </row>
        <row r="195">
          <cell r="C195" t="str">
            <v>222-15</v>
          </cell>
          <cell r="D195">
            <v>2370000</v>
          </cell>
          <cell r="E195" t="str">
            <v>DELGADO</v>
          </cell>
        </row>
        <row r="196">
          <cell r="C196" t="str">
            <v>225-15</v>
          </cell>
          <cell r="D196">
            <v>1300000</v>
          </cell>
          <cell r="E196" t="str">
            <v>LEVIN</v>
          </cell>
        </row>
        <row r="197">
          <cell r="C197" t="str">
            <v>843-15</v>
          </cell>
          <cell r="D197">
            <v>2350000</v>
          </cell>
          <cell r="E197" t="str">
            <v>BERLING</v>
          </cell>
        </row>
        <row r="198">
          <cell r="C198" t="str">
            <v>224-15</v>
          </cell>
          <cell r="D198">
            <v>740000</v>
          </cell>
          <cell r="E198" t="str">
            <v>ALONZO</v>
          </cell>
        </row>
        <row r="199">
          <cell r="C199" t="str">
            <v>843-15</v>
          </cell>
          <cell r="D199">
            <v>2350000</v>
          </cell>
          <cell r="E199" t="str">
            <v>BERLING</v>
          </cell>
        </row>
        <row r="200">
          <cell r="C200" t="str">
            <v>227-15</v>
          </cell>
          <cell r="D200">
            <v>1480000</v>
          </cell>
          <cell r="E200" t="str">
            <v>STURGEON</v>
          </cell>
        </row>
        <row r="201">
          <cell r="C201" t="str">
            <v>842-15</v>
          </cell>
          <cell r="D201">
            <v>2350000</v>
          </cell>
          <cell r="E201" t="str">
            <v>BERLING</v>
          </cell>
        </row>
        <row r="202">
          <cell r="C202" t="str">
            <v>842-15</v>
          </cell>
          <cell r="D202">
            <v>2350000</v>
          </cell>
          <cell r="E202" t="str">
            <v>BERLING</v>
          </cell>
        </row>
        <row r="203">
          <cell r="C203" t="str">
            <v>842-15</v>
          </cell>
          <cell r="D203">
            <v>2350000</v>
          </cell>
          <cell r="E203" t="str">
            <v>BERLING</v>
          </cell>
        </row>
        <row r="204">
          <cell r="C204" t="str">
            <v>229-15</v>
          </cell>
          <cell r="D204">
            <v>2370000</v>
          </cell>
          <cell r="E204" t="str">
            <v>DELGADO</v>
          </cell>
        </row>
        <row r="205">
          <cell r="C205" t="str">
            <v>226-15</v>
          </cell>
          <cell r="D205">
            <v>1300000</v>
          </cell>
          <cell r="E205" t="str">
            <v>LEVIN</v>
          </cell>
        </row>
        <row r="206">
          <cell r="C206" t="str">
            <v>845-15</v>
          </cell>
          <cell r="D206">
            <v>2230000</v>
          </cell>
          <cell r="E206" t="str">
            <v>SMITH</v>
          </cell>
        </row>
        <row r="207">
          <cell r="C207" t="str">
            <v>228-15</v>
          </cell>
          <cell r="D207">
            <v>1480000</v>
          </cell>
          <cell r="E207" t="str">
            <v>STURGEON</v>
          </cell>
        </row>
        <row r="208">
          <cell r="C208" t="str">
            <v>231-15</v>
          </cell>
          <cell r="D208">
            <v>1290000</v>
          </cell>
          <cell r="E208" t="str">
            <v>COOLAHAN</v>
          </cell>
        </row>
        <row r="209">
          <cell r="C209" t="str">
            <v>844-15</v>
          </cell>
          <cell r="D209">
            <v>2230000</v>
          </cell>
          <cell r="E209" t="str">
            <v>SMITH</v>
          </cell>
        </row>
        <row r="210">
          <cell r="C210" t="str">
            <v>233-15</v>
          </cell>
          <cell r="D210">
            <v>780000</v>
          </cell>
          <cell r="E210" t="str">
            <v>CHIONE</v>
          </cell>
        </row>
        <row r="211">
          <cell r="C211" t="str">
            <v>230-15</v>
          </cell>
          <cell r="D211">
            <v>2370000</v>
          </cell>
          <cell r="E211" t="str">
            <v>DELGADO</v>
          </cell>
        </row>
        <row r="212">
          <cell r="C212" t="str">
            <v>847-15</v>
          </cell>
          <cell r="D212">
            <v>2230000</v>
          </cell>
          <cell r="E212" t="str">
            <v>SMITH</v>
          </cell>
        </row>
        <row r="213">
          <cell r="C213" t="str">
            <v>232-15</v>
          </cell>
          <cell r="D213">
            <v>1290000</v>
          </cell>
          <cell r="E213" t="str">
            <v>COOLAHAN</v>
          </cell>
        </row>
        <row r="214">
          <cell r="C214" t="str">
            <v>235-15</v>
          </cell>
          <cell r="D214">
            <v>1480000</v>
          </cell>
          <cell r="E214" t="str">
            <v>STURGEON</v>
          </cell>
        </row>
        <row r="215">
          <cell r="C215" t="str">
            <v>908-15</v>
          </cell>
          <cell r="D215">
            <v>2230000</v>
          </cell>
          <cell r="E215" t="str">
            <v>SMITH</v>
          </cell>
        </row>
        <row r="216">
          <cell r="C216" t="str">
            <v>234-15</v>
          </cell>
          <cell r="D216">
            <v>780000</v>
          </cell>
          <cell r="E216" t="str">
            <v>CHIONE</v>
          </cell>
        </row>
        <row r="217">
          <cell r="C217" t="str">
            <v>237-15</v>
          </cell>
          <cell r="D217">
            <v>2370000</v>
          </cell>
          <cell r="E217" t="str">
            <v>DELGADO</v>
          </cell>
        </row>
        <row r="218">
          <cell r="C218" t="str">
            <v>236-15</v>
          </cell>
          <cell r="D218">
            <v>1480000</v>
          </cell>
          <cell r="E218" t="str">
            <v>STURGEON</v>
          </cell>
        </row>
        <row r="219">
          <cell r="C219" t="str">
            <v>239-15</v>
          </cell>
          <cell r="D219">
            <v>1290000</v>
          </cell>
          <cell r="E219" t="str">
            <v>COOLAHAN</v>
          </cell>
        </row>
        <row r="220">
          <cell r="C220" t="str">
            <v>238-15</v>
          </cell>
          <cell r="D220">
            <v>2370000</v>
          </cell>
          <cell r="E220" t="str">
            <v>DELGADO</v>
          </cell>
        </row>
        <row r="221">
          <cell r="C221" t="str">
            <v>241-15</v>
          </cell>
          <cell r="D221">
            <v>1300000</v>
          </cell>
          <cell r="E221" t="str">
            <v>LEVIN</v>
          </cell>
        </row>
        <row r="222">
          <cell r="C222" t="str">
            <v>240-15</v>
          </cell>
          <cell r="D222">
            <v>1290000</v>
          </cell>
          <cell r="E222" t="str">
            <v>COOLAHAN</v>
          </cell>
        </row>
        <row r="223">
          <cell r="C223" t="str">
            <v>243-15</v>
          </cell>
          <cell r="D223">
            <v>1480000</v>
          </cell>
          <cell r="E223" t="str">
            <v>STURGEON</v>
          </cell>
        </row>
        <row r="224">
          <cell r="C224" t="str">
            <v>309-15</v>
          </cell>
          <cell r="D224">
            <v>2370000</v>
          </cell>
          <cell r="E224" t="str">
            <v>DELGADO</v>
          </cell>
        </row>
        <row r="225">
          <cell r="C225" t="str">
            <v>309-15</v>
          </cell>
          <cell r="D225">
            <v>2370000</v>
          </cell>
          <cell r="E225" t="str">
            <v>DELGADO</v>
          </cell>
        </row>
        <row r="226">
          <cell r="C226" t="str">
            <v>242-15</v>
          </cell>
          <cell r="D226">
            <v>1300000</v>
          </cell>
          <cell r="E226" t="str">
            <v>LEVIN</v>
          </cell>
        </row>
        <row r="227">
          <cell r="C227" t="str">
            <v>311-15</v>
          </cell>
          <cell r="D227">
            <v>1290000</v>
          </cell>
          <cell r="E227" t="str">
            <v>COOLAHAN</v>
          </cell>
        </row>
        <row r="228">
          <cell r="C228" t="str">
            <v>311-15</v>
          </cell>
          <cell r="D228">
            <v>1290000</v>
          </cell>
          <cell r="E228" t="str">
            <v>COOLAHAN</v>
          </cell>
        </row>
        <row r="229">
          <cell r="C229" t="str">
            <v>244-15</v>
          </cell>
          <cell r="D229">
            <v>1480000</v>
          </cell>
          <cell r="E229" t="str">
            <v>STURGEON</v>
          </cell>
        </row>
        <row r="230">
          <cell r="C230" t="str">
            <v>313-15</v>
          </cell>
          <cell r="D230">
            <v>1300000</v>
          </cell>
          <cell r="E230" t="str">
            <v>LEVIN</v>
          </cell>
        </row>
        <row r="231">
          <cell r="C231" t="str">
            <v>315-15</v>
          </cell>
          <cell r="D231">
            <v>1480000</v>
          </cell>
          <cell r="E231" t="str">
            <v>STURGEON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101-16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309-15</v>
          </cell>
          <cell r="D2">
            <v>2370000</v>
          </cell>
          <cell r="E2" t="str">
            <v>DELGADO</v>
          </cell>
        </row>
        <row r="3">
          <cell r="C3" t="str">
            <v>242-15</v>
          </cell>
          <cell r="D3">
            <v>1300000</v>
          </cell>
          <cell r="E3" t="str">
            <v>LEVIN</v>
          </cell>
        </row>
        <row r="4">
          <cell r="C4" t="str">
            <v>311-15</v>
          </cell>
          <cell r="D4">
            <v>1290000</v>
          </cell>
          <cell r="E4" t="str">
            <v>COOLAHAN</v>
          </cell>
        </row>
        <row r="5">
          <cell r="C5" t="str">
            <v>311-15</v>
          </cell>
          <cell r="D5">
            <v>1290000</v>
          </cell>
          <cell r="E5" t="str">
            <v>COOLAHAN</v>
          </cell>
        </row>
        <row r="6">
          <cell r="C6" t="str">
            <v>244-15</v>
          </cell>
          <cell r="D6">
            <v>1480000</v>
          </cell>
          <cell r="E6" t="str">
            <v>STURGEON</v>
          </cell>
        </row>
        <row r="7">
          <cell r="C7" t="str">
            <v>313-15</v>
          </cell>
          <cell r="D7">
            <v>1300000</v>
          </cell>
          <cell r="E7" t="str">
            <v>LEVIN</v>
          </cell>
        </row>
        <row r="8">
          <cell r="C8" t="str">
            <v>315-15</v>
          </cell>
          <cell r="D8">
            <v>1480000</v>
          </cell>
          <cell r="E8" t="str">
            <v>STURGEON</v>
          </cell>
        </row>
        <row r="9">
          <cell r="C9" t="str">
            <v>101-16</v>
          </cell>
          <cell r="D9">
            <v>2010000</v>
          </cell>
          <cell r="E9" t="str">
            <v>MAELZER</v>
          </cell>
        </row>
        <row r="10">
          <cell r="C10" t="str">
            <v>103-16</v>
          </cell>
          <cell r="D10">
            <v>1990000</v>
          </cell>
          <cell r="E10" t="str">
            <v>DAVIS</v>
          </cell>
        </row>
        <row r="11">
          <cell r="C11" t="str">
            <v>102-16</v>
          </cell>
          <cell r="D11">
            <v>2010000</v>
          </cell>
          <cell r="E11" t="str">
            <v>MAELZER</v>
          </cell>
        </row>
        <row r="12">
          <cell r="C12" t="str">
            <v>105-16</v>
          </cell>
          <cell r="D12">
            <v>1310000</v>
          </cell>
          <cell r="E12" t="str">
            <v>MALAVE</v>
          </cell>
        </row>
        <row r="13">
          <cell r="C13" t="str">
            <v>107-16</v>
          </cell>
          <cell r="D13">
            <v>2380000</v>
          </cell>
          <cell r="E13" t="str">
            <v>RICHARDSON</v>
          </cell>
        </row>
        <row r="14">
          <cell r="C14" t="str">
            <v>104-16</v>
          </cell>
          <cell r="D14">
            <v>1990000</v>
          </cell>
          <cell r="E14" t="str">
            <v>DAVIS</v>
          </cell>
        </row>
        <row r="15">
          <cell r="C15" t="str">
            <v>109-16</v>
          </cell>
          <cell r="D15">
            <v>2360000</v>
          </cell>
          <cell r="E15" t="str">
            <v>BRANDNER</v>
          </cell>
        </row>
        <row r="16">
          <cell r="C16" t="str">
            <v>109-16</v>
          </cell>
          <cell r="D16">
            <v>2360000</v>
          </cell>
          <cell r="E16" t="str">
            <v>BRANDNER</v>
          </cell>
        </row>
        <row r="17">
          <cell r="C17" t="str">
            <v>800-16</v>
          </cell>
          <cell r="D17">
            <v>1760000</v>
          </cell>
          <cell r="E17" t="str">
            <v>STRICKLAND</v>
          </cell>
        </row>
        <row r="18">
          <cell r="C18" t="str">
            <v>111-16</v>
          </cell>
          <cell r="D18">
            <v>1090000</v>
          </cell>
          <cell r="E18" t="str">
            <v>SPECTOR</v>
          </cell>
        </row>
        <row r="19">
          <cell r="C19" t="str">
            <v>113-16</v>
          </cell>
          <cell r="D19">
            <v>2010000</v>
          </cell>
          <cell r="E19" t="str">
            <v>MAELZER</v>
          </cell>
        </row>
        <row r="20">
          <cell r="C20" t="str">
            <v>106-16</v>
          </cell>
          <cell r="D20">
            <v>1310000</v>
          </cell>
          <cell r="E20" t="str">
            <v>MALAVE</v>
          </cell>
        </row>
        <row r="21">
          <cell r="C21" t="str">
            <v>108-16</v>
          </cell>
          <cell r="D21">
            <v>2380000</v>
          </cell>
          <cell r="E21" t="str">
            <v>RICHARDSON</v>
          </cell>
        </row>
        <row r="22">
          <cell r="C22" t="str">
            <v>110-16</v>
          </cell>
          <cell r="D22">
            <v>2360000</v>
          </cell>
          <cell r="E22" t="str">
            <v>BRANDNER</v>
          </cell>
        </row>
        <row r="23">
          <cell r="C23" t="str">
            <v>115-16</v>
          </cell>
          <cell r="D23">
            <v>900000</v>
          </cell>
          <cell r="E23" t="str">
            <v>ROCHA</v>
          </cell>
        </row>
        <row r="24">
          <cell r="C24" t="str">
            <v>117-16</v>
          </cell>
          <cell r="D24">
            <v>1990000</v>
          </cell>
          <cell r="E24" t="str">
            <v>DAVIS</v>
          </cell>
        </row>
        <row r="25">
          <cell r="C25" t="str">
            <v>801-16</v>
          </cell>
          <cell r="D25">
            <v>1760000</v>
          </cell>
          <cell r="E25" t="str">
            <v>STRICKLAND</v>
          </cell>
        </row>
        <row r="26">
          <cell r="C26" t="str">
            <v>112-16</v>
          </cell>
          <cell r="D26">
            <v>1090000</v>
          </cell>
          <cell r="E26" t="str">
            <v>SPECTOR</v>
          </cell>
        </row>
        <row r="27">
          <cell r="C27" t="str">
            <v>119-16</v>
          </cell>
          <cell r="D27">
            <v>1310000</v>
          </cell>
          <cell r="E27" t="str">
            <v>MALAVE</v>
          </cell>
        </row>
        <row r="28">
          <cell r="C28" t="str">
            <v>114-16</v>
          </cell>
          <cell r="D28">
            <v>2010000</v>
          </cell>
          <cell r="E28" t="str">
            <v>MAELZER</v>
          </cell>
        </row>
        <row r="29">
          <cell r="C29" t="str">
            <v>121-16</v>
          </cell>
          <cell r="D29">
            <v>2380000</v>
          </cell>
          <cell r="E29" t="str">
            <v>RICHARDSON</v>
          </cell>
        </row>
        <row r="30">
          <cell r="C30" t="str">
            <v>803-16</v>
          </cell>
          <cell r="D30">
            <v>2140000</v>
          </cell>
          <cell r="E30" t="str">
            <v>ROBINSON</v>
          </cell>
        </row>
        <row r="31">
          <cell r="C31" t="str">
            <v>802-16</v>
          </cell>
          <cell r="D31">
            <v>1760000</v>
          </cell>
          <cell r="E31" t="str">
            <v>STRICKLAND</v>
          </cell>
        </row>
        <row r="32">
          <cell r="C32" t="str">
            <v>116-16</v>
          </cell>
          <cell r="D32">
            <v>900000</v>
          </cell>
          <cell r="E32" t="str">
            <v>ROCHA</v>
          </cell>
        </row>
        <row r="33">
          <cell r="C33" t="str">
            <v>123-16</v>
          </cell>
          <cell r="D33">
            <v>2360000</v>
          </cell>
          <cell r="E33" t="str">
            <v>BRANDNER</v>
          </cell>
        </row>
        <row r="34">
          <cell r="C34" t="str">
            <v>118-16</v>
          </cell>
          <cell r="D34">
            <v>1990000</v>
          </cell>
          <cell r="E34" t="str">
            <v>DAVIS</v>
          </cell>
        </row>
        <row r="35">
          <cell r="C35" t="str">
            <v>805-16</v>
          </cell>
          <cell r="D35">
            <v>1760000</v>
          </cell>
          <cell r="E35" t="str">
            <v>STRICKLAND</v>
          </cell>
        </row>
        <row r="36">
          <cell r="C36" t="str">
            <v>125-16</v>
          </cell>
          <cell r="D36">
            <v>1090000</v>
          </cell>
          <cell r="E36" t="str">
            <v>SPECTOR</v>
          </cell>
        </row>
        <row r="37">
          <cell r="C37" t="str">
            <v>804-16</v>
          </cell>
          <cell r="D37">
            <v>2140000</v>
          </cell>
          <cell r="E37" t="str">
            <v>ROBINSON</v>
          </cell>
        </row>
        <row r="38">
          <cell r="C38" t="str">
            <v>127-16</v>
          </cell>
          <cell r="D38">
            <v>2010000</v>
          </cell>
          <cell r="E38" t="str">
            <v>MAELZER</v>
          </cell>
        </row>
        <row r="39">
          <cell r="C39" t="str">
            <v>120-16</v>
          </cell>
          <cell r="D39">
            <v>1310000</v>
          </cell>
          <cell r="E39" t="str">
            <v>MALAVE</v>
          </cell>
        </row>
        <row r="40">
          <cell r="C40" t="str">
            <v>122-16</v>
          </cell>
          <cell r="D40">
            <v>2380000</v>
          </cell>
          <cell r="E40" t="str">
            <v>RICHARDSON</v>
          </cell>
        </row>
        <row r="41">
          <cell r="C41" t="str">
            <v>806-16</v>
          </cell>
          <cell r="D41">
            <v>1760000</v>
          </cell>
          <cell r="E41" t="str">
            <v>STRICKLAND</v>
          </cell>
        </row>
        <row r="42">
          <cell r="C42" t="str">
            <v>129-16</v>
          </cell>
          <cell r="D42">
            <v>900000</v>
          </cell>
          <cell r="E42" t="str">
            <v>ROCHA</v>
          </cell>
        </row>
        <row r="43">
          <cell r="C43" t="str">
            <v>807-16</v>
          </cell>
          <cell r="D43">
            <v>2140000</v>
          </cell>
          <cell r="E43" t="str">
            <v>ROBINSON</v>
          </cell>
        </row>
        <row r="44">
          <cell r="C44" t="str">
            <v>124-16</v>
          </cell>
          <cell r="D44">
            <v>2360000</v>
          </cell>
          <cell r="E44" t="str">
            <v>BRANDNER</v>
          </cell>
        </row>
        <row r="45">
          <cell r="C45" t="str">
            <v>131-16</v>
          </cell>
          <cell r="D45">
            <v>1990000</v>
          </cell>
          <cell r="E45" t="str">
            <v>DAVIS</v>
          </cell>
        </row>
        <row r="46">
          <cell r="C46" t="str">
            <v>126-16</v>
          </cell>
          <cell r="D46">
            <v>1090000</v>
          </cell>
          <cell r="E46" t="str">
            <v>SPECTOR</v>
          </cell>
        </row>
        <row r="47">
          <cell r="C47" t="str">
            <v>808-16</v>
          </cell>
          <cell r="D47">
            <v>2140000</v>
          </cell>
          <cell r="E47" t="str">
            <v>ROBINSON</v>
          </cell>
        </row>
        <row r="48">
          <cell r="C48" t="str">
            <v>133-16</v>
          </cell>
          <cell r="D48">
            <v>1310000</v>
          </cell>
          <cell r="E48" t="str">
            <v>MALAVE</v>
          </cell>
        </row>
        <row r="49">
          <cell r="C49" t="str">
            <v>809-16</v>
          </cell>
          <cell r="D49">
            <v>1760000</v>
          </cell>
          <cell r="E49" t="str">
            <v>STRICKLAND</v>
          </cell>
        </row>
        <row r="50">
          <cell r="C50" t="str">
            <v>128-16</v>
          </cell>
          <cell r="D50">
            <v>2010000</v>
          </cell>
          <cell r="E50" t="str">
            <v>MAELZER</v>
          </cell>
        </row>
        <row r="51">
          <cell r="C51" t="str">
            <v>135-16</v>
          </cell>
          <cell r="D51">
            <v>2380000</v>
          </cell>
          <cell r="E51" t="str">
            <v>RICHARDSON</v>
          </cell>
        </row>
        <row r="52">
          <cell r="C52" t="str">
            <v>810-16</v>
          </cell>
          <cell r="D52">
            <v>1760000</v>
          </cell>
          <cell r="E52" t="str">
            <v>STRICKLAND</v>
          </cell>
        </row>
        <row r="53">
          <cell r="C53" t="str">
            <v>137-16</v>
          </cell>
          <cell r="D53">
            <v>2360000</v>
          </cell>
          <cell r="E53" t="str">
            <v>BRANDNER</v>
          </cell>
        </row>
        <row r="54">
          <cell r="C54" t="str">
            <v>130-16</v>
          </cell>
          <cell r="D54">
            <v>900000</v>
          </cell>
          <cell r="E54" t="str">
            <v>ROCHA</v>
          </cell>
        </row>
        <row r="55">
          <cell r="C55" t="str">
            <v>811-16</v>
          </cell>
          <cell r="D55">
            <v>2140000</v>
          </cell>
          <cell r="E55" t="str">
            <v>ROBINSON</v>
          </cell>
        </row>
        <row r="56">
          <cell r="C56" t="str">
            <v>132-16</v>
          </cell>
          <cell r="D56">
            <v>1990000</v>
          </cell>
          <cell r="E56" t="str">
            <v>DAVIS</v>
          </cell>
        </row>
        <row r="57">
          <cell r="C57" t="str">
            <v>139-16</v>
          </cell>
          <cell r="D57">
            <v>1090000</v>
          </cell>
          <cell r="E57" t="str">
            <v>SPECTOR</v>
          </cell>
        </row>
        <row r="58">
          <cell r="C58" t="str">
            <v>134-16</v>
          </cell>
          <cell r="D58">
            <v>1310000</v>
          </cell>
          <cell r="E58" t="str">
            <v>MALAVE</v>
          </cell>
        </row>
        <row r="59">
          <cell r="C59" t="str">
            <v>903-16</v>
          </cell>
          <cell r="D59">
            <v>1760000</v>
          </cell>
          <cell r="E59" t="str">
            <v>STRICKLAND</v>
          </cell>
        </row>
        <row r="60">
          <cell r="C60" t="str">
            <v>812-16</v>
          </cell>
          <cell r="D60">
            <v>2140000</v>
          </cell>
          <cell r="E60" t="str">
            <v>ROBINSON</v>
          </cell>
        </row>
        <row r="61">
          <cell r="C61" t="str">
            <v>141-16</v>
          </cell>
          <cell r="D61">
            <v>2010000</v>
          </cell>
          <cell r="E61" t="str">
            <v>MAELZER</v>
          </cell>
        </row>
        <row r="62">
          <cell r="C62" t="str">
            <v>136-16</v>
          </cell>
          <cell r="D62">
            <v>2380000</v>
          </cell>
          <cell r="E62" t="str">
            <v>RICHARDSON</v>
          </cell>
        </row>
        <row r="63">
          <cell r="C63" t="str">
            <v>813-16</v>
          </cell>
          <cell r="D63">
            <v>2140000</v>
          </cell>
          <cell r="E63" t="str">
            <v>ROBINSON</v>
          </cell>
        </row>
        <row r="64">
          <cell r="C64" t="str">
            <v>143-16</v>
          </cell>
          <cell r="D64">
            <v>900000</v>
          </cell>
          <cell r="E64" t="str">
            <v>ROCHA</v>
          </cell>
        </row>
        <row r="65">
          <cell r="C65" t="str">
            <v>138-16</v>
          </cell>
          <cell r="D65">
            <v>2360000</v>
          </cell>
          <cell r="E65" t="str">
            <v>BRANDNER</v>
          </cell>
        </row>
        <row r="66">
          <cell r="C66" t="str">
            <v>145-16</v>
          </cell>
          <cell r="D66">
            <v>1990000</v>
          </cell>
          <cell r="E66" t="str">
            <v>DAVIS</v>
          </cell>
        </row>
        <row r="67">
          <cell r="C67" t="str">
            <v>140-16</v>
          </cell>
          <cell r="D67">
            <v>1090000</v>
          </cell>
          <cell r="E67" t="str">
            <v>SPECTOR</v>
          </cell>
        </row>
        <row r="68">
          <cell r="C68" t="str">
            <v>147-16</v>
          </cell>
          <cell r="D68">
            <v>1310000</v>
          </cell>
          <cell r="E68" t="str">
            <v>MALAVE</v>
          </cell>
        </row>
        <row r="69">
          <cell r="C69" t="str">
            <v>142-16</v>
          </cell>
          <cell r="D69">
            <v>2010000</v>
          </cell>
          <cell r="E69" t="str">
            <v>MAELZER</v>
          </cell>
        </row>
        <row r="70">
          <cell r="C70" t="str">
            <v>813-16</v>
          </cell>
          <cell r="D70">
            <v>2140000</v>
          </cell>
          <cell r="E70" t="str">
            <v>ROBINSON</v>
          </cell>
        </row>
        <row r="71">
          <cell r="C71" t="str">
            <v>814-16</v>
          </cell>
          <cell r="D71">
            <v>2140000</v>
          </cell>
          <cell r="E71" t="str">
            <v>ROBINSON</v>
          </cell>
        </row>
        <row r="72">
          <cell r="C72" t="str">
            <v>149-16</v>
          </cell>
          <cell r="D72">
            <v>2380000</v>
          </cell>
          <cell r="E72" t="str">
            <v>RICHARDSON</v>
          </cell>
        </row>
        <row r="73">
          <cell r="C73" t="str">
            <v>151-16</v>
          </cell>
          <cell r="D73">
            <v>2360000</v>
          </cell>
          <cell r="E73" t="str">
            <v>BRANDNER</v>
          </cell>
        </row>
        <row r="74">
          <cell r="C74" t="str">
            <v>144-16</v>
          </cell>
          <cell r="D74">
            <v>900000</v>
          </cell>
          <cell r="E74" t="str">
            <v>ROCHA</v>
          </cell>
        </row>
        <row r="75">
          <cell r="C75" t="str">
            <v>815-16</v>
          </cell>
          <cell r="D75">
            <v>2140000</v>
          </cell>
          <cell r="E75" t="str">
            <v>ROBINSON</v>
          </cell>
        </row>
        <row r="76">
          <cell r="C76" t="str">
            <v>146-16</v>
          </cell>
          <cell r="D76">
            <v>1990000</v>
          </cell>
          <cell r="E76" t="str">
            <v>DAVIS</v>
          </cell>
        </row>
        <row r="77">
          <cell r="C77" t="str">
            <v>153-16</v>
          </cell>
          <cell r="D77">
            <v>1090000</v>
          </cell>
          <cell r="E77" t="str">
            <v>SPECTOR</v>
          </cell>
        </row>
        <row r="78">
          <cell r="C78" t="str">
            <v>155-16</v>
          </cell>
          <cell r="D78">
            <v>1760000</v>
          </cell>
          <cell r="E78" t="str">
            <v>STRICKLAND</v>
          </cell>
        </row>
        <row r="79">
          <cell r="C79" t="str">
            <v>50-16</v>
          </cell>
          <cell r="D79">
            <v>2110000</v>
          </cell>
          <cell r="E79" t="str">
            <v>OUN</v>
          </cell>
        </row>
        <row r="80">
          <cell r="C80" t="str">
            <v>148-16</v>
          </cell>
          <cell r="D80">
            <v>1310000</v>
          </cell>
          <cell r="E80" t="str">
            <v>MALAVE</v>
          </cell>
        </row>
        <row r="81">
          <cell r="C81" t="str">
            <v>50-16</v>
          </cell>
          <cell r="D81">
            <v>2110000</v>
          </cell>
          <cell r="E81" t="str">
            <v>OUN</v>
          </cell>
        </row>
        <row r="82">
          <cell r="C82" t="str">
            <v>150-16</v>
          </cell>
          <cell r="D82">
            <v>2380000</v>
          </cell>
          <cell r="E82" t="str">
            <v>RICHARDSON</v>
          </cell>
        </row>
        <row r="83">
          <cell r="C83" t="str">
            <v>816-16</v>
          </cell>
          <cell r="D83">
            <v>2140000</v>
          </cell>
          <cell r="E83" t="str">
            <v>ROBINSON</v>
          </cell>
        </row>
        <row r="84">
          <cell r="C84" t="str">
            <v>157-16</v>
          </cell>
          <cell r="D84">
            <v>900000</v>
          </cell>
          <cell r="E84" t="str">
            <v>ROCHA</v>
          </cell>
        </row>
        <row r="85">
          <cell r="C85" t="str">
            <v>152-16</v>
          </cell>
          <cell r="D85">
            <v>2360000</v>
          </cell>
          <cell r="E85" t="str">
            <v>BRANDNER</v>
          </cell>
        </row>
        <row r="86">
          <cell r="C86" t="str">
            <v>159-16</v>
          </cell>
          <cell r="D86">
            <v>880000</v>
          </cell>
          <cell r="E86" t="str">
            <v>STEWART</v>
          </cell>
        </row>
        <row r="87">
          <cell r="C87" t="str">
            <v>817-16</v>
          </cell>
          <cell r="D87">
            <v>2140000</v>
          </cell>
          <cell r="E87" t="str">
            <v>ROBINSON</v>
          </cell>
        </row>
        <row r="88">
          <cell r="C88" t="str">
            <v>154-16</v>
          </cell>
          <cell r="D88">
            <v>1090000</v>
          </cell>
          <cell r="E88" t="str">
            <v>SPECTOR</v>
          </cell>
        </row>
        <row r="89">
          <cell r="C89" t="str">
            <v>52-16</v>
          </cell>
          <cell r="D89">
            <v>2040000</v>
          </cell>
          <cell r="E89" t="str">
            <v>MOSES</v>
          </cell>
        </row>
        <row r="90">
          <cell r="C90" t="str">
            <v>161-16</v>
          </cell>
          <cell r="D90">
            <v>2230000</v>
          </cell>
          <cell r="E90" t="str">
            <v>SMITH</v>
          </cell>
        </row>
        <row r="91">
          <cell r="C91" t="str">
            <v>51-16</v>
          </cell>
          <cell r="D91">
            <v>1240000</v>
          </cell>
          <cell r="E91" t="str">
            <v>GRASTON</v>
          </cell>
        </row>
        <row r="92">
          <cell r="C92" t="str">
            <v>156-16</v>
          </cell>
          <cell r="D92">
            <v>1760000</v>
          </cell>
          <cell r="E92" t="str">
            <v>STRICKLAND</v>
          </cell>
        </row>
        <row r="93">
          <cell r="C93" t="str">
            <v>163-16</v>
          </cell>
          <cell r="D93">
            <v>940000</v>
          </cell>
          <cell r="E93" t="str">
            <v>BONDS</v>
          </cell>
        </row>
        <row r="94">
          <cell r="C94" t="str">
            <v>818-16</v>
          </cell>
          <cell r="D94">
            <v>2140000</v>
          </cell>
          <cell r="E94" t="str">
            <v>ROBINSON</v>
          </cell>
        </row>
        <row r="95">
          <cell r="C95" t="str">
            <v>158-16</v>
          </cell>
          <cell r="D95">
            <v>900000</v>
          </cell>
          <cell r="E95" t="str">
            <v>ROCHA</v>
          </cell>
        </row>
        <row r="96">
          <cell r="C96" t="str">
            <v>165-16</v>
          </cell>
          <cell r="D96">
            <v>2040000</v>
          </cell>
          <cell r="E96" t="str">
            <v>MOSES</v>
          </cell>
        </row>
        <row r="97">
          <cell r="C97" t="str">
            <v>165-16</v>
          </cell>
          <cell r="D97">
            <v>2040000</v>
          </cell>
          <cell r="E97" t="str">
            <v>MOSES</v>
          </cell>
        </row>
        <row r="98">
          <cell r="C98" t="str">
            <v>160-16</v>
          </cell>
          <cell r="D98">
            <v>880000</v>
          </cell>
          <cell r="E98" t="str">
            <v>STEWART</v>
          </cell>
        </row>
        <row r="99">
          <cell r="C99" t="str">
            <v>167-16</v>
          </cell>
          <cell r="D99">
            <v>2090000</v>
          </cell>
          <cell r="E99" t="str">
            <v>HAITHCOX</v>
          </cell>
        </row>
        <row r="100">
          <cell r="C100" t="str">
            <v>162-16</v>
          </cell>
          <cell r="D100">
            <v>2230000</v>
          </cell>
          <cell r="E100" t="str">
            <v>SMITH</v>
          </cell>
        </row>
        <row r="101">
          <cell r="C101" t="str">
            <v>819-16</v>
          </cell>
          <cell r="D101">
            <v>2140000</v>
          </cell>
          <cell r="E101" t="str">
            <v>ROBINSON</v>
          </cell>
        </row>
        <row r="102">
          <cell r="C102" t="str">
            <v>169-16</v>
          </cell>
          <cell r="D102">
            <v>2150000</v>
          </cell>
          <cell r="E102" t="str">
            <v>SWANSON</v>
          </cell>
        </row>
        <row r="103">
          <cell r="C103" t="str">
            <v>164-16</v>
          </cell>
          <cell r="D103">
            <v>940000</v>
          </cell>
          <cell r="E103" t="str">
            <v>BONDS</v>
          </cell>
        </row>
        <row r="104">
          <cell r="C104" t="str">
            <v>53-16</v>
          </cell>
          <cell r="D104">
            <v>1760000</v>
          </cell>
          <cell r="E104" t="str">
            <v>STRICKLAND</v>
          </cell>
        </row>
        <row r="105">
          <cell r="C105" t="str">
            <v>171-16</v>
          </cell>
          <cell r="D105">
            <v>2220000</v>
          </cell>
          <cell r="E105" t="str">
            <v>HILLS</v>
          </cell>
        </row>
        <row r="106">
          <cell r="C106" t="str">
            <v>166-16</v>
          </cell>
          <cell r="D106">
            <v>2040000</v>
          </cell>
          <cell r="E106" t="str">
            <v>MOSES</v>
          </cell>
        </row>
        <row r="107">
          <cell r="C107" t="str">
            <v>820-16</v>
          </cell>
          <cell r="D107">
            <v>2140000</v>
          </cell>
          <cell r="E107" t="str">
            <v>ROBINSON</v>
          </cell>
        </row>
        <row r="108">
          <cell r="C108" t="str">
            <v>173-16</v>
          </cell>
          <cell r="D108">
            <v>880000</v>
          </cell>
          <cell r="E108" t="str">
            <v>STEWART</v>
          </cell>
        </row>
        <row r="109">
          <cell r="C109" t="str">
            <v>168-16</v>
          </cell>
          <cell r="D109">
            <v>2090000</v>
          </cell>
          <cell r="E109" t="str">
            <v>HAITHCOX</v>
          </cell>
        </row>
        <row r="110">
          <cell r="C110" t="str">
            <v>175-16</v>
          </cell>
          <cell r="D110">
            <v>930000</v>
          </cell>
          <cell r="E110" t="str">
            <v>CLARK</v>
          </cell>
        </row>
        <row r="111">
          <cell r="C111" t="str">
            <v>170-16</v>
          </cell>
          <cell r="D111">
            <v>2150000</v>
          </cell>
          <cell r="E111" t="str">
            <v>SWANSON</v>
          </cell>
        </row>
        <row r="112">
          <cell r="C112" t="str">
            <v>821-16</v>
          </cell>
          <cell r="D112">
            <v>2350000</v>
          </cell>
          <cell r="E112" t="str">
            <v>BERLING</v>
          </cell>
        </row>
        <row r="113">
          <cell r="C113" t="str">
            <v>177-16</v>
          </cell>
          <cell r="D113">
            <v>940000</v>
          </cell>
          <cell r="E113" t="str">
            <v>BONDS</v>
          </cell>
        </row>
        <row r="114">
          <cell r="C114" t="str">
            <v>172-16</v>
          </cell>
          <cell r="D114">
            <v>2220000</v>
          </cell>
          <cell r="E114" t="str">
            <v>HILLS</v>
          </cell>
        </row>
        <row r="115">
          <cell r="C115" t="str">
            <v>179-16</v>
          </cell>
          <cell r="D115">
            <v>2040000</v>
          </cell>
          <cell r="E115" t="str">
            <v>MOSES</v>
          </cell>
        </row>
        <row r="116">
          <cell r="C116" t="str">
            <v>174-16</v>
          </cell>
          <cell r="D116">
            <v>880000</v>
          </cell>
          <cell r="E116" t="str">
            <v>STEWART</v>
          </cell>
        </row>
        <row r="117">
          <cell r="C117" t="str">
            <v>822-16</v>
          </cell>
          <cell r="D117">
            <v>2350000</v>
          </cell>
          <cell r="E117" t="str">
            <v>BERLING</v>
          </cell>
        </row>
        <row r="118">
          <cell r="C118" t="str">
            <v>181-16</v>
          </cell>
          <cell r="D118">
            <v>2090000</v>
          </cell>
          <cell r="E118" t="str">
            <v>HAITHCOX</v>
          </cell>
        </row>
        <row r="119">
          <cell r="C119" t="str">
            <v>176-16</v>
          </cell>
          <cell r="D119">
            <v>930000</v>
          </cell>
          <cell r="E119" t="str">
            <v>CLARK</v>
          </cell>
        </row>
        <row r="120">
          <cell r="C120" t="str">
            <v>183-16</v>
          </cell>
          <cell r="D120">
            <v>2150000</v>
          </cell>
          <cell r="E120" t="str">
            <v>SWANSON</v>
          </cell>
        </row>
        <row r="121">
          <cell r="C121" t="str">
            <v>178-16</v>
          </cell>
          <cell r="D121">
            <v>940000</v>
          </cell>
          <cell r="E121" t="str">
            <v>BONDS</v>
          </cell>
        </row>
        <row r="122">
          <cell r="C122" t="str">
            <v>823-16</v>
          </cell>
          <cell r="D122">
            <v>2230000</v>
          </cell>
          <cell r="E122" t="str">
            <v>SMITH</v>
          </cell>
        </row>
        <row r="123">
          <cell r="C123" t="str">
            <v>185-16</v>
          </cell>
          <cell r="D123">
            <v>2220000</v>
          </cell>
          <cell r="E123" t="str">
            <v>HILLS</v>
          </cell>
        </row>
        <row r="124">
          <cell r="C124" t="str">
            <v>823-16</v>
          </cell>
          <cell r="D124">
            <v>2230000</v>
          </cell>
          <cell r="E124" t="str">
            <v>SMITH</v>
          </cell>
        </row>
        <row r="125">
          <cell r="C125" t="str">
            <v>180-16</v>
          </cell>
          <cell r="D125">
            <v>2040000</v>
          </cell>
          <cell r="E125" t="str">
            <v>MOSES</v>
          </cell>
        </row>
        <row r="126">
          <cell r="C126" t="str">
            <v>187-16</v>
          </cell>
          <cell r="D126">
            <v>880000</v>
          </cell>
          <cell r="E126" t="str">
            <v>STEWART</v>
          </cell>
        </row>
        <row r="127">
          <cell r="C127" t="str">
            <v>178-16</v>
          </cell>
          <cell r="D127">
            <v>940000</v>
          </cell>
          <cell r="E127" t="str">
            <v>BONDS</v>
          </cell>
        </row>
        <row r="128">
          <cell r="C128" t="str">
            <v>182-16</v>
          </cell>
          <cell r="D128">
            <v>2090000</v>
          </cell>
          <cell r="E128" t="str">
            <v>HAITHCOX</v>
          </cell>
        </row>
        <row r="129">
          <cell r="C129" t="str">
            <v>189-16</v>
          </cell>
          <cell r="D129">
            <v>930000</v>
          </cell>
          <cell r="E129" t="str">
            <v>CLARK</v>
          </cell>
        </row>
        <row r="130">
          <cell r="C130" t="str">
            <v>824-16</v>
          </cell>
          <cell r="D130">
            <v>2230000</v>
          </cell>
          <cell r="E130" t="str">
            <v>SMITH</v>
          </cell>
        </row>
        <row r="131">
          <cell r="C131" t="str">
            <v>184-16</v>
          </cell>
          <cell r="D131">
            <v>2150000</v>
          </cell>
          <cell r="E131" t="str">
            <v>SWANSON</v>
          </cell>
        </row>
        <row r="132">
          <cell r="C132" t="str">
            <v>186-16</v>
          </cell>
          <cell r="D132">
            <v>2220000</v>
          </cell>
          <cell r="E132" t="str">
            <v>HILLS</v>
          </cell>
        </row>
        <row r="133">
          <cell r="C133" t="str">
            <v>191-16</v>
          </cell>
          <cell r="D133">
            <v>940000</v>
          </cell>
          <cell r="E133" t="str">
            <v>BONDS</v>
          </cell>
        </row>
        <row r="134">
          <cell r="C134" t="str">
            <v>825-16</v>
          </cell>
          <cell r="D134">
            <v>2350000</v>
          </cell>
          <cell r="E134" t="str">
            <v>BERLING</v>
          </cell>
        </row>
        <row r="135">
          <cell r="C135" t="str">
            <v>825-16</v>
          </cell>
          <cell r="D135">
            <v>2350000</v>
          </cell>
          <cell r="E135" t="str">
            <v>BERLING</v>
          </cell>
        </row>
        <row r="136">
          <cell r="C136" t="str">
            <v>825-16</v>
          </cell>
          <cell r="D136">
            <v>2350000</v>
          </cell>
          <cell r="E136" t="str">
            <v>BERLING</v>
          </cell>
        </row>
        <row r="137">
          <cell r="C137" t="str">
            <v>193-16</v>
          </cell>
          <cell r="D137">
            <v>2040000</v>
          </cell>
          <cell r="E137" t="str">
            <v>MOSES</v>
          </cell>
        </row>
        <row r="138">
          <cell r="C138" t="str">
            <v>188-16</v>
          </cell>
          <cell r="D138">
            <v>880000</v>
          </cell>
          <cell r="E138" t="str">
            <v>STEWART</v>
          </cell>
        </row>
        <row r="139">
          <cell r="C139" t="str">
            <v>904-16</v>
          </cell>
          <cell r="D139">
            <v>1810000</v>
          </cell>
          <cell r="E139" t="str">
            <v>NEWELL</v>
          </cell>
        </row>
        <row r="140">
          <cell r="C140" t="str">
            <v>195-16</v>
          </cell>
          <cell r="D140">
            <v>2090000</v>
          </cell>
          <cell r="E140" t="str">
            <v>HAITHCOX</v>
          </cell>
        </row>
        <row r="141">
          <cell r="C141" t="str">
            <v>66-16</v>
          </cell>
          <cell r="D141">
            <v>530000</v>
          </cell>
          <cell r="E141" t="str">
            <v>POLLOCK</v>
          </cell>
        </row>
        <row r="142">
          <cell r="C142" t="str">
            <v>190-16</v>
          </cell>
          <cell r="D142">
            <v>930000</v>
          </cell>
          <cell r="E142" t="str">
            <v>CLARK</v>
          </cell>
        </row>
        <row r="143">
          <cell r="C143" t="str">
            <v>66-16</v>
          </cell>
          <cell r="D143">
            <v>530000</v>
          </cell>
          <cell r="E143" t="str">
            <v>POLLOCK</v>
          </cell>
        </row>
        <row r="144">
          <cell r="C144" t="str">
            <v>827-16</v>
          </cell>
          <cell r="D144">
            <v>1810000</v>
          </cell>
          <cell r="E144" t="str">
            <v>NEWELL</v>
          </cell>
        </row>
        <row r="145">
          <cell r="C145" t="str">
            <v>826-16</v>
          </cell>
          <cell r="D145">
            <v>2350000</v>
          </cell>
          <cell r="E145" t="str">
            <v>BERLING</v>
          </cell>
        </row>
        <row r="146">
          <cell r="C146" t="str">
            <v>197-16</v>
          </cell>
          <cell r="D146">
            <v>2150000</v>
          </cell>
          <cell r="E146" t="str">
            <v>SWANSON</v>
          </cell>
        </row>
        <row r="147">
          <cell r="C147" t="str">
            <v>66-16</v>
          </cell>
          <cell r="D147">
            <v>530000</v>
          </cell>
          <cell r="E147" t="str">
            <v>POLLOCK</v>
          </cell>
        </row>
        <row r="148">
          <cell r="C148" t="str">
            <v>192-16</v>
          </cell>
          <cell r="D148">
            <v>940000</v>
          </cell>
          <cell r="E148" t="str">
            <v>BONDS</v>
          </cell>
        </row>
        <row r="149">
          <cell r="C149" t="str">
            <v>66-16</v>
          </cell>
          <cell r="D149">
            <v>530000</v>
          </cell>
          <cell r="E149" t="str">
            <v>POLLOCK</v>
          </cell>
        </row>
        <row r="150">
          <cell r="C150" t="str">
            <v>66-16</v>
          </cell>
          <cell r="D150">
            <v>530000</v>
          </cell>
          <cell r="E150" t="str">
            <v>POLLOCK</v>
          </cell>
        </row>
        <row r="151">
          <cell r="C151" t="str">
            <v>199-16</v>
          </cell>
          <cell r="D151">
            <v>2220000</v>
          </cell>
          <cell r="E151" t="str">
            <v>HILLS</v>
          </cell>
        </row>
        <row r="152">
          <cell r="C152" t="str">
            <v>829-16</v>
          </cell>
          <cell r="D152">
            <v>2350000</v>
          </cell>
          <cell r="E152" t="str">
            <v>BERLING</v>
          </cell>
        </row>
        <row r="153">
          <cell r="C153" t="str">
            <v>194-16</v>
          </cell>
          <cell r="D153">
            <v>2040000</v>
          </cell>
          <cell r="E153" t="str">
            <v>MOSES</v>
          </cell>
        </row>
        <row r="154">
          <cell r="C154" t="str">
            <v>828-16</v>
          </cell>
          <cell r="D154">
            <v>1810000</v>
          </cell>
          <cell r="E154" t="str">
            <v>NEWELL</v>
          </cell>
        </row>
        <row r="155">
          <cell r="C155" t="str">
            <v>201-16</v>
          </cell>
          <cell r="D155">
            <v>880000</v>
          </cell>
          <cell r="E155" t="str">
            <v>STEWART</v>
          </cell>
        </row>
        <row r="156">
          <cell r="C156" t="str">
            <v>196-16</v>
          </cell>
          <cell r="D156">
            <v>2090000</v>
          </cell>
          <cell r="E156" t="str">
            <v>HAITHCOX</v>
          </cell>
        </row>
        <row r="157">
          <cell r="C157" t="str">
            <v>203-16</v>
          </cell>
          <cell r="D157">
            <v>930000</v>
          </cell>
          <cell r="E157" t="str">
            <v>CLARK</v>
          </cell>
        </row>
        <row r="158">
          <cell r="C158" t="str">
            <v>198-16</v>
          </cell>
          <cell r="D158">
            <v>2150000</v>
          </cell>
          <cell r="E158" t="str">
            <v>SWANSON</v>
          </cell>
        </row>
        <row r="159">
          <cell r="C159" t="str">
            <v>831-16</v>
          </cell>
          <cell r="D159">
            <v>1810000</v>
          </cell>
          <cell r="E159" t="str">
            <v>NEWELL</v>
          </cell>
        </row>
        <row r="160">
          <cell r="C160" t="str">
            <v>205-16</v>
          </cell>
          <cell r="D160">
            <v>2110000</v>
          </cell>
          <cell r="E160" t="str">
            <v>OUN</v>
          </cell>
        </row>
        <row r="161">
          <cell r="C161" t="str">
            <v>200-16</v>
          </cell>
          <cell r="D161">
            <v>2220000</v>
          </cell>
          <cell r="E161" t="str">
            <v>HILLS</v>
          </cell>
        </row>
        <row r="162">
          <cell r="C162" t="str">
            <v>830-16</v>
          </cell>
          <cell r="D162">
            <v>2350000</v>
          </cell>
          <cell r="E162" t="str">
            <v>BERLING</v>
          </cell>
        </row>
        <row r="163">
          <cell r="C163" t="str">
            <v>207-16</v>
          </cell>
          <cell r="D163">
            <v>2040000</v>
          </cell>
          <cell r="E163" t="str">
            <v>MOSES</v>
          </cell>
        </row>
        <row r="164">
          <cell r="C164" t="str">
            <v>202-16</v>
          </cell>
          <cell r="D164">
            <v>880000</v>
          </cell>
          <cell r="E164" t="str">
            <v>STEWART</v>
          </cell>
        </row>
        <row r="165">
          <cell r="C165" t="str">
            <v>832-16</v>
          </cell>
          <cell r="D165">
            <v>1810000</v>
          </cell>
          <cell r="E165" t="str">
            <v>NEWELL</v>
          </cell>
        </row>
        <row r="166">
          <cell r="C166" t="str">
            <v>209-16</v>
          </cell>
          <cell r="D166">
            <v>2090000</v>
          </cell>
          <cell r="E166" t="str">
            <v>HAITHCOX</v>
          </cell>
        </row>
        <row r="167">
          <cell r="C167" t="str">
            <v>204-16</v>
          </cell>
          <cell r="D167">
            <v>930000</v>
          </cell>
          <cell r="E167" t="str">
            <v>CLARK</v>
          </cell>
        </row>
        <row r="168">
          <cell r="C168" t="str">
            <v>833-16</v>
          </cell>
          <cell r="D168">
            <v>1540000</v>
          </cell>
          <cell r="E168" t="str">
            <v>HELVIE</v>
          </cell>
        </row>
        <row r="169">
          <cell r="C169" t="str">
            <v>832-16</v>
          </cell>
          <cell r="D169">
            <v>1810000</v>
          </cell>
          <cell r="E169" t="str">
            <v>NEWELL</v>
          </cell>
        </row>
        <row r="170">
          <cell r="C170" t="str">
            <v>211-16</v>
          </cell>
          <cell r="D170">
            <v>2150000</v>
          </cell>
          <cell r="E170" t="str">
            <v>SWANSON</v>
          </cell>
        </row>
        <row r="171">
          <cell r="C171" t="str">
            <v>206-16</v>
          </cell>
          <cell r="D171">
            <v>2110000</v>
          </cell>
          <cell r="E171" t="str">
            <v>OUN</v>
          </cell>
        </row>
        <row r="172">
          <cell r="C172" t="str">
            <v>835-16</v>
          </cell>
          <cell r="D172">
            <v>1810000</v>
          </cell>
          <cell r="E172" t="str">
            <v>NEWELL</v>
          </cell>
        </row>
        <row r="173">
          <cell r="C173" t="str">
            <v>213-16</v>
          </cell>
          <cell r="D173">
            <v>1230000</v>
          </cell>
          <cell r="E173" t="str">
            <v>YANAI</v>
          </cell>
        </row>
        <row r="174">
          <cell r="C174" t="str">
            <v>834-16</v>
          </cell>
          <cell r="D174">
            <v>1540000</v>
          </cell>
          <cell r="E174" t="str">
            <v>HELVIE</v>
          </cell>
        </row>
        <row r="175">
          <cell r="C175" t="str">
            <v>54-16</v>
          </cell>
          <cell r="D175">
            <v>1800000</v>
          </cell>
          <cell r="E175" t="str">
            <v>CHANDLER</v>
          </cell>
        </row>
        <row r="176">
          <cell r="C176" t="str">
            <v>208-16</v>
          </cell>
          <cell r="D176">
            <v>2040000</v>
          </cell>
          <cell r="E176" t="str">
            <v>MOSES</v>
          </cell>
        </row>
        <row r="177">
          <cell r="C177" t="str">
            <v>215-16</v>
          </cell>
          <cell r="D177">
            <v>2220000</v>
          </cell>
          <cell r="E177" t="str">
            <v>HILLS</v>
          </cell>
        </row>
        <row r="178">
          <cell r="C178" t="str">
            <v>50-16</v>
          </cell>
          <cell r="D178">
            <v>2260000</v>
          </cell>
          <cell r="E178" t="str">
            <v>ARVIDSON</v>
          </cell>
        </row>
        <row r="179">
          <cell r="C179" t="str">
            <v>210-16</v>
          </cell>
          <cell r="D179">
            <v>2090000</v>
          </cell>
          <cell r="E179" t="str">
            <v>HAITHCOX</v>
          </cell>
        </row>
        <row r="180">
          <cell r="C180" t="str">
            <v>836-16</v>
          </cell>
          <cell r="D180">
            <v>1810000</v>
          </cell>
          <cell r="E180" t="str">
            <v>NEWELL</v>
          </cell>
        </row>
        <row r="181">
          <cell r="C181" t="str">
            <v>212-16</v>
          </cell>
          <cell r="D181">
            <v>2150000</v>
          </cell>
          <cell r="E181" t="str">
            <v>SWANSON</v>
          </cell>
        </row>
        <row r="182">
          <cell r="C182" t="str">
            <v>217-16</v>
          </cell>
          <cell r="D182">
            <v>1800000</v>
          </cell>
          <cell r="E182" t="str">
            <v>CHANDLER</v>
          </cell>
        </row>
        <row r="183">
          <cell r="C183" t="str">
            <v>837-16</v>
          </cell>
          <cell r="D183">
            <v>1540000</v>
          </cell>
          <cell r="E183" t="str">
            <v>HELVIE</v>
          </cell>
        </row>
        <row r="184">
          <cell r="C184" t="str">
            <v>56-16</v>
          </cell>
          <cell r="D184">
            <v>930000</v>
          </cell>
          <cell r="E184" t="str">
            <v>CLARK</v>
          </cell>
        </row>
        <row r="185">
          <cell r="C185" t="str">
            <v>56-16</v>
          </cell>
          <cell r="D185">
            <v>930000</v>
          </cell>
          <cell r="E185" t="str">
            <v>CLARK</v>
          </cell>
        </row>
        <row r="186">
          <cell r="C186" t="str">
            <v>219-16</v>
          </cell>
          <cell r="D186">
            <v>1480000</v>
          </cell>
          <cell r="E186" t="str">
            <v>STURGEON</v>
          </cell>
        </row>
        <row r="187">
          <cell r="C187" t="str">
            <v>839-16</v>
          </cell>
          <cell r="D187">
            <v>1810000</v>
          </cell>
          <cell r="E187" t="str">
            <v>NEWELL</v>
          </cell>
        </row>
        <row r="188">
          <cell r="C188" t="str">
            <v>214-16</v>
          </cell>
          <cell r="D188">
            <v>1230000</v>
          </cell>
          <cell r="E188" t="str">
            <v>YANAI</v>
          </cell>
        </row>
        <row r="189">
          <cell r="C189" t="str">
            <v>303-16</v>
          </cell>
          <cell r="D189">
            <v>2040000</v>
          </cell>
          <cell r="E189" t="str">
            <v>MOSES</v>
          </cell>
        </row>
        <row r="190">
          <cell r="C190" t="str">
            <v>838-16</v>
          </cell>
          <cell r="D190">
            <v>1540000</v>
          </cell>
          <cell r="E190" t="str">
            <v>HELVIE</v>
          </cell>
        </row>
        <row r="191">
          <cell r="C191" t="str">
            <v>216-16</v>
          </cell>
          <cell r="D191">
            <v>2220000</v>
          </cell>
          <cell r="E191" t="str">
            <v>HILLS</v>
          </cell>
        </row>
        <row r="192">
          <cell r="C192" t="str">
            <v>221-16</v>
          </cell>
          <cell r="D192">
            <v>1300000</v>
          </cell>
          <cell r="E192" t="str">
            <v>LEVIN</v>
          </cell>
        </row>
        <row r="193">
          <cell r="C193" t="str">
            <v>906-16</v>
          </cell>
          <cell r="D193">
            <v>1810000</v>
          </cell>
          <cell r="E193" t="str">
            <v>NEWELL</v>
          </cell>
        </row>
        <row r="194">
          <cell r="C194" t="str">
            <v>841-16</v>
          </cell>
          <cell r="D194">
            <v>1540000</v>
          </cell>
          <cell r="E194" t="str">
            <v>HELVIE</v>
          </cell>
        </row>
        <row r="195">
          <cell r="C195" t="str">
            <v>218-16</v>
          </cell>
          <cell r="D195">
            <v>1800000</v>
          </cell>
          <cell r="E195" t="str">
            <v>CHANDLER</v>
          </cell>
        </row>
        <row r="196">
          <cell r="C196" t="str">
            <v>305-16</v>
          </cell>
          <cell r="D196">
            <v>2150000</v>
          </cell>
          <cell r="E196" t="str">
            <v>SWANSON</v>
          </cell>
        </row>
        <row r="197">
          <cell r="C197" t="str">
            <v>841-16</v>
          </cell>
          <cell r="D197">
            <v>1540000</v>
          </cell>
          <cell r="E197" t="str">
            <v>HELVIE</v>
          </cell>
        </row>
        <row r="198">
          <cell r="C198" t="str">
            <v>220-16</v>
          </cell>
          <cell r="D198">
            <v>2370000</v>
          </cell>
          <cell r="E198" t="str">
            <v>DELGADO</v>
          </cell>
        </row>
        <row r="199">
          <cell r="C199" t="str">
            <v>223-16</v>
          </cell>
          <cell r="D199">
            <v>1230000</v>
          </cell>
          <cell r="E199" t="str">
            <v>YANAI</v>
          </cell>
        </row>
        <row r="200">
          <cell r="C200" t="str">
            <v>840-16</v>
          </cell>
          <cell r="D200">
            <v>1540000</v>
          </cell>
          <cell r="E200" t="str">
            <v>HELVIE</v>
          </cell>
        </row>
        <row r="201">
          <cell r="C201" t="str">
            <v>307-16</v>
          </cell>
          <cell r="D201">
            <v>2220000</v>
          </cell>
          <cell r="E201" t="str">
            <v>HILLS</v>
          </cell>
        </row>
        <row r="202">
          <cell r="C202" t="str">
            <v>222-16</v>
          </cell>
          <cell r="D202">
            <v>1300000</v>
          </cell>
          <cell r="E202" t="str">
            <v>LEVIN</v>
          </cell>
        </row>
        <row r="203">
          <cell r="C203" t="str">
            <v>225-16</v>
          </cell>
          <cell r="D203">
            <v>1800000</v>
          </cell>
          <cell r="E203" t="str">
            <v>CHANDLER</v>
          </cell>
        </row>
        <row r="204">
          <cell r="C204" t="str">
            <v>843-16</v>
          </cell>
          <cell r="D204">
            <v>1540000</v>
          </cell>
          <cell r="E204" t="str">
            <v>HELVIE</v>
          </cell>
        </row>
        <row r="205">
          <cell r="C205" t="str">
            <v>224-16</v>
          </cell>
          <cell r="D205">
            <v>1230000</v>
          </cell>
          <cell r="E205" t="str">
            <v>YANAI</v>
          </cell>
        </row>
        <row r="206">
          <cell r="C206" t="str">
            <v>227-16</v>
          </cell>
          <cell r="D206">
            <v>1480000</v>
          </cell>
          <cell r="E206" t="str">
            <v>STURGEON</v>
          </cell>
        </row>
        <row r="207">
          <cell r="C207" t="str">
            <v>842-16</v>
          </cell>
          <cell r="D207">
            <v>1540000</v>
          </cell>
          <cell r="E207" t="str">
            <v>HELVIE</v>
          </cell>
        </row>
        <row r="208">
          <cell r="C208" t="str">
            <v>226-16</v>
          </cell>
          <cell r="D208">
            <v>1800000</v>
          </cell>
          <cell r="E208" t="str">
            <v>CHANDLER</v>
          </cell>
        </row>
        <row r="209">
          <cell r="C209" t="str">
            <v>229-16</v>
          </cell>
          <cell r="D209">
            <v>1300000</v>
          </cell>
          <cell r="E209" t="str">
            <v>LEVIN</v>
          </cell>
        </row>
        <row r="210">
          <cell r="C210" t="str">
            <v>845-16</v>
          </cell>
          <cell r="D210">
            <v>1810000</v>
          </cell>
          <cell r="E210" t="str">
            <v>NEWELL</v>
          </cell>
        </row>
        <row r="211">
          <cell r="C211" t="str">
            <v>231-16</v>
          </cell>
          <cell r="D211">
            <v>1230000</v>
          </cell>
          <cell r="E211" t="str">
            <v>YANAI</v>
          </cell>
        </row>
        <row r="212">
          <cell r="C212" t="str">
            <v>228-16</v>
          </cell>
          <cell r="D212">
            <v>1480000</v>
          </cell>
          <cell r="E212" t="str">
            <v>STURGEON</v>
          </cell>
        </row>
        <row r="213">
          <cell r="C213" t="str">
            <v>844-16</v>
          </cell>
          <cell r="D213">
            <v>1810000</v>
          </cell>
          <cell r="E213" t="str">
            <v>NEWELL</v>
          </cell>
        </row>
        <row r="214">
          <cell r="C214" t="str">
            <v>844-16</v>
          </cell>
          <cell r="D214">
            <v>1810000</v>
          </cell>
          <cell r="E214" t="str">
            <v>NEWELL</v>
          </cell>
        </row>
        <row r="215">
          <cell r="C215" t="str">
            <v>233-16</v>
          </cell>
          <cell r="D215">
            <v>1800000</v>
          </cell>
          <cell r="E215" t="str">
            <v>CHANDLER</v>
          </cell>
        </row>
        <row r="216">
          <cell r="C216" t="str">
            <v>230-16</v>
          </cell>
          <cell r="D216">
            <v>1300000</v>
          </cell>
          <cell r="E216" t="str">
            <v>LEVIN</v>
          </cell>
        </row>
        <row r="217">
          <cell r="C217" t="str">
            <v>847-16</v>
          </cell>
          <cell r="D217">
            <v>1810000</v>
          </cell>
          <cell r="E217" t="str">
            <v>NEWELL</v>
          </cell>
        </row>
        <row r="218">
          <cell r="C218" t="str">
            <v>232-16</v>
          </cell>
          <cell r="D218">
            <v>1230000</v>
          </cell>
          <cell r="E218" t="str">
            <v>YANAI</v>
          </cell>
        </row>
        <row r="219">
          <cell r="C219" t="str">
            <v>235-16</v>
          </cell>
          <cell r="D219">
            <v>1480000</v>
          </cell>
          <cell r="E219" t="str">
            <v>STURGEON</v>
          </cell>
        </row>
        <row r="220">
          <cell r="C220" t="str">
            <v>908-16</v>
          </cell>
          <cell r="D220">
            <v>1810000</v>
          </cell>
          <cell r="E220" t="str">
            <v>NEWELL</v>
          </cell>
        </row>
        <row r="221">
          <cell r="C221" t="str">
            <v>237-16</v>
          </cell>
          <cell r="D221">
            <v>1300000</v>
          </cell>
          <cell r="E221" t="str">
            <v>LEVIN</v>
          </cell>
        </row>
        <row r="222">
          <cell r="C222" t="str">
            <v>234-16</v>
          </cell>
          <cell r="D222">
            <v>1800000</v>
          </cell>
          <cell r="E222" t="str">
            <v>CHANDLER</v>
          </cell>
        </row>
        <row r="223">
          <cell r="C223" t="str">
            <v>236-16</v>
          </cell>
          <cell r="D223">
            <v>1480000</v>
          </cell>
          <cell r="E223" t="str">
            <v>STURGEON</v>
          </cell>
        </row>
        <row r="224">
          <cell r="C224" t="str">
            <v>239-16</v>
          </cell>
          <cell r="D224">
            <v>1230000</v>
          </cell>
          <cell r="E224" t="str">
            <v>YANAI</v>
          </cell>
        </row>
        <row r="225">
          <cell r="C225" t="str">
            <v>239-16</v>
          </cell>
          <cell r="D225">
            <v>1230000</v>
          </cell>
          <cell r="E225" t="str">
            <v>YANAI</v>
          </cell>
        </row>
        <row r="226">
          <cell r="C226" t="str">
            <v>238-16</v>
          </cell>
          <cell r="D226">
            <v>1300000</v>
          </cell>
          <cell r="E226" t="str">
            <v>LEVIN</v>
          </cell>
        </row>
        <row r="227">
          <cell r="C227" t="str">
            <v>241-16</v>
          </cell>
          <cell r="D227">
            <v>1800000</v>
          </cell>
          <cell r="E227" t="str">
            <v>CHANDLER</v>
          </cell>
        </row>
        <row r="228">
          <cell r="C228" t="str">
            <v>236-16</v>
          </cell>
          <cell r="D228">
            <v>1480000</v>
          </cell>
          <cell r="E228" t="str">
            <v>STURGEON</v>
          </cell>
        </row>
        <row r="229">
          <cell r="C229" t="str">
            <v>240-16</v>
          </cell>
          <cell r="D229">
            <v>1230000</v>
          </cell>
          <cell r="E229" t="str">
            <v>YANAI</v>
          </cell>
        </row>
        <row r="230">
          <cell r="C230" t="str">
            <v>243-16</v>
          </cell>
          <cell r="D230">
            <v>1480000</v>
          </cell>
          <cell r="E230" t="str">
            <v>STURGEON</v>
          </cell>
        </row>
        <row r="231">
          <cell r="C231" t="str">
            <v>245-16</v>
          </cell>
          <cell r="D231">
            <v>1300000</v>
          </cell>
          <cell r="E231" t="str">
            <v>LEVIN</v>
          </cell>
        </row>
        <row r="232">
          <cell r="C232" t="str">
            <v>242-16</v>
          </cell>
          <cell r="D232">
            <v>1800000</v>
          </cell>
          <cell r="E232" t="str">
            <v>CHANDLER</v>
          </cell>
        </row>
        <row r="233">
          <cell r="C233" t="str">
            <v>309-16</v>
          </cell>
          <cell r="D233">
            <v>1230000</v>
          </cell>
          <cell r="E233" t="str">
            <v>YANAI</v>
          </cell>
        </row>
        <row r="234">
          <cell r="C234" t="str">
            <v>244-16</v>
          </cell>
          <cell r="D234">
            <v>1480000</v>
          </cell>
          <cell r="E234" t="str">
            <v>STURGEON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101-17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245-16</v>
          </cell>
          <cell r="D2">
            <v>1300000</v>
          </cell>
          <cell r="E2" t="str">
            <v>LEVIN</v>
          </cell>
        </row>
        <row r="3">
          <cell r="C3" t="str">
            <v>242-16</v>
          </cell>
          <cell r="D3">
            <v>1800000</v>
          </cell>
          <cell r="E3" t="str">
            <v>CHANDLER</v>
          </cell>
        </row>
        <row r="4">
          <cell r="C4" t="str">
            <v>309-16</v>
          </cell>
          <cell r="D4">
            <v>1230000</v>
          </cell>
          <cell r="E4" t="str">
            <v>YANAI</v>
          </cell>
        </row>
        <row r="5">
          <cell r="C5" t="str">
            <v>244-16</v>
          </cell>
          <cell r="D5">
            <v>1480000</v>
          </cell>
          <cell r="E5" t="str">
            <v>STURGEON</v>
          </cell>
        </row>
        <row r="6">
          <cell r="C6" t="str">
            <v>246-16</v>
          </cell>
          <cell r="D6">
            <v>1300000</v>
          </cell>
          <cell r="E6" t="str">
            <v>LEVIN</v>
          </cell>
        </row>
        <row r="7">
          <cell r="C7" t="str">
            <v>311-16</v>
          </cell>
          <cell r="D7">
            <v>1800000</v>
          </cell>
          <cell r="E7" t="str">
            <v>CHANDLER</v>
          </cell>
        </row>
        <row r="8">
          <cell r="C8" t="str">
            <v>313-16</v>
          </cell>
          <cell r="D8">
            <v>1480000</v>
          </cell>
          <cell r="E8" t="str">
            <v>STURGEON</v>
          </cell>
        </row>
        <row r="9">
          <cell r="C9" t="str">
            <v>315-16</v>
          </cell>
          <cell r="D9">
            <v>1300000</v>
          </cell>
          <cell r="E9" t="str">
            <v>LEVIN</v>
          </cell>
        </row>
        <row r="10">
          <cell r="C10" t="str">
            <v>302-17</v>
          </cell>
          <cell r="D10">
            <v>2010000</v>
          </cell>
          <cell r="E10" t="str">
            <v>MAELZER</v>
          </cell>
        </row>
        <row r="11">
          <cell r="C11" t="str">
            <v>101-17</v>
          </cell>
          <cell r="D11">
            <v>2010000</v>
          </cell>
          <cell r="E11" t="str">
            <v>MAELZER</v>
          </cell>
        </row>
        <row r="12">
          <cell r="C12" t="str">
            <v>103-17</v>
          </cell>
          <cell r="D12">
            <v>1310000</v>
          </cell>
          <cell r="E12" t="str">
            <v>MALAVE</v>
          </cell>
        </row>
        <row r="13">
          <cell r="C13" t="str">
            <v>102-17</v>
          </cell>
          <cell r="D13">
            <v>2010000</v>
          </cell>
          <cell r="E13" t="str">
            <v>MAELZER</v>
          </cell>
        </row>
        <row r="14">
          <cell r="C14" t="str">
            <v>102-17</v>
          </cell>
          <cell r="D14">
            <v>2010000</v>
          </cell>
          <cell r="E14" t="str">
            <v>MAELZER</v>
          </cell>
        </row>
        <row r="15">
          <cell r="C15" t="str">
            <v>105-17</v>
          </cell>
          <cell r="D15">
            <v>1740000</v>
          </cell>
          <cell r="E15" t="str">
            <v>STORY</v>
          </cell>
        </row>
        <row r="16">
          <cell r="C16" t="str">
            <v>107-17</v>
          </cell>
          <cell r="D16">
            <v>1990000</v>
          </cell>
          <cell r="E16" t="str">
            <v>DAVIS</v>
          </cell>
        </row>
        <row r="17">
          <cell r="C17" t="str">
            <v>109-17</v>
          </cell>
          <cell r="D17">
            <v>2030000</v>
          </cell>
          <cell r="E17" t="str">
            <v>KILLION</v>
          </cell>
        </row>
        <row r="18">
          <cell r="C18" t="str">
            <v>104-17</v>
          </cell>
          <cell r="D18">
            <v>1310000</v>
          </cell>
          <cell r="E18" t="str">
            <v>MALAVE</v>
          </cell>
        </row>
        <row r="19">
          <cell r="C19" t="str">
            <v>111-17</v>
          </cell>
          <cell r="D19">
            <v>1100000</v>
          </cell>
          <cell r="E19" t="str">
            <v>GEBRETEKLE</v>
          </cell>
        </row>
        <row r="20">
          <cell r="C20" t="str">
            <v>113-17</v>
          </cell>
          <cell r="D20">
            <v>2010000</v>
          </cell>
          <cell r="E20" t="str">
            <v>MAELZER</v>
          </cell>
        </row>
        <row r="21">
          <cell r="C21" t="str">
            <v>106-17</v>
          </cell>
          <cell r="D21">
            <v>1740000</v>
          </cell>
          <cell r="E21" t="str">
            <v>STORY</v>
          </cell>
        </row>
        <row r="22">
          <cell r="C22" t="str">
            <v>113-17</v>
          </cell>
          <cell r="D22">
            <v>2010000</v>
          </cell>
          <cell r="E22" t="str">
            <v>MAELZER</v>
          </cell>
        </row>
        <row r="23">
          <cell r="C23" t="str">
            <v>108-17</v>
          </cell>
          <cell r="D23">
            <v>1990000</v>
          </cell>
          <cell r="E23" t="str">
            <v>DAVIS</v>
          </cell>
        </row>
        <row r="24">
          <cell r="C24" t="str">
            <v>115-17</v>
          </cell>
          <cell r="D24">
            <v>1760000</v>
          </cell>
          <cell r="E24" t="str">
            <v>STRICKLAND</v>
          </cell>
        </row>
        <row r="25">
          <cell r="C25" t="str">
            <v>110-17</v>
          </cell>
          <cell r="D25">
            <v>2030000</v>
          </cell>
          <cell r="E25" t="str">
            <v>KILLION</v>
          </cell>
        </row>
        <row r="26">
          <cell r="C26" t="str">
            <v>1800-17</v>
          </cell>
          <cell r="D26">
            <v>1830000</v>
          </cell>
          <cell r="E26" t="str">
            <v>YORK</v>
          </cell>
        </row>
        <row r="27">
          <cell r="C27" t="str">
            <v>117-17</v>
          </cell>
          <cell r="D27">
            <v>1310000</v>
          </cell>
          <cell r="E27" t="str">
            <v>MALAVE</v>
          </cell>
        </row>
        <row r="28">
          <cell r="C28" t="str">
            <v>112-17</v>
          </cell>
          <cell r="D28">
            <v>1100000</v>
          </cell>
          <cell r="E28" t="str">
            <v>GEBRETEKLE</v>
          </cell>
        </row>
        <row r="29">
          <cell r="C29" t="str">
            <v>1801-17</v>
          </cell>
          <cell r="D29">
            <v>1830000</v>
          </cell>
          <cell r="E29" t="str">
            <v>YORK</v>
          </cell>
        </row>
        <row r="30">
          <cell r="C30" t="str">
            <v>119-17</v>
          </cell>
          <cell r="D30">
            <v>1740000</v>
          </cell>
          <cell r="E30" t="str">
            <v>STORY</v>
          </cell>
        </row>
        <row r="31">
          <cell r="C31" t="str">
            <v>114-17</v>
          </cell>
          <cell r="D31">
            <v>2010000</v>
          </cell>
          <cell r="E31" t="str">
            <v>MAELZER</v>
          </cell>
        </row>
        <row r="32">
          <cell r="C32" t="str">
            <v>121-17</v>
          </cell>
          <cell r="D32">
            <v>1990000</v>
          </cell>
          <cell r="E32" t="str">
            <v>DAVIS</v>
          </cell>
        </row>
        <row r="33">
          <cell r="C33" t="str">
            <v>116-17</v>
          </cell>
          <cell r="D33">
            <v>1760000</v>
          </cell>
          <cell r="E33" t="str">
            <v>STRICKLAND</v>
          </cell>
        </row>
        <row r="34">
          <cell r="C34" t="str">
            <v>123-17</v>
          </cell>
          <cell r="D34">
            <v>2030000</v>
          </cell>
          <cell r="E34" t="str">
            <v>KILLION</v>
          </cell>
        </row>
        <row r="35">
          <cell r="C35" t="str">
            <v>123-17</v>
          </cell>
          <cell r="D35">
            <v>2030000</v>
          </cell>
          <cell r="E35" t="str">
            <v>KILLION</v>
          </cell>
        </row>
        <row r="36">
          <cell r="C36" t="str">
            <v>123-17</v>
          </cell>
          <cell r="D36">
            <v>2030000</v>
          </cell>
          <cell r="E36" t="str">
            <v>KILLION</v>
          </cell>
        </row>
        <row r="37">
          <cell r="C37" t="str">
            <v>118-17</v>
          </cell>
          <cell r="D37">
            <v>1310000</v>
          </cell>
          <cell r="E37" t="str">
            <v>MALAVE</v>
          </cell>
        </row>
        <row r="38">
          <cell r="C38" t="str">
            <v>1802-17</v>
          </cell>
          <cell r="D38">
            <v>1830000</v>
          </cell>
          <cell r="E38" t="str">
            <v>YORK</v>
          </cell>
        </row>
        <row r="39">
          <cell r="C39" t="str">
            <v>1802-17</v>
          </cell>
          <cell r="D39">
            <v>1830000</v>
          </cell>
          <cell r="E39" t="str">
            <v>YORK</v>
          </cell>
        </row>
        <row r="40">
          <cell r="C40" t="str">
            <v>125-17</v>
          </cell>
          <cell r="D40">
            <v>1100000</v>
          </cell>
          <cell r="E40" t="str">
            <v>GEBRETEKLE</v>
          </cell>
        </row>
        <row r="41">
          <cell r="C41" t="str">
            <v>120-17</v>
          </cell>
          <cell r="D41">
            <v>1740000</v>
          </cell>
          <cell r="E41" t="str">
            <v>STORY</v>
          </cell>
        </row>
        <row r="42">
          <cell r="C42" t="str">
            <v>127-17</v>
          </cell>
          <cell r="D42">
            <v>2010000</v>
          </cell>
          <cell r="E42" t="str">
            <v>MAELZER</v>
          </cell>
        </row>
        <row r="43">
          <cell r="C43" t="str">
            <v>1803-17</v>
          </cell>
          <cell r="D43">
            <v>1830000</v>
          </cell>
          <cell r="E43" t="str">
            <v>YORK</v>
          </cell>
        </row>
        <row r="44">
          <cell r="C44" t="str">
            <v>122-17</v>
          </cell>
          <cell r="D44">
            <v>1990000</v>
          </cell>
          <cell r="E44" t="str">
            <v>DAVIS</v>
          </cell>
        </row>
        <row r="45">
          <cell r="C45" t="str">
            <v>129-17</v>
          </cell>
          <cell r="D45">
            <v>1760000</v>
          </cell>
          <cell r="E45" t="str">
            <v>STRICKLAND</v>
          </cell>
        </row>
        <row r="46">
          <cell r="C46" t="str">
            <v>124-17</v>
          </cell>
          <cell r="D46">
            <v>2030000</v>
          </cell>
          <cell r="E46" t="str">
            <v>KILLION</v>
          </cell>
        </row>
        <row r="47">
          <cell r="C47" t="str">
            <v>131-17</v>
          </cell>
          <cell r="D47">
            <v>1310000</v>
          </cell>
          <cell r="E47" t="str">
            <v>MALAVE</v>
          </cell>
        </row>
        <row r="48">
          <cell r="C48" t="str">
            <v>126-17</v>
          </cell>
          <cell r="D48">
            <v>1100000</v>
          </cell>
          <cell r="E48" t="str">
            <v>GEBRETEKLE</v>
          </cell>
        </row>
        <row r="49">
          <cell r="C49" t="str">
            <v>1804-17</v>
          </cell>
          <cell r="D49">
            <v>1830000</v>
          </cell>
          <cell r="E49" t="str">
            <v>YORK</v>
          </cell>
        </row>
        <row r="50">
          <cell r="C50" t="str">
            <v>133-17</v>
          </cell>
          <cell r="D50">
            <v>1740000</v>
          </cell>
          <cell r="E50" t="str">
            <v>STORY</v>
          </cell>
        </row>
        <row r="51">
          <cell r="C51" t="str">
            <v>128-17</v>
          </cell>
          <cell r="D51">
            <v>2010000</v>
          </cell>
          <cell r="E51" t="str">
            <v>MAELZER</v>
          </cell>
        </row>
        <row r="52">
          <cell r="C52" t="str">
            <v>135-17</v>
          </cell>
          <cell r="D52">
            <v>1990000</v>
          </cell>
          <cell r="E52" t="str">
            <v>DAVIS</v>
          </cell>
        </row>
        <row r="53">
          <cell r="C53" t="str">
            <v>1805-17</v>
          </cell>
          <cell r="D53">
            <v>1830000</v>
          </cell>
          <cell r="E53" t="str">
            <v>YORK</v>
          </cell>
        </row>
        <row r="54">
          <cell r="C54" t="str">
            <v>130-17</v>
          </cell>
          <cell r="D54">
            <v>1760000</v>
          </cell>
          <cell r="E54" t="str">
            <v>STRICKLAND</v>
          </cell>
        </row>
        <row r="55">
          <cell r="C55" t="str">
            <v>137-17</v>
          </cell>
          <cell r="D55">
            <v>2030000</v>
          </cell>
          <cell r="E55" t="str">
            <v>KILLION</v>
          </cell>
        </row>
        <row r="56">
          <cell r="C56" t="str">
            <v>132-17</v>
          </cell>
          <cell r="D56">
            <v>1310000</v>
          </cell>
          <cell r="E56" t="str">
            <v>MALAVE</v>
          </cell>
        </row>
        <row r="57">
          <cell r="C57" t="str">
            <v>139-17</v>
          </cell>
          <cell r="D57">
            <v>1100000</v>
          </cell>
          <cell r="E57" t="str">
            <v>GEBRETEKLE</v>
          </cell>
        </row>
        <row r="58">
          <cell r="C58" t="str">
            <v>134-17</v>
          </cell>
          <cell r="D58">
            <v>1740000</v>
          </cell>
          <cell r="E58" t="str">
            <v>STORY</v>
          </cell>
        </row>
        <row r="59">
          <cell r="C59" t="str">
            <v>1806-17</v>
          </cell>
          <cell r="D59">
            <v>1830000</v>
          </cell>
          <cell r="E59" t="str">
            <v>YORK</v>
          </cell>
        </row>
        <row r="60">
          <cell r="C60" t="str">
            <v>141-17</v>
          </cell>
          <cell r="D60">
            <v>1360000</v>
          </cell>
          <cell r="E60" t="str">
            <v>SANTIZO</v>
          </cell>
        </row>
        <row r="61">
          <cell r="C61" t="str">
            <v>136-17</v>
          </cell>
          <cell r="D61">
            <v>1990000</v>
          </cell>
          <cell r="E61" t="str">
            <v>DAVIS</v>
          </cell>
        </row>
        <row r="62">
          <cell r="C62" t="str">
            <v>143-17</v>
          </cell>
          <cell r="D62">
            <v>1760000</v>
          </cell>
          <cell r="E62" t="str">
            <v>STRICKLAND</v>
          </cell>
        </row>
        <row r="63">
          <cell r="C63" t="str">
            <v>138-17</v>
          </cell>
          <cell r="D63">
            <v>2030000</v>
          </cell>
          <cell r="E63" t="str">
            <v>KILLION</v>
          </cell>
        </row>
        <row r="64">
          <cell r="C64" t="str">
            <v>145-17</v>
          </cell>
          <cell r="D64">
            <v>1310000</v>
          </cell>
          <cell r="E64" t="str">
            <v>MALAVE</v>
          </cell>
        </row>
        <row r="65">
          <cell r="C65" t="str">
            <v>1807-17</v>
          </cell>
          <cell r="D65">
            <v>1830000</v>
          </cell>
          <cell r="E65" t="str">
            <v>YORK</v>
          </cell>
        </row>
        <row r="66">
          <cell r="C66" t="str">
            <v>140-17</v>
          </cell>
          <cell r="D66">
            <v>1100000</v>
          </cell>
          <cell r="E66" t="str">
            <v>GEBRETEKLE</v>
          </cell>
        </row>
        <row r="67">
          <cell r="C67" t="str">
            <v>147-17</v>
          </cell>
          <cell r="D67">
            <v>1740000</v>
          </cell>
          <cell r="E67" t="str">
            <v>STORY</v>
          </cell>
        </row>
        <row r="68">
          <cell r="C68" t="str">
            <v>142-17</v>
          </cell>
          <cell r="D68">
            <v>1360000</v>
          </cell>
          <cell r="E68" t="str">
            <v>SANTIZO</v>
          </cell>
        </row>
        <row r="69">
          <cell r="C69" t="str">
            <v>1808-17</v>
          </cell>
          <cell r="D69">
            <v>1830000</v>
          </cell>
          <cell r="E69" t="str">
            <v>YORK</v>
          </cell>
        </row>
        <row r="70">
          <cell r="C70" t="str">
            <v>149-17</v>
          </cell>
          <cell r="D70">
            <v>1990000</v>
          </cell>
          <cell r="E70" t="str">
            <v>DAVIS</v>
          </cell>
        </row>
        <row r="71">
          <cell r="C71" t="str">
            <v>144-17</v>
          </cell>
          <cell r="D71">
            <v>1760000</v>
          </cell>
          <cell r="E71" t="str">
            <v>STRICKLAND</v>
          </cell>
        </row>
        <row r="72">
          <cell r="C72" t="str">
            <v>151-17</v>
          </cell>
          <cell r="D72">
            <v>2030000</v>
          </cell>
          <cell r="E72" t="str">
            <v>KILLION</v>
          </cell>
        </row>
        <row r="73">
          <cell r="C73" t="str">
            <v>1809-17</v>
          </cell>
          <cell r="D73">
            <v>1830000</v>
          </cell>
          <cell r="E73" t="str">
            <v>YORK</v>
          </cell>
        </row>
        <row r="74">
          <cell r="C74" t="str">
            <v>146-17</v>
          </cell>
          <cell r="D74">
            <v>1310000</v>
          </cell>
          <cell r="E74" t="str">
            <v>MALAVE</v>
          </cell>
        </row>
        <row r="75">
          <cell r="C75" t="str">
            <v>153-17</v>
          </cell>
          <cell r="D75">
            <v>1100000</v>
          </cell>
          <cell r="E75" t="str">
            <v>GEBRETEKLE</v>
          </cell>
        </row>
        <row r="76">
          <cell r="C76" t="str">
            <v>148-17</v>
          </cell>
          <cell r="D76">
            <v>1740000</v>
          </cell>
          <cell r="E76" t="str">
            <v>STORY</v>
          </cell>
        </row>
        <row r="77">
          <cell r="C77" t="str">
            <v>155-17</v>
          </cell>
          <cell r="D77">
            <v>930000</v>
          </cell>
          <cell r="E77" t="str">
            <v>CLARK</v>
          </cell>
        </row>
        <row r="78">
          <cell r="C78" t="str">
            <v>150-17</v>
          </cell>
          <cell r="D78">
            <v>1990000</v>
          </cell>
          <cell r="E78" t="str">
            <v>DAVIS</v>
          </cell>
        </row>
        <row r="79">
          <cell r="C79" t="str">
            <v>1810-17</v>
          </cell>
          <cell r="D79">
            <v>1830000</v>
          </cell>
          <cell r="E79" t="str">
            <v>YORK</v>
          </cell>
        </row>
        <row r="80">
          <cell r="C80" t="str">
            <v>157-17</v>
          </cell>
          <cell r="D80">
            <v>1760000</v>
          </cell>
          <cell r="E80" t="str">
            <v>STRICKLAND</v>
          </cell>
        </row>
        <row r="81">
          <cell r="C81" t="str">
            <v>152-17</v>
          </cell>
          <cell r="D81">
            <v>2030000</v>
          </cell>
          <cell r="E81" t="str">
            <v>KILLION</v>
          </cell>
        </row>
        <row r="82">
          <cell r="C82" t="str">
            <v>56-17</v>
          </cell>
          <cell r="D82">
            <v>2040000</v>
          </cell>
          <cell r="E82" t="str">
            <v>MOSES</v>
          </cell>
        </row>
        <row r="83">
          <cell r="C83" t="str">
            <v>159-17</v>
          </cell>
          <cell r="D83">
            <v>880000</v>
          </cell>
          <cell r="E83" t="str">
            <v>STEWART</v>
          </cell>
        </row>
        <row r="84">
          <cell r="C84" t="str">
            <v>1811-17</v>
          </cell>
          <cell r="D84">
            <v>1830000</v>
          </cell>
          <cell r="E84" t="str">
            <v>YORK</v>
          </cell>
        </row>
        <row r="85">
          <cell r="C85" t="str">
            <v>154-17</v>
          </cell>
          <cell r="D85">
            <v>1100000</v>
          </cell>
          <cell r="E85" t="str">
            <v>GEBRETEKLE</v>
          </cell>
        </row>
        <row r="86">
          <cell r="C86" t="str">
            <v>161-17</v>
          </cell>
          <cell r="D86">
            <v>1280000</v>
          </cell>
          <cell r="E86" t="str">
            <v>BARTLETT</v>
          </cell>
        </row>
        <row r="87">
          <cell r="C87" t="str">
            <v>156-17</v>
          </cell>
          <cell r="D87">
            <v>930000</v>
          </cell>
          <cell r="E87" t="str">
            <v>CLARK</v>
          </cell>
        </row>
        <row r="88">
          <cell r="C88" t="str">
            <v>163-17</v>
          </cell>
          <cell r="D88">
            <v>2040000</v>
          </cell>
          <cell r="E88" t="str">
            <v>MOSES</v>
          </cell>
        </row>
        <row r="89">
          <cell r="C89" t="str">
            <v>158-17</v>
          </cell>
          <cell r="D89">
            <v>1760000</v>
          </cell>
          <cell r="E89" t="str">
            <v>STRICKLAND</v>
          </cell>
        </row>
        <row r="90">
          <cell r="C90" t="str">
            <v>1812-17</v>
          </cell>
          <cell r="D90">
            <v>1830000</v>
          </cell>
          <cell r="E90" t="str">
            <v>YORK</v>
          </cell>
        </row>
        <row r="91">
          <cell r="C91" t="str">
            <v>55-17</v>
          </cell>
          <cell r="D91">
            <v>1990000</v>
          </cell>
          <cell r="E91" t="str">
            <v>DAVIS</v>
          </cell>
        </row>
        <row r="92">
          <cell r="C92" t="str">
            <v>165-17</v>
          </cell>
          <cell r="D92">
            <v>2020000</v>
          </cell>
          <cell r="E92" t="str">
            <v>SHOOK</v>
          </cell>
        </row>
        <row r="93">
          <cell r="C93" t="str">
            <v>160-17</v>
          </cell>
          <cell r="D93">
            <v>880000</v>
          </cell>
          <cell r="E93" t="str">
            <v>STEWART</v>
          </cell>
        </row>
        <row r="94">
          <cell r="C94" t="str">
            <v>162-17</v>
          </cell>
          <cell r="D94">
            <v>1280000</v>
          </cell>
          <cell r="E94" t="str">
            <v>BARTLETT</v>
          </cell>
        </row>
        <row r="95">
          <cell r="C95" t="str">
            <v>1813-17</v>
          </cell>
          <cell r="D95">
            <v>1830000</v>
          </cell>
          <cell r="E95" t="str">
            <v>YORK</v>
          </cell>
        </row>
        <row r="96">
          <cell r="C96" t="str">
            <v>167-17</v>
          </cell>
          <cell r="D96">
            <v>1770000</v>
          </cell>
          <cell r="E96" t="str">
            <v>BRUDER</v>
          </cell>
        </row>
        <row r="97">
          <cell r="C97" t="str">
            <v>169-17</v>
          </cell>
          <cell r="D97">
            <v>930000</v>
          </cell>
          <cell r="E97" t="str">
            <v>CLARK</v>
          </cell>
        </row>
        <row r="98">
          <cell r="C98" t="str">
            <v>164-17</v>
          </cell>
          <cell r="D98">
            <v>2040000</v>
          </cell>
          <cell r="E98" t="str">
            <v>MOSES</v>
          </cell>
        </row>
        <row r="99">
          <cell r="C99" t="str">
            <v>171-17</v>
          </cell>
          <cell r="D99">
            <v>1760000</v>
          </cell>
          <cell r="E99" t="str">
            <v>STRICKLAND</v>
          </cell>
        </row>
        <row r="100">
          <cell r="C100" t="str">
            <v>166-17</v>
          </cell>
          <cell r="D100">
            <v>2020000</v>
          </cell>
          <cell r="E100" t="str">
            <v>SHOOK</v>
          </cell>
        </row>
        <row r="101">
          <cell r="C101" t="str">
            <v>166-17</v>
          </cell>
          <cell r="D101">
            <v>2020000</v>
          </cell>
          <cell r="E101" t="str">
            <v>SHOOK</v>
          </cell>
        </row>
        <row r="102">
          <cell r="C102" t="str">
            <v>1814-17</v>
          </cell>
          <cell r="D102">
            <v>1830000</v>
          </cell>
          <cell r="E102" t="str">
            <v>YORK</v>
          </cell>
        </row>
        <row r="103">
          <cell r="C103" t="str">
            <v>173-17</v>
          </cell>
          <cell r="D103">
            <v>880000</v>
          </cell>
          <cell r="E103" t="str">
            <v>STEWART</v>
          </cell>
        </row>
        <row r="104">
          <cell r="C104" t="str">
            <v>168-17</v>
          </cell>
          <cell r="D104">
            <v>1770000</v>
          </cell>
          <cell r="E104" t="str">
            <v>BRUDER</v>
          </cell>
        </row>
        <row r="105">
          <cell r="C105" t="str">
            <v>175-17</v>
          </cell>
          <cell r="D105">
            <v>1280000</v>
          </cell>
          <cell r="E105" t="str">
            <v>BARTLETT</v>
          </cell>
        </row>
        <row r="106">
          <cell r="C106" t="str">
            <v>170-17</v>
          </cell>
          <cell r="D106">
            <v>930000</v>
          </cell>
          <cell r="E106" t="str">
            <v>CLARK</v>
          </cell>
        </row>
        <row r="107">
          <cell r="C107" t="str">
            <v>177-17</v>
          </cell>
          <cell r="D107">
            <v>2040000</v>
          </cell>
          <cell r="E107" t="str">
            <v>MOSES</v>
          </cell>
        </row>
        <row r="108">
          <cell r="C108" t="str">
            <v>1815-17</v>
          </cell>
          <cell r="D108">
            <v>1830000</v>
          </cell>
          <cell r="E108" t="str">
            <v>YORK</v>
          </cell>
        </row>
        <row r="109">
          <cell r="C109" t="str">
            <v>172-17</v>
          </cell>
          <cell r="D109">
            <v>1760000</v>
          </cell>
          <cell r="E109" t="str">
            <v>STRICKLAND</v>
          </cell>
        </row>
        <row r="110">
          <cell r="C110" t="str">
            <v>179-17</v>
          </cell>
          <cell r="D110">
            <v>2020000</v>
          </cell>
          <cell r="E110" t="str">
            <v>SHOOK</v>
          </cell>
        </row>
        <row r="111">
          <cell r="C111" t="str">
            <v>1816-17</v>
          </cell>
          <cell r="D111">
            <v>1830000</v>
          </cell>
          <cell r="E111" t="str">
            <v>YORK</v>
          </cell>
        </row>
        <row r="112">
          <cell r="C112" t="str">
            <v>174-17</v>
          </cell>
          <cell r="D112">
            <v>880000</v>
          </cell>
          <cell r="E112" t="str">
            <v>STEWART</v>
          </cell>
        </row>
        <row r="113">
          <cell r="C113" t="str">
            <v>181-17</v>
          </cell>
          <cell r="D113">
            <v>1770000</v>
          </cell>
          <cell r="E113" t="str">
            <v>BRUDER</v>
          </cell>
        </row>
        <row r="114">
          <cell r="C114" t="str">
            <v>176-17</v>
          </cell>
          <cell r="D114">
            <v>1280000</v>
          </cell>
          <cell r="E114" t="str">
            <v>BARTLETT</v>
          </cell>
        </row>
        <row r="115">
          <cell r="C115" t="str">
            <v>183-17</v>
          </cell>
          <cell r="D115">
            <v>930000</v>
          </cell>
          <cell r="E115" t="str">
            <v>CLARK</v>
          </cell>
        </row>
        <row r="116">
          <cell r="C116" t="str">
            <v>178-17</v>
          </cell>
          <cell r="D116">
            <v>2040000</v>
          </cell>
          <cell r="E116" t="str">
            <v>MOSES</v>
          </cell>
        </row>
        <row r="117">
          <cell r="C117" t="str">
            <v>1817-17</v>
          </cell>
          <cell r="D117">
            <v>2110000</v>
          </cell>
          <cell r="E117" t="str">
            <v>OUN</v>
          </cell>
        </row>
        <row r="118">
          <cell r="C118" t="str">
            <v>185-17</v>
          </cell>
          <cell r="D118">
            <v>1760000</v>
          </cell>
          <cell r="E118" t="str">
            <v>STRICKLAND</v>
          </cell>
        </row>
        <row r="119">
          <cell r="C119" t="str">
            <v>180-17</v>
          </cell>
          <cell r="D119">
            <v>2020000</v>
          </cell>
          <cell r="E119" t="str">
            <v>SHOOK</v>
          </cell>
        </row>
        <row r="120">
          <cell r="C120" t="str">
            <v>180-17</v>
          </cell>
          <cell r="D120">
            <v>2020000</v>
          </cell>
          <cell r="E120" t="str">
            <v>SHOOK</v>
          </cell>
        </row>
        <row r="121">
          <cell r="C121" t="str">
            <v>187-17</v>
          </cell>
          <cell r="D121">
            <v>880000</v>
          </cell>
          <cell r="E121" t="str">
            <v>STEWART</v>
          </cell>
        </row>
        <row r="122">
          <cell r="C122" t="str">
            <v>182-17</v>
          </cell>
          <cell r="D122">
            <v>1770000</v>
          </cell>
          <cell r="E122" t="str">
            <v>BRUDER</v>
          </cell>
        </row>
        <row r="123">
          <cell r="C123" t="str">
            <v>189-17</v>
          </cell>
          <cell r="D123">
            <v>1280000</v>
          </cell>
          <cell r="E123" t="str">
            <v>BARTLETT</v>
          </cell>
        </row>
        <row r="124">
          <cell r="C124" t="str">
            <v>1818-17</v>
          </cell>
          <cell r="D124">
            <v>2110000</v>
          </cell>
          <cell r="E124" t="str">
            <v>OUN</v>
          </cell>
        </row>
        <row r="125">
          <cell r="C125" t="str">
            <v>184-17</v>
          </cell>
          <cell r="D125">
            <v>930000</v>
          </cell>
          <cell r="E125" t="str">
            <v>CLARK</v>
          </cell>
        </row>
        <row r="126">
          <cell r="C126" t="str">
            <v>191-17</v>
          </cell>
          <cell r="D126">
            <v>2040000</v>
          </cell>
          <cell r="E126" t="str">
            <v>MOSES</v>
          </cell>
        </row>
        <row r="127">
          <cell r="C127" t="str">
            <v>186-17</v>
          </cell>
          <cell r="D127">
            <v>1760000</v>
          </cell>
          <cell r="E127" t="str">
            <v>STRICKLAND</v>
          </cell>
        </row>
        <row r="128">
          <cell r="C128" t="str">
            <v>193-17</v>
          </cell>
          <cell r="D128">
            <v>2020000</v>
          </cell>
          <cell r="E128" t="str">
            <v>SHOOK</v>
          </cell>
        </row>
        <row r="129">
          <cell r="C129" t="str">
            <v>1819-17</v>
          </cell>
          <cell r="D129">
            <v>2110000</v>
          </cell>
          <cell r="E129" t="str">
            <v>OUN</v>
          </cell>
        </row>
        <row r="130">
          <cell r="C130" t="str">
            <v>188-17</v>
          </cell>
          <cell r="D130">
            <v>880000</v>
          </cell>
          <cell r="E130" t="str">
            <v>STEWART</v>
          </cell>
        </row>
        <row r="131">
          <cell r="C131" t="str">
            <v>195-17</v>
          </cell>
          <cell r="D131">
            <v>1770000</v>
          </cell>
          <cell r="E131" t="str">
            <v>BRUDER</v>
          </cell>
        </row>
        <row r="132">
          <cell r="C132" t="str">
            <v>190-17</v>
          </cell>
          <cell r="D132">
            <v>1280000</v>
          </cell>
          <cell r="E132" t="str">
            <v>BARTLETT</v>
          </cell>
        </row>
        <row r="133">
          <cell r="C133" t="str">
            <v>1820-17</v>
          </cell>
          <cell r="D133">
            <v>2110000</v>
          </cell>
          <cell r="E133" t="str">
            <v>OUN</v>
          </cell>
        </row>
        <row r="134">
          <cell r="C134" t="str">
            <v>197-17</v>
          </cell>
          <cell r="D134">
            <v>930000</v>
          </cell>
          <cell r="E134" t="str">
            <v>CLARK</v>
          </cell>
        </row>
        <row r="135">
          <cell r="C135" t="str">
            <v>192-17</v>
          </cell>
          <cell r="D135">
            <v>2040000</v>
          </cell>
          <cell r="E135" t="str">
            <v>MOSES</v>
          </cell>
        </row>
        <row r="136">
          <cell r="C136" t="str">
            <v>199-17</v>
          </cell>
          <cell r="D136">
            <v>1760000</v>
          </cell>
          <cell r="E136" t="str">
            <v>STRICKLAND</v>
          </cell>
        </row>
        <row r="137">
          <cell r="C137" t="str">
            <v>194-17</v>
          </cell>
          <cell r="D137">
            <v>2020000</v>
          </cell>
          <cell r="E137" t="str">
            <v>SHOOK</v>
          </cell>
        </row>
        <row r="138">
          <cell r="C138" t="str">
            <v>201-17</v>
          </cell>
          <cell r="D138">
            <v>880000</v>
          </cell>
          <cell r="E138" t="str">
            <v>STEWART</v>
          </cell>
        </row>
        <row r="139">
          <cell r="C139" t="str">
            <v>1821-17</v>
          </cell>
          <cell r="D139">
            <v>2110000</v>
          </cell>
          <cell r="E139" t="str">
            <v>OUN</v>
          </cell>
        </row>
        <row r="140">
          <cell r="C140" t="str">
            <v>196-17</v>
          </cell>
          <cell r="D140">
            <v>1770000</v>
          </cell>
          <cell r="E140" t="str">
            <v>BRUDER</v>
          </cell>
        </row>
        <row r="141">
          <cell r="C141" t="str">
            <v>203-17</v>
          </cell>
          <cell r="D141">
            <v>1280000</v>
          </cell>
          <cell r="E141" t="str">
            <v>BARTLETT</v>
          </cell>
        </row>
        <row r="142">
          <cell r="C142" t="str">
            <v>198-17</v>
          </cell>
          <cell r="D142">
            <v>930000</v>
          </cell>
          <cell r="E142" t="str">
            <v>CLARK</v>
          </cell>
        </row>
        <row r="143">
          <cell r="C143" t="str">
            <v>1822-17</v>
          </cell>
          <cell r="D143">
            <v>2110000</v>
          </cell>
          <cell r="E143" t="str">
            <v>OUN</v>
          </cell>
        </row>
        <row r="144">
          <cell r="C144" t="str">
            <v>205-17</v>
          </cell>
          <cell r="D144">
            <v>2040000</v>
          </cell>
          <cell r="E144" t="str">
            <v>MOSES</v>
          </cell>
        </row>
        <row r="145">
          <cell r="C145" t="str">
            <v>200-17</v>
          </cell>
          <cell r="D145">
            <v>1760000</v>
          </cell>
          <cell r="E145" t="str">
            <v>STRICKLAND</v>
          </cell>
        </row>
        <row r="146">
          <cell r="C146" t="str">
            <v>207-17</v>
          </cell>
          <cell r="D146">
            <v>2020000</v>
          </cell>
          <cell r="E146" t="str">
            <v>SHOOK</v>
          </cell>
        </row>
        <row r="147">
          <cell r="C147" t="str">
            <v>202-17</v>
          </cell>
          <cell r="D147">
            <v>880000</v>
          </cell>
          <cell r="E147" t="str">
            <v>STEWART</v>
          </cell>
        </row>
        <row r="148">
          <cell r="C148" t="str">
            <v>209-17</v>
          </cell>
          <cell r="D148">
            <v>1770000</v>
          </cell>
          <cell r="E148" t="str">
            <v>BRUDER</v>
          </cell>
        </row>
        <row r="149">
          <cell r="C149" t="str">
            <v>204-17</v>
          </cell>
          <cell r="D149">
            <v>1280000</v>
          </cell>
          <cell r="E149" t="str">
            <v>BARTLETT</v>
          </cell>
        </row>
        <row r="150">
          <cell r="C150" t="str">
            <v>1823-17</v>
          </cell>
          <cell r="D150">
            <v>2110000</v>
          </cell>
          <cell r="E150" t="str">
            <v>OUN</v>
          </cell>
        </row>
        <row r="151">
          <cell r="C151" t="str">
            <v>211-17</v>
          </cell>
          <cell r="D151">
            <v>930000</v>
          </cell>
          <cell r="E151" t="str">
            <v>CLARK</v>
          </cell>
        </row>
        <row r="152">
          <cell r="C152" t="str">
            <v>206-17</v>
          </cell>
          <cell r="D152">
            <v>2040000</v>
          </cell>
          <cell r="E152" t="str">
            <v>MOSES</v>
          </cell>
        </row>
        <row r="153">
          <cell r="C153" t="str">
            <v>1824-17</v>
          </cell>
          <cell r="D153">
            <v>2110000</v>
          </cell>
          <cell r="E153" t="str">
            <v>OUN</v>
          </cell>
        </row>
        <row r="154">
          <cell r="C154" t="str">
            <v>213-17</v>
          </cell>
          <cell r="D154">
            <v>1810000</v>
          </cell>
          <cell r="E154" t="str">
            <v>NEWELL</v>
          </cell>
        </row>
        <row r="155">
          <cell r="C155" t="str">
            <v>208-17</v>
          </cell>
          <cell r="D155">
            <v>2020000</v>
          </cell>
          <cell r="E155" t="str">
            <v>SHOOK</v>
          </cell>
        </row>
        <row r="156">
          <cell r="C156" t="str">
            <v>63-17</v>
          </cell>
          <cell r="D156">
            <v>1780000</v>
          </cell>
          <cell r="E156" t="str">
            <v>DE LA ROSA</v>
          </cell>
        </row>
        <row r="157">
          <cell r="C157" t="str">
            <v>215-17</v>
          </cell>
          <cell r="D157">
            <v>880000</v>
          </cell>
          <cell r="E157" t="str">
            <v>STEWART</v>
          </cell>
        </row>
        <row r="158">
          <cell r="C158" t="str">
            <v>54-17</v>
          </cell>
          <cell r="D158">
            <v>1480000</v>
          </cell>
          <cell r="E158" t="str">
            <v>STURGEON</v>
          </cell>
        </row>
        <row r="159">
          <cell r="C159" t="str">
            <v>54-17</v>
          </cell>
          <cell r="D159">
            <v>1480000</v>
          </cell>
          <cell r="E159" t="str">
            <v>STURGEON</v>
          </cell>
        </row>
        <row r="160">
          <cell r="C160" t="str">
            <v>210-17</v>
          </cell>
          <cell r="D160">
            <v>1770000</v>
          </cell>
          <cell r="E160" t="str">
            <v>BRUDER</v>
          </cell>
        </row>
        <row r="161">
          <cell r="C161" t="str">
            <v>217-17</v>
          </cell>
          <cell r="D161">
            <v>1800000</v>
          </cell>
          <cell r="E161" t="str">
            <v>CHANDLER</v>
          </cell>
        </row>
        <row r="162">
          <cell r="C162" t="str">
            <v>1825-17</v>
          </cell>
          <cell r="D162">
            <v>2110000</v>
          </cell>
          <cell r="E162" t="str">
            <v>OUN</v>
          </cell>
        </row>
        <row r="163">
          <cell r="C163" t="str">
            <v>66-17</v>
          </cell>
          <cell r="D163">
            <v>1300000</v>
          </cell>
          <cell r="E163" t="str">
            <v>LEVIN</v>
          </cell>
        </row>
        <row r="164">
          <cell r="C164" t="str">
            <v>212-17</v>
          </cell>
          <cell r="D164">
            <v>930000</v>
          </cell>
          <cell r="E164" t="str">
            <v>CLARK</v>
          </cell>
        </row>
        <row r="165">
          <cell r="C165" t="str">
            <v>219-17</v>
          </cell>
          <cell r="D165">
            <v>1480000</v>
          </cell>
          <cell r="E165" t="str">
            <v>STURGEON</v>
          </cell>
        </row>
        <row r="166">
          <cell r="C166" t="str">
            <v>214-17</v>
          </cell>
          <cell r="D166">
            <v>1810000</v>
          </cell>
          <cell r="E166" t="str">
            <v>NEWELL</v>
          </cell>
        </row>
        <row r="167">
          <cell r="C167" t="str">
            <v>1826-17</v>
          </cell>
          <cell r="D167">
            <v>2110000</v>
          </cell>
          <cell r="E167" t="str">
            <v>OUN</v>
          </cell>
        </row>
        <row r="168">
          <cell r="C168" t="str">
            <v>303-17</v>
          </cell>
          <cell r="D168">
            <v>2020000</v>
          </cell>
          <cell r="E168" t="str">
            <v>SHOOK</v>
          </cell>
        </row>
        <row r="169">
          <cell r="C169" t="str">
            <v>64-17</v>
          </cell>
          <cell r="D169">
            <v>2040000</v>
          </cell>
          <cell r="E169" t="str">
            <v>MOSES</v>
          </cell>
        </row>
        <row r="170">
          <cell r="C170" t="str">
            <v>216-17</v>
          </cell>
          <cell r="D170">
            <v>2140000</v>
          </cell>
          <cell r="E170" t="str">
            <v>ROBINSON</v>
          </cell>
        </row>
        <row r="171">
          <cell r="C171" t="str">
            <v>221-17</v>
          </cell>
          <cell r="D171">
            <v>1300000</v>
          </cell>
          <cell r="E171" t="str">
            <v>LEVIN</v>
          </cell>
        </row>
        <row r="172">
          <cell r="C172" t="str">
            <v>56-17</v>
          </cell>
          <cell r="D172">
            <v>1770000</v>
          </cell>
          <cell r="E172" t="str">
            <v>BRUDER</v>
          </cell>
        </row>
        <row r="173">
          <cell r="C173" t="str">
            <v>218-17</v>
          </cell>
          <cell r="D173">
            <v>1800000</v>
          </cell>
          <cell r="E173" t="str">
            <v>CHANDLER</v>
          </cell>
        </row>
        <row r="174">
          <cell r="C174" t="str">
            <v>305-17</v>
          </cell>
          <cell r="D174">
            <v>930000</v>
          </cell>
          <cell r="E174" t="str">
            <v>CLARK</v>
          </cell>
        </row>
        <row r="175">
          <cell r="C175" t="str">
            <v>1827-17</v>
          </cell>
          <cell r="D175">
            <v>2110000</v>
          </cell>
          <cell r="E175" t="str">
            <v>OUN</v>
          </cell>
        </row>
        <row r="176">
          <cell r="C176" t="str">
            <v>220-17</v>
          </cell>
          <cell r="D176">
            <v>1480000</v>
          </cell>
          <cell r="E176" t="str">
            <v>STURGEON</v>
          </cell>
        </row>
        <row r="177">
          <cell r="C177" t="str">
            <v>223-17</v>
          </cell>
          <cell r="D177">
            <v>1810000</v>
          </cell>
          <cell r="E177" t="str">
            <v>NEWELL</v>
          </cell>
        </row>
        <row r="178">
          <cell r="C178" t="str">
            <v>1828-17</v>
          </cell>
          <cell r="D178">
            <v>2110000</v>
          </cell>
          <cell r="E178" t="str">
            <v>OUN</v>
          </cell>
        </row>
        <row r="179">
          <cell r="C179" t="str">
            <v>307-17</v>
          </cell>
          <cell r="D179">
            <v>880000</v>
          </cell>
          <cell r="E179" t="str">
            <v>STEWART</v>
          </cell>
        </row>
        <row r="180">
          <cell r="C180" t="str">
            <v>222-17</v>
          </cell>
          <cell r="D180">
            <v>1300000</v>
          </cell>
          <cell r="E180" t="str">
            <v>LEVIN</v>
          </cell>
        </row>
        <row r="181">
          <cell r="C181" t="str">
            <v>225-17</v>
          </cell>
          <cell r="D181">
            <v>1800000</v>
          </cell>
          <cell r="E181" t="str">
            <v>CHANDLER</v>
          </cell>
        </row>
        <row r="182">
          <cell r="C182" t="str">
            <v>224-17</v>
          </cell>
          <cell r="D182">
            <v>1810000</v>
          </cell>
          <cell r="E182" t="str">
            <v>NEWELL</v>
          </cell>
        </row>
        <row r="183">
          <cell r="C183" t="str">
            <v>1829-17</v>
          </cell>
          <cell r="D183">
            <v>2110000</v>
          </cell>
          <cell r="E183" t="str">
            <v>OUN</v>
          </cell>
        </row>
        <row r="184">
          <cell r="C184" t="str">
            <v>227-17</v>
          </cell>
          <cell r="D184">
            <v>1480000</v>
          </cell>
          <cell r="E184" t="str">
            <v>STURGEON</v>
          </cell>
        </row>
        <row r="185">
          <cell r="C185" t="str">
            <v>1830-17</v>
          </cell>
          <cell r="D185">
            <v>2110000</v>
          </cell>
          <cell r="E185" t="str">
            <v>OUN</v>
          </cell>
        </row>
        <row r="186">
          <cell r="C186" t="str">
            <v>229-17</v>
          </cell>
          <cell r="D186">
            <v>1300000</v>
          </cell>
          <cell r="E186" t="str">
            <v>LEVIN</v>
          </cell>
        </row>
        <row r="187">
          <cell r="C187" t="str">
            <v>226-17</v>
          </cell>
          <cell r="D187">
            <v>1800000</v>
          </cell>
          <cell r="E187" t="str">
            <v>CHANDLER</v>
          </cell>
        </row>
        <row r="188">
          <cell r="C188" t="str">
            <v>1831-17</v>
          </cell>
          <cell r="D188">
            <v>2110000</v>
          </cell>
          <cell r="E188" t="str">
            <v>OUN</v>
          </cell>
        </row>
        <row r="189">
          <cell r="C189" t="str">
            <v>228-17</v>
          </cell>
          <cell r="D189">
            <v>1480000</v>
          </cell>
          <cell r="E189" t="str">
            <v>STURGEON</v>
          </cell>
        </row>
        <row r="190">
          <cell r="C190" t="str">
            <v>231-17</v>
          </cell>
          <cell r="D190">
            <v>1810000</v>
          </cell>
          <cell r="E190" t="str">
            <v>NEWELL</v>
          </cell>
        </row>
        <row r="191">
          <cell r="C191" t="str">
            <v>1832-17</v>
          </cell>
          <cell r="D191">
            <v>2110000</v>
          </cell>
          <cell r="E191" t="str">
            <v>OUN</v>
          </cell>
        </row>
        <row r="192">
          <cell r="C192" t="str">
            <v>228-17</v>
          </cell>
          <cell r="D192">
            <v>1480000</v>
          </cell>
          <cell r="E192" t="str">
            <v>STURGEON</v>
          </cell>
        </row>
        <row r="193">
          <cell r="C193" t="str">
            <v>230-17</v>
          </cell>
          <cell r="D193">
            <v>1300000</v>
          </cell>
          <cell r="E193" t="str">
            <v>LEVIN</v>
          </cell>
        </row>
        <row r="194">
          <cell r="C194" t="str">
            <v>233-17</v>
          </cell>
          <cell r="D194">
            <v>1800000</v>
          </cell>
          <cell r="E194" t="str">
            <v>CHANDLER</v>
          </cell>
        </row>
        <row r="195">
          <cell r="C195" t="str">
            <v>232-17</v>
          </cell>
          <cell r="D195">
            <v>1810000</v>
          </cell>
          <cell r="E195" t="str">
            <v>NEWELL</v>
          </cell>
        </row>
        <row r="196">
          <cell r="C196" t="str">
            <v>1833-17</v>
          </cell>
          <cell r="D196">
            <v>2110000</v>
          </cell>
          <cell r="E196" t="str">
            <v>OUN</v>
          </cell>
        </row>
        <row r="197">
          <cell r="C197" t="str">
            <v>235-17</v>
          </cell>
          <cell r="D197">
            <v>1480000</v>
          </cell>
          <cell r="E197" t="str">
            <v>STURGEON</v>
          </cell>
        </row>
        <row r="198">
          <cell r="C198" t="str">
            <v>1902-17</v>
          </cell>
          <cell r="D198">
            <v>2110000</v>
          </cell>
          <cell r="E198" t="str">
            <v>OUN</v>
          </cell>
        </row>
        <row r="199">
          <cell r="C199" t="str">
            <v>237-17</v>
          </cell>
          <cell r="D199">
            <v>1300000</v>
          </cell>
          <cell r="E199" t="str">
            <v>LEVIN</v>
          </cell>
        </row>
        <row r="200">
          <cell r="C200" t="str">
            <v>234-17</v>
          </cell>
          <cell r="D200">
            <v>1800000</v>
          </cell>
          <cell r="E200" t="str">
            <v>CHANDLER</v>
          </cell>
        </row>
        <row r="201">
          <cell r="C201" t="str">
            <v>239-17</v>
          </cell>
          <cell r="D201">
            <v>1810000</v>
          </cell>
          <cell r="E201" t="str">
            <v>NEWELL</v>
          </cell>
        </row>
        <row r="202">
          <cell r="C202" t="str">
            <v>236-17</v>
          </cell>
          <cell r="D202">
            <v>1480000</v>
          </cell>
          <cell r="E202" t="str">
            <v>STURGEON</v>
          </cell>
        </row>
        <row r="203">
          <cell r="C203" t="str">
            <v>238-17</v>
          </cell>
          <cell r="D203">
            <v>1300000</v>
          </cell>
          <cell r="E203" t="str">
            <v>LEVIN</v>
          </cell>
        </row>
        <row r="204">
          <cell r="C204" t="str">
            <v>241-17</v>
          </cell>
          <cell r="D204">
            <v>1800000</v>
          </cell>
          <cell r="E204" t="str">
            <v>CHANDLER</v>
          </cell>
        </row>
        <row r="205">
          <cell r="C205" t="str">
            <v>240-17</v>
          </cell>
          <cell r="D205">
            <v>1810000</v>
          </cell>
          <cell r="E205" t="str">
            <v>NEWELL</v>
          </cell>
        </row>
        <row r="206">
          <cell r="C206" t="str">
            <v>243-17</v>
          </cell>
          <cell r="D206">
            <v>1480000</v>
          </cell>
          <cell r="E206" t="str">
            <v>STURGEON</v>
          </cell>
        </row>
        <row r="207">
          <cell r="C207" t="str">
            <v>245-17</v>
          </cell>
          <cell r="D207">
            <v>1300000</v>
          </cell>
          <cell r="E207" t="str">
            <v>LEVIN</v>
          </cell>
        </row>
        <row r="208">
          <cell r="C208" t="str">
            <v>242-17</v>
          </cell>
          <cell r="D208">
            <v>1800000</v>
          </cell>
          <cell r="E208" t="str">
            <v>CHANDLER</v>
          </cell>
        </row>
        <row r="209">
          <cell r="C209" t="str">
            <v>245-17</v>
          </cell>
          <cell r="D209">
            <v>1300000</v>
          </cell>
          <cell r="E209" t="str">
            <v>LEVIN</v>
          </cell>
        </row>
        <row r="210">
          <cell r="C210" t="str">
            <v>245-17</v>
          </cell>
          <cell r="D210">
            <v>1300000</v>
          </cell>
          <cell r="E210" t="str">
            <v>LEVIN</v>
          </cell>
        </row>
        <row r="211">
          <cell r="C211" t="str">
            <v>245-17</v>
          </cell>
          <cell r="D211">
            <v>1300000</v>
          </cell>
          <cell r="E211" t="str">
            <v>LEVIN</v>
          </cell>
        </row>
        <row r="212">
          <cell r="C212" t="str">
            <v>244-17</v>
          </cell>
          <cell r="D212">
            <v>1480000</v>
          </cell>
          <cell r="E212" t="str">
            <v>STURGEON</v>
          </cell>
        </row>
        <row r="213">
          <cell r="C213" t="str">
            <v>311-17</v>
          </cell>
          <cell r="D213">
            <v>1800000</v>
          </cell>
          <cell r="E213" t="str">
            <v>CHANDLER</v>
          </cell>
        </row>
        <row r="214">
          <cell r="C214" t="str">
            <v>246-17</v>
          </cell>
          <cell r="D214">
            <v>1300000</v>
          </cell>
          <cell r="E214" t="str">
            <v>LEVIN</v>
          </cell>
        </row>
        <row r="215">
          <cell r="C215" t="str">
            <v>313-17</v>
          </cell>
          <cell r="D215">
            <v>1480000</v>
          </cell>
          <cell r="E215" t="str">
            <v>STURGEON</v>
          </cell>
        </row>
        <row r="216">
          <cell r="C216" t="str">
            <v>315-17</v>
          </cell>
          <cell r="D216">
            <v>1300000</v>
          </cell>
          <cell r="E216" t="str">
            <v>LEVIN</v>
          </cell>
        </row>
        <row r="218">
          <cell r="C218" t="str">
            <v>232-16</v>
          </cell>
          <cell r="D218">
            <v>1230000</v>
          </cell>
          <cell r="E218" t="str">
            <v>YANAI</v>
          </cell>
        </row>
        <row r="219">
          <cell r="C219" t="str">
            <v>235-16</v>
          </cell>
          <cell r="D219">
            <v>1480000</v>
          </cell>
          <cell r="E219" t="str">
            <v>STURGEON</v>
          </cell>
        </row>
        <row r="220">
          <cell r="C220" t="str">
            <v>908-16</v>
          </cell>
          <cell r="D220">
            <v>1810000</v>
          </cell>
          <cell r="E220" t="str">
            <v>NEWELL</v>
          </cell>
        </row>
        <row r="221">
          <cell r="C221" t="str">
            <v>237-16</v>
          </cell>
          <cell r="D221">
            <v>1300000</v>
          </cell>
          <cell r="E221" t="str">
            <v>LEVIN</v>
          </cell>
        </row>
        <row r="222">
          <cell r="C222" t="str">
            <v>234-16</v>
          </cell>
          <cell r="D222">
            <v>1800000</v>
          </cell>
          <cell r="E222" t="str">
            <v>CHANDLER</v>
          </cell>
        </row>
        <row r="223">
          <cell r="C223" t="str">
            <v>236-16</v>
          </cell>
          <cell r="D223">
            <v>1480000</v>
          </cell>
          <cell r="E223" t="str">
            <v>STURGEON</v>
          </cell>
        </row>
        <row r="224">
          <cell r="C224" t="str">
            <v>239-16</v>
          </cell>
          <cell r="D224">
            <v>1230000</v>
          </cell>
          <cell r="E224" t="str">
            <v>YANAI</v>
          </cell>
        </row>
        <row r="225">
          <cell r="C225" t="str">
            <v>239-16</v>
          </cell>
          <cell r="D225">
            <v>1230000</v>
          </cell>
          <cell r="E225" t="str">
            <v>YANAI</v>
          </cell>
        </row>
        <row r="226">
          <cell r="C226" t="str">
            <v>238-16</v>
          </cell>
          <cell r="D226">
            <v>1300000</v>
          </cell>
          <cell r="E226" t="str">
            <v>LEVIN</v>
          </cell>
        </row>
        <row r="227">
          <cell r="C227" t="str">
            <v>241-16</v>
          </cell>
          <cell r="D227">
            <v>1800000</v>
          </cell>
          <cell r="E227" t="str">
            <v>CHANDLER</v>
          </cell>
        </row>
        <row r="228">
          <cell r="C228" t="str">
            <v>236-16</v>
          </cell>
          <cell r="D228">
            <v>1480000</v>
          </cell>
          <cell r="E228" t="str">
            <v>STURGEON</v>
          </cell>
        </row>
        <row r="229">
          <cell r="C229" t="str">
            <v>240-16</v>
          </cell>
          <cell r="D229">
            <v>1230000</v>
          </cell>
          <cell r="E229" t="str">
            <v>YANAI</v>
          </cell>
        </row>
        <row r="230">
          <cell r="C230" t="str">
            <v>243-16</v>
          </cell>
          <cell r="D230">
            <v>1480000</v>
          </cell>
          <cell r="E230" t="str">
            <v>STURGEON</v>
          </cell>
        </row>
        <row r="231">
          <cell r="C231" t="str">
            <v>245-16</v>
          </cell>
          <cell r="D231">
            <v>1300000</v>
          </cell>
          <cell r="E231" t="str">
            <v>LEVIN</v>
          </cell>
        </row>
        <row r="232">
          <cell r="C232" t="str">
            <v>242-16</v>
          </cell>
          <cell r="D232">
            <v>1800000</v>
          </cell>
          <cell r="E232" t="str">
            <v>CHANDLER</v>
          </cell>
        </row>
        <row r="233">
          <cell r="C233" t="str">
            <v>309-16</v>
          </cell>
          <cell r="D233">
            <v>1230000</v>
          </cell>
          <cell r="E233" t="str">
            <v>YANAI</v>
          </cell>
        </row>
        <row r="234">
          <cell r="C234" t="str">
            <v>244-16</v>
          </cell>
          <cell r="D234">
            <v>1480000</v>
          </cell>
          <cell r="E234" t="str">
            <v>STURGEON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101-18</v>
          </cell>
        </row>
      </sheetData>
      <sheetData sheetId="1" refreshError="1"/>
      <sheetData sheetId="2" refreshError="1"/>
      <sheetData sheetId="3">
        <row r="1">
          <cell r="C1" t="str">
            <v>245-17</v>
          </cell>
          <cell r="D1">
            <v>1300000</v>
          </cell>
          <cell r="E1" t="str">
            <v>LEVIN</v>
          </cell>
        </row>
        <row r="2">
          <cell r="C2" t="str">
            <v>242-17</v>
          </cell>
          <cell r="D2">
            <v>1800000</v>
          </cell>
          <cell r="E2" t="str">
            <v>CHANDLER</v>
          </cell>
        </row>
        <row r="3">
          <cell r="C3" t="str">
            <v>245-17</v>
          </cell>
          <cell r="D3">
            <v>1300000</v>
          </cell>
          <cell r="E3" t="str">
            <v>LEVIN</v>
          </cell>
        </row>
        <row r="4">
          <cell r="C4" t="str">
            <v>245-17</v>
          </cell>
          <cell r="D4">
            <v>1300000</v>
          </cell>
          <cell r="E4" t="str">
            <v>LEVIN</v>
          </cell>
        </row>
        <row r="5">
          <cell r="C5" t="str">
            <v>245-17</v>
          </cell>
          <cell r="D5">
            <v>1300000</v>
          </cell>
          <cell r="E5" t="str">
            <v>LEVIN</v>
          </cell>
        </row>
        <row r="6">
          <cell r="C6" t="str">
            <v>244-17</v>
          </cell>
          <cell r="D6">
            <v>1480000</v>
          </cell>
          <cell r="E6" t="str">
            <v>STURGEON</v>
          </cell>
        </row>
        <row r="7">
          <cell r="C7" t="str">
            <v>311-17</v>
          </cell>
          <cell r="D7">
            <v>1800000</v>
          </cell>
          <cell r="E7" t="str">
            <v>CHANDLER</v>
          </cell>
        </row>
        <row r="8">
          <cell r="C8" t="str">
            <v>246-17</v>
          </cell>
          <cell r="D8">
            <v>1300000</v>
          </cell>
          <cell r="E8" t="str">
            <v>LEVIN</v>
          </cell>
        </row>
        <row r="9">
          <cell r="C9" t="str">
            <v>313-17</v>
          </cell>
          <cell r="D9">
            <v>1480000</v>
          </cell>
          <cell r="E9" t="str">
            <v>STURGEON</v>
          </cell>
        </row>
        <row r="10">
          <cell r="C10" t="str">
            <v>315-17</v>
          </cell>
          <cell r="D10">
            <v>1300000</v>
          </cell>
          <cell r="E10" t="str">
            <v>LEVIN</v>
          </cell>
        </row>
        <row r="11">
          <cell r="C11" t="str">
            <v>101-18</v>
          </cell>
          <cell r="D11">
            <v>2030000</v>
          </cell>
          <cell r="E11" t="str">
            <v>KILLION</v>
          </cell>
        </row>
        <row r="12">
          <cell r="C12" t="str">
            <v>103-18</v>
          </cell>
          <cell r="D12">
            <v>2270000</v>
          </cell>
          <cell r="E12" t="str">
            <v>BROWN</v>
          </cell>
        </row>
        <row r="13">
          <cell r="C13" t="str">
            <v>304-18</v>
          </cell>
          <cell r="D13">
            <v>2270000</v>
          </cell>
          <cell r="E13" t="str">
            <v>BROWN</v>
          </cell>
        </row>
        <row r="14">
          <cell r="C14" t="str">
            <v>103-18</v>
          </cell>
          <cell r="D14">
            <v>2270000</v>
          </cell>
          <cell r="E14" t="str">
            <v>BROWN</v>
          </cell>
        </row>
        <row r="15">
          <cell r="C15" t="str">
            <v>102-18</v>
          </cell>
          <cell r="D15">
            <v>2030000</v>
          </cell>
          <cell r="E15" t="str">
            <v>KILLION</v>
          </cell>
        </row>
        <row r="16">
          <cell r="C16" t="str">
            <v>105-18</v>
          </cell>
          <cell r="D16">
            <v>2010000</v>
          </cell>
          <cell r="E16" t="str">
            <v>MAELZER</v>
          </cell>
        </row>
        <row r="17">
          <cell r="C17" t="str">
            <v>107-18</v>
          </cell>
          <cell r="D17">
            <v>1990000</v>
          </cell>
          <cell r="E17" t="str">
            <v>DAVIS</v>
          </cell>
        </row>
        <row r="18">
          <cell r="C18" t="str">
            <v>104-18</v>
          </cell>
          <cell r="D18">
            <v>2270000</v>
          </cell>
          <cell r="E18" t="str">
            <v>BROWN</v>
          </cell>
        </row>
        <row r="19">
          <cell r="C19" t="str">
            <v>109-18</v>
          </cell>
          <cell r="D19">
            <v>1310000</v>
          </cell>
          <cell r="E19" t="str">
            <v>MALAVE</v>
          </cell>
        </row>
        <row r="20">
          <cell r="C20" t="str">
            <v>111-18</v>
          </cell>
          <cell r="D20">
            <v>1760000</v>
          </cell>
          <cell r="E20" t="str">
            <v>STRICKLAND</v>
          </cell>
        </row>
        <row r="21">
          <cell r="C21" t="str">
            <v>113-18</v>
          </cell>
          <cell r="D21">
            <v>2030000</v>
          </cell>
          <cell r="E21" t="str">
            <v>KILLION</v>
          </cell>
        </row>
        <row r="22">
          <cell r="C22" t="str">
            <v>106-18</v>
          </cell>
          <cell r="D22">
            <v>2010000</v>
          </cell>
          <cell r="E22" t="str">
            <v>MAELZER</v>
          </cell>
        </row>
        <row r="23">
          <cell r="C23" t="str">
            <v>108-18</v>
          </cell>
          <cell r="D23">
            <v>1990000</v>
          </cell>
          <cell r="E23" t="str">
            <v>DAVIS</v>
          </cell>
        </row>
        <row r="24">
          <cell r="C24" t="str">
            <v>115-18</v>
          </cell>
          <cell r="D24">
            <v>1830000</v>
          </cell>
          <cell r="E24" t="str">
            <v>YORK</v>
          </cell>
        </row>
        <row r="25">
          <cell r="C25" t="str">
            <v>117-18</v>
          </cell>
          <cell r="D25">
            <v>2270000</v>
          </cell>
          <cell r="E25" t="str">
            <v>BROWN</v>
          </cell>
        </row>
        <row r="26">
          <cell r="C26" t="str">
            <v>1800-18</v>
          </cell>
          <cell r="D26">
            <v>1110000</v>
          </cell>
          <cell r="E26" t="str">
            <v>STARKS</v>
          </cell>
        </row>
        <row r="27">
          <cell r="C27" t="str">
            <v>110-18</v>
          </cell>
          <cell r="D27">
            <v>1310000</v>
          </cell>
          <cell r="E27" t="str">
            <v>MALAVE</v>
          </cell>
        </row>
        <row r="28">
          <cell r="C28" t="str">
            <v>112-18</v>
          </cell>
          <cell r="D28">
            <v>1760000</v>
          </cell>
          <cell r="E28" t="str">
            <v>STRICKLAND</v>
          </cell>
        </row>
        <row r="29">
          <cell r="C29" t="str">
            <v>119-18</v>
          </cell>
          <cell r="D29">
            <v>2010000</v>
          </cell>
          <cell r="E29" t="str">
            <v>MAELZER</v>
          </cell>
        </row>
        <row r="30">
          <cell r="C30" t="str">
            <v>114-18</v>
          </cell>
          <cell r="D30">
            <v>2030000</v>
          </cell>
          <cell r="E30" t="str">
            <v>KILLION</v>
          </cell>
        </row>
        <row r="31">
          <cell r="C31" t="str">
            <v>116-18</v>
          </cell>
          <cell r="D31">
            <v>1830000</v>
          </cell>
          <cell r="E31" t="str">
            <v>YORK</v>
          </cell>
        </row>
        <row r="32">
          <cell r="C32" t="str">
            <v>116-18</v>
          </cell>
          <cell r="D32">
            <v>1830000</v>
          </cell>
          <cell r="E32" t="str">
            <v>YORK</v>
          </cell>
        </row>
        <row r="33">
          <cell r="C33" t="str">
            <v>121-18</v>
          </cell>
          <cell r="D33">
            <v>1990000</v>
          </cell>
          <cell r="E33" t="str">
            <v>DAVIS</v>
          </cell>
        </row>
        <row r="34">
          <cell r="C34" t="str">
            <v>1801-18</v>
          </cell>
          <cell r="D34">
            <v>1110000</v>
          </cell>
          <cell r="E34" t="str">
            <v>STARKS</v>
          </cell>
        </row>
        <row r="35">
          <cell r="C35" t="str">
            <v>123-18</v>
          </cell>
          <cell r="D35">
            <v>1310000</v>
          </cell>
          <cell r="E35" t="str">
            <v>MALAVE</v>
          </cell>
        </row>
        <row r="36">
          <cell r="C36" t="str">
            <v>1802-18</v>
          </cell>
          <cell r="D36">
            <v>1110000</v>
          </cell>
          <cell r="E36" t="str">
            <v>STARKS</v>
          </cell>
        </row>
        <row r="37">
          <cell r="C37" t="str">
            <v>118-18</v>
          </cell>
          <cell r="D37">
            <v>2270000</v>
          </cell>
          <cell r="E37" t="str">
            <v>BROWN</v>
          </cell>
        </row>
        <row r="38">
          <cell r="C38" t="str">
            <v>125-18</v>
          </cell>
          <cell r="D38">
            <v>1760000</v>
          </cell>
          <cell r="E38" t="str">
            <v>STRICKLAND</v>
          </cell>
        </row>
        <row r="39">
          <cell r="C39" t="str">
            <v>120-18</v>
          </cell>
          <cell r="D39">
            <v>2010000</v>
          </cell>
          <cell r="E39" t="str">
            <v>MAELZER</v>
          </cell>
        </row>
        <row r="40">
          <cell r="C40" t="str">
            <v>127-18</v>
          </cell>
          <cell r="D40">
            <v>2030000</v>
          </cell>
          <cell r="E40" t="str">
            <v>KILLION</v>
          </cell>
        </row>
        <row r="41">
          <cell r="C41" t="str">
            <v>122-18</v>
          </cell>
          <cell r="D41">
            <v>1990000</v>
          </cell>
          <cell r="E41" t="str">
            <v>DAVIS</v>
          </cell>
        </row>
        <row r="42">
          <cell r="C42" t="str">
            <v>129-18</v>
          </cell>
          <cell r="D42">
            <v>1830000</v>
          </cell>
          <cell r="E42" t="str">
            <v>YORK</v>
          </cell>
        </row>
        <row r="43">
          <cell r="C43" t="str">
            <v>1803-18</v>
          </cell>
          <cell r="D43">
            <v>1110000</v>
          </cell>
          <cell r="E43" t="str">
            <v>STARKS</v>
          </cell>
        </row>
        <row r="44">
          <cell r="C44" t="str">
            <v>124-18</v>
          </cell>
          <cell r="D44">
            <v>1310000</v>
          </cell>
          <cell r="E44" t="str">
            <v>MALAVE</v>
          </cell>
        </row>
        <row r="45">
          <cell r="C45" t="str">
            <v>131-18</v>
          </cell>
          <cell r="D45">
            <v>2270000</v>
          </cell>
          <cell r="E45" t="str">
            <v>BROWN</v>
          </cell>
        </row>
        <row r="46">
          <cell r="C46" t="str">
            <v>1804-18</v>
          </cell>
          <cell r="D46">
            <v>1110000</v>
          </cell>
          <cell r="E46" t="str">
            <v>STARKS</v>
          </cell>
        </row>
        <row r="47">
          <cell r="C47" t="str">
            <v>126-18</v>
          </cell>
          <cell r="D47">
            <v>1760000</v>
          </cell>
          <cell r="E47" t="str">
            <v>STRICKLAND</v>
          </cell>
        </row>
        <row r="48">
          <cell r="C48" t="str">
            <v>133-18</v>
          </cell>
          <cell r="D48">
            <v>2010000</v>
          </cell>
          <cell r="E48" t="str">
            <v>MAELZER</v>
          </cell>
        </row>
        <row r="49">
          <cell r="C49" t="str">
            <v>128-18</v>
          </cell>
          <cell r="D49">
            <v>2030000</v>
          </cell>
          <cell r="E49" t="str">
            <v>KILLION</v>
          </cell>
        </row>
        <row r="50">
          <cell r="C50" t="str">
            <v>130-18</v>
          </cell>
          <cell r="D50">
            <v>1830000</v>
          </cell>
          <cell r="E50" t="str">
            <v>YORK</v>
          </cell>
        </row>
        <row r="51">
          <cell r="C51" t="str">
            <v>135-18</v>
          </cell>
          <cell r="D51">
            <v>1990000</v>
          </cell>
          <cell r="E51" t="str">
            <v>DAVIS</v>
          </cell>
        </row>
        <row r="52">
          <cell r="C52" t="str">
            <v>1805-18</v>
          </cell>
          <cell r="D52">
            <v>1110000</v>
          </cell>
          <cell r="E52" t="str">
            <v>STARKS</v>
          </cell>
        </row>
        <row r="53">
          <cell r="C53" t="str">
            <v>137-18</v>
          </cell>
          <cell r="D53">
            <v>1310000</v>
          </cell>
          <cell r="E53" t="str">
            <v>MALAVE</v>
          </cell>
        </row>
        <row r="54">
          <cell r="C54" t="str">
            <v>132-18</v>
          </cell>
          <cell r="D54">
            <v>2270000</v>
          </cell>
          <cell r="E54" t="str">
            <v>BROWN</v>
          </cell>
        </row>
        <row r="55">
          <cell r="C55" t="str">
            <v>139-18</v>
          </cell>
          <cell r="D55">
            <v>1760000</v>
          </cell>
          <cell r="E55" t="str">
            <v>STRICKLAND</v>
          </cell>
        </row>
        <row r="56">
          <cell r="C56" t="str">
            <v>134-18</v>
          </cell>
          <cell r="D56">
            <v>2010000</v>
          </cell>
          <cell r="E56" t="str">
            <v>MAELZER</v>
          </cell>
        </row>
        <row r="57">
          <cell r="C57" t="str">
            <v>1806-18</v>
          </cell>
          <cell r="D57">
            <v>1110000</v>
          </cell>
          <cell r="E57" t="str">
            <v>STARKS</v>
          </cell>
        </row>
        <row r="58">
          <cell r="C58" t="str">
            <v>141-18</v>
          </cell>
          <cell r="D58">
            <v>2030000</v>
          </cell>
          <cell r="E58" t="str">
            <v>KILLION</v>
          </cell>
        </row>
        <row r="59">
          <cell r="C59" t="str">
            <v>136-18</v>
          </cell>
          <cell r="D59">
            <v>1990000</v>
          </cell>
          <cell r="E59" t="str">
            <v>DAVIS</v>
          </cell>
        </row>
        <row r="60">
          <cell r="C60" t="str">
            <v>143-18</v>
          </cell>
          <cell r="D60">
            <v>1830000</v>
          </cell>
          <cell r="E60" t="str">
            <v>YORK</v>
          </cell>
        </row>
        <row r="61">
          <cell r="C61" t="str">
            <v>1807-18</v>
          </cell>
          <cell r="D61">
            <v>1110000</v>
          </cell>
          <cell r="E61" t="str">
            <v>STARKS</v>
          </cell>
        </row>
        <row r="62">
          <cell r="C62" t="str">
            <v>138-18</v>
          </cell>
          <cell r="D62">
            <v>1310000</v>
          </cell>
          <cell r="E62" t="str">
            <v>MALAVE</v>
          </cell>
        </row>
        <row r="63">
          <cell r="C63" t="str">
            <v>145-18</v>
          </cell>
          <cell r="D63">
            <v>2270000</v>
          </cell>
          <cell r="E63" t="str">
            <v>BROWN</v>
          </cell>
        </row>
        <row r="64">
          <cell r="C64" t="str">
            <v>140-18</v>
          </cell>
          <cell r="D64">
            <v>1760000</v>
          </cell>
          <cell r="E64" t="str">
            <v>STRICKLAND</v>
          </cell>
        </row>
        <row r="65">
          <cell r="C65" t="str">
            <v>147-18</v>
          </cell>
          <cell r="D65">
            <v>2010000</v>
          </cell>
          <cell r="E65" t="str">
            <v>MAELZER</v>
          </cell>
        </row>
        <row r="66">
          <cell r="C66" t="str">
            <v>142-18</v>
          </cell>
          <cell r="D66">
            <v>2030000</v>
          </cell>
          <cell r="E66" t="str">
            <v>KILLION</v>
          </cell>
        </row>
        <row r="67">
          <cell r="C67" t="str">
            <v>151-18</v>
          </cell>
          <cell r="D67">
            <v>1310000</v>
          </cell>
          <cell r="E67" t="str">
            <v>MALAVE</v>
          </cell>
        </row>
        <row r="68">
          <cell r="C68" t="str">
            <v>138-18</v>
          </cell>
          <cell r="D68">
            <v>1310000</v>
          </cell>
          <cell r="E68" t="str">
            <v>MALAVE</v>
          </cell>
        </row>
        <row r="69">
          <cell r="C69" t="str">
            <v>1807-18</v>
          </cell>
          <cell r="D69">
            <v>1110000</v>
          </cell>
          <cell r="E69" t="str">
            <v>STARKS</v>
          </cell>
        </row>
        <row r="70">
          <cell r="C70" t="str">
            <v>1808-18</v>
          </cell>
          <cell r="D70">
            <v>1110000</v>
          </cell>
          <cell r="E70" t="str">
            <v>STARKS</v>
          </cell>
        </row>
        <row r="71">
          <cell r="C71" t="str">
            <v>149-18</v>
          </cell>
          <cell r="D71">
            <v>1990000</v>
          </cell>
          <cell r="E71" t="str">
            <v>DAVIS</v>
          </cell>
        </row>
        <row r="72">
          <cell r="C72" t="str">
            <v>144-18</v>
          </cell>
          <cell r="D72">
            <v>1830000</v>
          </cell>
          <cell r="E72" t="str">
            <v>YORK</v>
          </cell>
        </row>
        <row r="73">
          <cell r="C73" t="str">
            <v>144-18</v>
          </cell>
          <cell r="D73">
            <v>1830000</v>
          </cell>
          <cell r="E73" t="str">
            <v>YORK</v>
          </cell>
        </row>
        <row r="74">
          <cell r="C74" t="str">
            <v>146-18</v>
          </cell>
          <cell r="D74">
            <v>2270000</v>
          </cell>
          <cell r="E74" t="str">
            <v>BROWN</v>
          </cell>
        </row>
        <row r="75">
          <cell r="C75" t="str">
            <v>151-18</v>
          </cell>
          <cell r="D75">
            <v>1780000</v>
          </cell>
          <cell r="E75" t="str">
            <v>DE LA ROSA</v>
          </cell>
        </row>
        <row r="76">
          <cell r="C76" t="str">
            <v>153-18</v>
          </cell>
          <cell r="D76">
            <v>1760000</v>
          </cell>
          <cell r="E76" t="str">
            <v>STRICKLAND</v>
          </cell>
        </row>
        <row r="77">
          <cell r="C77" t="str">
            <v>1809-18</v>
          </cell>
          <cell r="D77">
            <v>1110000</v>
          </cell>
          <cell r="E77" t="str">
            <v>STARKS</v>
          </cell>
        </row>
        <row r="78">
          <cell r="C78" t="str">
            <v>148-18</v>
          </cell>
          <cell r="D78">
            <v>2010000</v>
          </cell>
          <cell r="E78" t="str">
            <v>MAELZER</v>
          </cell>
        </row>
        <row r="79">
          <cell r="C79" t="str">
            <v>155-18</v>
          </cell>
          <cell r="D79">
            <v>930000</v>
          </cell>
          <cell r="E79" t="str">
            <v>CLARK</v>
          </cell>
        </row>
        <row r="80">
          <cell r="C80" t="str">
            <v>150-18</v>
          </cell>
          <cell r="D80">
            <v>1990000</v>
          </cell>
          <cell r="E80" t="str">
            <v>DAVIS</v>
          </cell>
        </row>
        <row r="81">
          <cell r="C81" t="str">
            <v>1810-18</v>
          </cell>
          <cell r="D81">
            <v>1110000</v>
          </cell>
          <cell r="E81" t="str">
            <v>STARKS</v>
          </cell>
        </row>
        <row r="82">
          <cell r="C82" t="str">
            <v>157-18</v>
          </cell>
          <cell r="D82">
            <v>1830000</v>
          </cell>
          <cell r="E82" t="str">
            <v>YORK</v>
          </cell>
        </row>
        <row r="83">
          <cell r="C83" t="str">
            <v>152-18</v>
          </cell>
          <cell r="D83">
            <v>1780000</v>
          </cell>
          <cell r="E83" t="str">
            <v>DE LA ROSA</v>
          </cell>
        </row>
        <row r="84">
          <cell r="C84" t="str">
            <v>159-18</v>
          </cell>
          <cell r="D84">
            <v>880000</v>
          </cell>
          <cell r="E84" t="str">
            <v>STEWART</v>
          </cell>
        </row>
        <row r="85">
          <cell r="C85" t="str">
            <v>154-18</v>
          </cell>
          <cell r="D85">
            <v>1760000</v>
          </cell>
          <cell r="E85" t="str">
            <v>STRICKLAND</v>
          </cell>
        </row>
        <row r="86">
          <cell r="C86" t="str">
            <v>161-18</v>
          </cell>
          <cell r="D86">
            <v>1280000</v>
          </cell>
          <cell r="E86" t="str">
            <v>BARTLETT</v>
          </cell>
        </row>
        <row r="87">
          <cell r="C87" t="str">
            <v>1811-18</v>
          </cell>
          <cell r="D87">
            <v>1110000</v>
          </cell>
          <cell r="E87" t="str">
            <v>STARKS</v>
          </cell>
        </row>
        <row r="88">
          <cell r="C88" t="str">
            <v>156-18</v>
          </cell>
          <cell r="D88">
            <v>930000</v>
          </cell>
          <cell r="E88" t="str">
            <v>CLARK</v>
          </cell>
        </row>
        <row r="89">
          <cell r="C89" t="str">
            <v>158-18</v>
          </cell>
          <cell r="D89">
            <v>1830000</v>
          </cell>
          <cell r="E89" t="str">
            <v>YORK</v>
          </cell>
        </row>
        <row r="90">
          <cell r="C90" t="str">
            <v>54-18</v>
          </cell>
          <cell r="D90">
            <v>2110000</v>
          </cell>
          <cell r="E90" t="str">
            <v>OUN</v>
          </cell>
        </row>
        <row r="91">
          <cell r="C91" t="str">
            <v>163-18</v>
          </cell>
          <cell r="D91">
            <v>1770000</v>
          </cell>
          <cell r="E91" t="str">
            <v>BRUDER</v>
          </cell>
        </row>
        <row r="92">
          <cell r="C92" t="str">
            <v>1812-18</v>
          </cell>
          <cell r="D92">
            <v>1110000</v>
          </cell>
          <cell r="E92" t="str">
            <v>STARKS</v>
          </cell>
        </row>
        <row r="93">
          <cell r="C93" t="str">
            <v>165-18</v>
          </cell>
          <cell r="D93">
            <v>2040000</v>
          </cell>
          <cell r="E93" t="str">
            <v>MOSES</v>
          </cell>
        </row>
        <row r="94">
          <cell r="C94" t="str">
            <v>160-18</v>
          </cell>
          <cell r="D94">
            <v>880000</v>
          </cell>
          <cell r="E94" t="str">
            <v>STEWART</v>
          </cell>
        </row>
        <row r="95">
          <cell r="C95" t="str">
            <v>162-18</v>
          </cell>
          <cell r="D95">
            <v>1280000</v>
          </cell>
          <cell r="E95" t="str">
            <v>BARTLETT</v>
          </cell>
        </row>
        <row r="96">
          <cell r="C96" t="str">
            <v>167-18</v>
          </cell>
          <cell r="D96">
            <v>2110000</v>
          </cell>
          <cell r="E96" t="str">
            <v>OUN</v>
          </cell>
        </row>
        <row r="97">
          <cell r="C97" t="str">
            <v>55-18</v>
          </cell>
          <cell r="D97">
            <v>1760000</v>
          </cell>
          <cell r="E97" t="str">
            <v>STRICKLAND</v>
          </cell>
        </row>
        <row r="98">
          <cell r="C98" t="str">
            <v>169-18</v>
          </cell>
          <cell r="D98">
            <v>930000</v>
          </cell>
          <cell r="E98" t="str">
            <v>CLARK</v>
          </cell>
        </row>
        <row r="99">
          <cell r="C99" t="str">
            <v>1813-18</v>
          </cell>
          <cell r="D99">
            <v>1110000</v>
          </cell>
          <cell r="E99" t="str">
            <v>STARKS</v>
          </cell>
        </row>
        <row r="100">
          <cell r="C100" t="str">
            <v>164-18</v>
          </cell>
          <cell r="D100">
            <v>1770000</v>
          </cell>
          <cell r="E100" t="str">
            <v>BRUDER</v>
          </cell>
        </row>
        <row r="101">
          <cell r="C101" t="str">
            <v>171-18</v>
          </cell>
          <cell r="D101">
            <v>2020000</v>
          </cell>
          <cell r="E101" t="str">
            <v>SHOOK</v>
          </cell>
        </row>
        <row r="102">
          <cell r="C102" t="str">
            <v>166-18</v>
          </cell>
          <cell r="D102">
            <v>2040000</v>
          </cell>
          <cell r="E102" t="str">
            <v>MOSES</v>
          </cell>
        </row>
        <row r="103">
          <cell r="C103" t="str">
            <v>1815-18</v>
          </cell>
          <cell r="D103">
            <v>1110000</v>
          </cell>
          <cell r="E103" t="str">
            <v>STARKS</v>
          </cell>
        </row>
        <row r="104">
          <cell r="C104" t="str">
            <v>1814-18</v>
          </cell>
          <cell r="D104">
            <v>1110000</v>
          </cell>
          <cell r="E104" t="str">
            <v>STARKS</v>
          </cell>
        </row>
        <row r="105">
          <cell r="C105" t="str">
            <v>173-18</v>
          </cell>
          <cell r="D105">
            <v>880000</v>
          </cell>
          <cell r="E105" t="str">
            <v>STEWART</v>
          </cell>
        </row>
        <row r="106">
          <cell r="C106" t="str">
            <v>168-18</v>
          </cell>
          <cell r="D106">
            <v>2110000</v>
          </cell>
          <cell r="E106" t="str">
            <v>OUN</v>
          </cell>
        </row>
        <row r="107">
          <cell r="C107" t="str">
            <v>175-18</v>
          </cell>
          <cell r="D107">
            <v>1280000</v>
          </cell>
          <cell r="E107" t="str">
            <v>BARTLETT</v>
          </cell>
        </row>
        <row r="108">
          <cell r="C108" t="str">
            <v>170-18</v>
          </cell>
          <cell r="D108">
            <v>930000</v>
          </cell>
          <cell r="E108" t="str">
            <v>CLARK</v>
          </cell>
        </row>
        <row r="109">
          <cell r="C109" t="str">
            <v>177-18</v>
          </cell>
          <cell r="D109">
            <v>1770000</v>
          </cell>
          <cell r="E109" t="str">
            <v>BRUDER</v>
          </cell>
        </row>
        <row r="110">
          <cell r="C110" t="str">
            <v>172-18</v>
          </cell>
          <cell r="D110">
            <v>2020000</v>
          </cell>
          <cell r="E110" t="str">
            <v>SHOOK</v>
          </cell>
        </row>
        <row r="111">
          <cell r="C111" t="str">
            <v>1815-18</v>
          </cell>
          <cell r="D111">
            <v>1110000</v>
          </cell>
          <cell r="E111" t="str">
            <v>STARKS</v>
          </cell>
        </row>
        <row r="112">
          <cell r="C112" t="str">
            <v>179-18</v>
          </cell>
          <cell r="D112">
            <v>2040000</v>
          </cell>
          <cell r="E112" t="str">
            <v>MOSES</v>
          </cell>
        </row>
        <row r="113">
          <cell r="C113" t="str">
            <v>174-18</v>
          </cell>
          <cell r="D113">
            <v>880000</v>
          </cell>
          <cell r="E113" t="str">
            <v>STEWART</v>
          </cell>
        </row>
        <row r="114">
          <cell r="C114" t="str">
            <v>181-18</v>
          </cell>
          <cell r="D114">
            <v>2110000</v>
          </cell>
          <cell r="E114" t="str">
            <v>OUN</v>
          </cell>
        </row>
        <row r="115">
          <cell r="C115" t="str">
            <v>1816-18</v>
          </cell>
          <cell r="D115">
            <v>1110000</v>
          </cell>
          <cell r="E115" t="str">
            <v>STARKS</v>
          </cell>
        </row>
        <row r="116">
          <cell r="C116" t="str">
            <v>176-18</v>
          </cell>
          <cell r="D116">
            <v>1280000</v>
          </cell>
          <cell r="E116" t="str">
            <v>BARTLETT</v>
          </cell>
        </row>
        <row r="117">
          <cell r="C117" t="str">
            <v>183-18</v>
          </cell>
          <cell r="D117">
            <v>930000</v>
          </cell>
          <cell r="E117" t="str">
            <v>CLARK</v>
          </cell>
        </row>
        <row r="118">
          <cell r="C118" t="str">
            <v>178-18</v>
          </cell>
          <cell r="D118">
            <v>1770000</v>
          </cell>
          <cell r="E118" t="str">
            <v>BRUDER</v>
          </cell>
        </row>
        <row r="119">
          <cell r="C119" t="str">
            <v>1817-18</v>
          </cell>
          <cell r="D119">
            <v>2250000</v>
          </cell>
          <cell r="E119" t="str">
            <v>CRAYTON</v>
          </cell>
        </row>
        <row r="120">
          <cell r="C120" t="str">
            <v>185-18</v>
          </cell>
          <cell r="D120">
            <v>2020000</v>
          </cell>
          <cell r="E120" t="str">
            <v>SHOOK</v>
          </cell>
        </row>
        <row r="121">
          <cell r="C121" t="str">
            <v>180-18</v>
          </cell>
          <cell r="D121">
            <v>2040000</v>
          </cell>
          <cell r="E121" t="str">
            <v>MOSES</v>
          </cell>
        </row>
        <row r="122">
          <cell r="C122" t="str">
            <v>185-18</v>
          </cell>
          <cell r="D122">
            <v>2020000</v>
          </cell>
          <cell r="E122" t="str">
            <v>SHOOK</v>
          </cell>
        </row>
        <row r="123">
          <cell r="C123" t="str">
            <v>174-18</v>
          </cell>
          <cell r="D123">
            <v>880000</v>
          </cell>
          <cell r="E123" t="str">
            <v>STEWART</v>
          </cell>
        </row>
        <row r="124">
          <cell r="C124" t="str">
            <v>187-18</v>
          </cell>
          <cell r="D124">
            <v>880000</v>
          </cell>
          <cell r="E124" t="str">
            <v>STEWART</v>
          </cell>
        </row>
        <row r="125">
          <cell r="C125" t="str">
            <v>182-18</v>
          </cell>
          <cell r="D125">
            <v>2110000</v>
          </cell>
          <cell r="E125" t="str">
            <v>OUN</v>
          </cell>
        </row>
        <row r="126">
          <cell r="C126" t="str">
            <v>1818-18</v>
          </cell>
          <cell r="D126">
            <v>2250000</v>
          </cell>
          <cell r="E126" t="str">
            <v>CRAYTON</v>
          </cell>
        </row>
        <row r="127">
          <cell r="C127" t="str">
            <v>189-18</v>
          </cell>
          <cell r="D127">
            <v>1280000</v>
          </cell>
          <cell r="E127" t="str">
            <v>BARTLETT</v>
          </cell>
        </row>
        <row r="128">
          <cell r="C128" t="str">
            <v>184-18</v>
          </cell>
          <cell r="D128">
            <v>930000</v>
          </cell>
          <cell r="E128" t="str">
            <v>CLARK</v>
          </cell>
        </row>
        <row r="129">
          <cell r="C129" t="str">
            <v>191-18</v>
          </cell>
          <cell r="D129">
            <v>1770000</v>
          </cell>
          <cell r="E129" t="str">
            <v>BRUDER</v>
          </cell>
        </row>
        <row r="130">
          <cell r="C130" t="str">
            <v>1819-18</v>
          </cell>
          <cell r="D130">
            <v>2250000</v>
          </cell>
          <cell r="E130" t="str">
            <v>CRAYTON</v>
          </cell>
        </row>
        <row r="131">
          <cell r="C131" t="str">
            <v>186-18</v>
          </cell>
          <cell r="D131">
            <v>2020000</v>
          </cell>
          <cell r="E131" t="str">
            <v>SHOOK</v>
          </cell>
        </row>
        <row r="132">
          <cell r="C132" t="str">
            <v>193-18</v>
          </cell>
          <cell r="D132">
            <v>2040000</v>
          </cell>
          <cell r="E132" t="str">
            <v>MOSES</v>
          </cell>
        </row>
        <row r="133">
          <cell r="C133" t="str">
            <v>188-18</v>
          </cell>
          <cell r="D133">
            <v>880000</v>
          </cell>
          <cell r="E133" t="str">
            <v>STEWART</v>
          </cell>
        </row>
        <row r="134">
          <cell r="C134" t="str">
            <v>195-18</v>
          </cell>
          <cell r="D134">
            <v>2110000</v>
          </cell>
          <cell r="E134" t="str">
            <v>OUN</v>
          </cell>
        </row>
        <row r="135">
          <cell r="C135" t="str">
            <v>190-18</v>
          </cell>
          <cell r="D135">
            <v>1280000</v>
          </cell>
          <cell r="E135" t="str">
            <v>BARTLETT</v>
          </cell>
        </row>
        <row r="136">
          <cell r="C136" t="str">
            <v>1820-18</v>
          </cell>
          <cell r="D136">
            <v>2250000</v>
          </cell>
          <cell r="E136" t="str">
            <v>CRAYTON</v>
          </cell>
        </row>
        <row r="137">
          <cell r="C137" t="str">
            <v>197-18</v>
          </cell>
          <cell r="D137">
            <v>930000</v>
          </cell>
          <cell r="E137" t="str">
            <v>CLARK</v>
          </cell>
        </row>
        <row r="138">
          <cell r="C138" t="str">
            <v>192-18</v>
          </cell>
          <cell r="D138">
            <v>1770000</v>
          </cell>
          <cell r="E138" t="str">
            <v>BRUDER</v>
          </cell>
        </row>
        <row r="139">
          <cell r="C139" t="str">
            <v>199-18</v>
          </cell>
          <cell r="D139">
            <v>2020000</v>
          </cell>
          <cell r="E139" t="str">
            <v>SHOOK</v>
          </cell>
        </row>
        <row r="140">
          <cell r="C140" t="str">
            <v>1821-18</v>
          </cell>
          <cell r="D140">
            <v>2250000</v>
          </cell>
          <cell r="E140" t="str">
            <v>CRAYTON</v>
          </cell>
        </row>
        <row r="141">
          <cell r="C141" t="str">
            <v>194-18</v>
          </cell>
          <cell r="D141">
            <v>2040000</v>
          </cell>
          <cell r="E141" t="str">
            <v>MOSES</v>
          </cell>
        </row>
        <row r="142">
          <cell r="C142" t="str">
            <v>201-18</v>
          </cell>
          <cell r="D142">
            <v>880000</v>
          </cell>
          <cell r="E142" t="str">
            <v>STEWART</v>
          </cell>
        </row>
        <row r="143">
          <cell r="C143" t="str">
            <v>196-18</v>
          </cell>
          <cell r="D143">
            <v>2110000</v>
          </cell>
          <cell r="E143" t="str">
            <v>OUN</v>
          </cell>
        </row>
        <row r="144">
          <cell r="C144" t="str">
            <v>203-18</v>
          </cell>
          <cell r="D144">
            <v>1280000</v>
          </cell>
          <cell r="E144" t="str">
            <v>BARTLETT</v>
          </cell>
        </row>
        <row r="145">
          <cell r="C145" t="str">
            <v>198-18</v>
          </cell>
          <cell r="D145">
            <v>930000</v>
          </cell>
          <cell r="E145" t="str">
            <v>CLARK</v>
          </cell>
        </row>
        <row r="146">
          <cell r="C146" t="str">
            <v>1822-18</v>
          </cell>
          <cell r="D146">
            <v>2250000</v>
          </cell>
          <cell r="E146" t="str">
            <v>CRAYTON</v>
          </cell>
        </row>
        <row r="147">
          <cell r="C147" t="str">
            <v>205-18</v>
          </cell>
          <cell r="D147">
            <v>1770000</v>
          </cell>
          <cell r="E147" t="str">
            <v>BRUDER</v>
          </cell>
        </row>
        <row r="148">
          <cell r="C148" t="str">
            <v>200-18</v>
          </cell>
          <cell r="D148">
            <v>2020000</v>
          </cell>
          <cell r="E148" t="str">
            <v>SHOOK</v>
          </cell>
        </row>
        <row r="149">
          <cell r="C149" t="str">
            <v>207-18</v>
          </cell>
          <cell r="D149">
            <v>2040000</v>
          </cell>
          <cell r="E149" t="str">
            <v>MOSES</v>
          </cell>
        </row>
        <row r="150">
          <cell r="C150" t="str">
            <v>1823-18</v>
          </cell>
          <cell r="D150">
            <v>2250000</v>
          </cell>
          <cell r="E150" t="str">
            <v>CRAYTON</v>
          </cell>
        </row>
        <row r="151">
          <cell r="C151" t="str">
            <v>202-18</v>
          </cell>
          <cell r="D151">
            <v>880000</v>
          </cell>
          <cell r="E151" t="str">
            <v>STEWART</v>
          </cell>
        </row>
        <row r="152">
          <cell r="C152" t="str">
            <v>204-18</v>
          </cell>
          <cell r="D152">
            <v>1280000</v>
          </cell>
          <cell r="E152" t="str">
            <v>BARTLETT</v>
          </cell>
        </row>
        <row r="153">
          <cell r="C153" t="str">
            <v>209-18</v>
          </cell>
          <cell r="D153">
            <v>1180000</v>
          </cell>
          <cell r="E153" t="str">
            <v>LEVERE</v>
          </cell>
        </row>
        <row r="154">
          <cell r="C154" t="str">
            <v>211-18</v>
          </cell>
          <cell r="D154">
            <v>2110000</v>
          </cell>
          <cell r="E154" t="str">
            <v>OUN</v>
          </cell>
        </row>
        <row r="155">
          <cell r="C155" t="str">
            <v>206-18</v>
          </cell>
          <cell r="D155">
            <v>1770000</v>
          </cell>
          <cell r="E155" t="str">
            <v>BRUDER</v>
          </cell>
        </row>
        <row r="156">
          <cell r="C156" t="str">
            <v>66-18</v>
          </cell>
          <cell r="D156">
            <v>2260000</v>
          </cell>
          <cell r="E156" t="str">
            <v>ARVIDSON</v>
          </cell>
        </row>
        <row r="157">
          <cell r="C157" t="str">
            <v>1824-18</v>
          </cell>
          <cell r="D157">
            <v>2250000</v>
          </cell>
          <cell r="E157" t="str">
            <v>CRAYTON</v>
          </cell>
        </row>
        <row r="158">
          <cell r="C158" t="str">
            <v>213-18</v>
          </cell>
          <cell r="D158">
            <v>1290000</v>
          </cell>
          <cell r="E158" t="str">
            <v>COOLAHAN</v>
          </cell>
        </row>
        <row r="159">
          <cell r="C159" t="str">
            <v>208-18</v>
          </cell>
          <cell r="D159">
            <v>2040000</v>
          </cell>
          <cell r="E159" t="str">
            <v>MOSES</v>
          </cell>
        </row>
        <row r="160">
          <cell r="C160" t="str">
            <v>56-18</v>
          </cell>
          <cell r="D160">
            <v>1800000</v>
          </cell>
          <cell r="E160" t="str">
            <v>CHANDLER</v>
          </cell>
        </row>
        <row r="161">
          <cell r="C161" t="str">
            <v>215-18</v>
          </cell>
          <cell r="D161">
            <v>2020000</v>
          </cell>
          <cell r="E161" t="str">
            <v>SHOOK</v>
          </cell>
        </row>
        <row r="162">
          <cell r="C162" t="str">
            <v>1826-18</v>
          </cell>
          <cell r="D162">
            <v>2250000</v>
          </cell>
          <cell r="E162" t="str">
            <v>CRAYTON</v>
          </cell>
        </row>
        <row r="163">
          <cell r="C163" t="str">
            <v>1825-18</v>
          </cell>
          <cell r="D163">
            <v>2250000</v>
          </cell>
          <cell r="E163" t="str">
            <v>CRAYTON</v>
          </cell>
        </row>
        <row r="164">
          <cell r="C164" t="str">
            <v>210-18</v>
          </cell>
          <cell r="D164">
            <v>1180000</v>
          </cell>
          <cell r="E164" t="str">
            <v>LEVERE</v>
          </cell>
        </row>
        <row r="165">
          <cell r="C165" t="str">
            <v>217-18</v>
          </cell>
          <cell r="D165">
            <v>1810000</v>
          </cell>
          <cell r="E165" t="str">
            <v>NEWELL</v>
          </cell>
        </row>
        <row r="166">
          <cell r="C166" t="str">
            <v>212-18</v>
          </cell>
          <cell r="D166">
            <v>2110000</v>
          </cell>
          <cell r="E166" t="str">
            <v>OUN</v>
          </cell>
        </row>
        <row r="167">
          <cell r="C167" t="str">
            <v>58-18</v>
          </cell>
          <cell r="D167">
            <v>1770000</v>
          </cell>
          <cell r="E167" t="str">
            <v>BRUDER</v>
          </cell>
        </row>
        <row r="168">
          <cell r="C168" t="str">
            <v>219-18</v>
          </cell>
          <cell r="D168">
            <v>1800000</v>
          </cell>
          <cell r="E168" t="str">
            <v>CHANDLER</v>
          </cell>
        </row>
        <row r="169">
          <cell r="C169" t="str">
            <v>214-18</v>
          </cell>
          <cell r="D169">
            <v>1290000</v>
          </cell>
          <cell r="E169" t="str">
            <v>COOLAHAN</v>
          </cell>
        </row>
        <row r="170">
          <cell r="C170" t="str">
            <v>1826-18</v>
          </cell>
          <cell r="D170">
            <v>2250000</v>
          </cell>
          <cell r="E170" t="str">
            <v>CRAYTON</v>
          </cell>
        </row>
        <row r="171">
          <cell r="C171" t="str">
            <v>BRONCO EXTRA 1-18</v>
          </cell>
          <cell r="D171">
            <v>2150000</v>
          </cell>
          <cell r="E171" t="str">
            <v>SWANSON</v>
          </cell>
        </row>
        <row r="172">
          <cell r="C172" t="str">
            <v>216-18</v>
          </cell>
          <cell r="D172">
            <v>2020000</v>
          </cell>
          <cell r="E172" t="str">
            <v>SHOOK</v>
          </cell>
        </row>
        <row r="173">
          <cell r="C173" t="str">
            <v>221-18</v>
          </cell>
          <cell r="D173">
            <v>1180000</v>
          </cell>
          <cell r="E173" t="str">
            <v>LEVERE</v>
          </cell>
        </row>
        <row r="174">
          <cell r="C174" t="str">
            <v>218-18</v>
          </cell>
          <cell r="D174">
            <v>1810000</v>
          </cell>
          <cell r="E174" t="str">
            <v>NEWELL</v>
          </cell>
        </row>
        <row r="175">
          <cell r="C175" t="str">
            <v>223-18</v>
          </cell>
          <cell r="D175">
            <v>1290000</v>
          </cell>
          <cell r="E175" t="str">
            <v>COOLAHAN</v>
          </cell>
        </row>
        <row r="176">
          <cell r="C176" t="str">
            <v>220-18</v>
          </cell>
          <cell r="D176">
            <v>1800000</v>
          </cell>
          <cell r="E176" t="str">
            <v>CHANDLER</v>
          </cell>
        </row>
        <row r="177">
          <cell r="C177" t="str">
            <v>BRONCOS EXT 4-18</v>
          </cell>
          <cell r="D177">
            <v>2150000</v>
          </cell>
          <cell r="E177" t="str">
            <v>SWANSON</v>
          </cell>
        </row>
        <row r="178">
          <cell r="C178" t="str">
            <v>1828-18</v>
          </cell>
          <cell r="D178">
            <v>2250000</v>
          </cell>
          <cell r="E178" t="str">
            <v>CRAYTON</v>
          </cell>
        </row>
        <row r="179">
          <cell r="C179" t="str">
            <v>BRONCOS EXT 3-18</v>
          </cell>
          <cell r="D179">
            <v>2230000</v>
          </cell>
          <cell r="E179" t="str">
            <v>SMITH</v>
          </cell>
        </row>
        <row r="180">
          <cell r="C180" t="str">
            <v>222-18</v>
          </cell>
          <cell r="D180">
            <v>1180000</v>
          </cell>
          <cell r="E180" t="str">
            <v>LEVERE</v>
          </cell>
        </row>
        <row r="181">
          <cell r="C181" t="str">
            <v>225-18</v>
          </cell>
          <cell r="D181">
            <v>1810000</v>
          </cell>
          <cell r="E181" t="str">
            <v>NEWELL</v>
          </cell>
        </row>
        <row r="182">
          <cell r="C182" t="str">
            <v>1829-18</v>
          </cell>
          <cell r="D182">
            <v>2250000</v>
          </cell>
          <cell r="E182" t="str">
            <v>CRAYTON</v>
          </cell>
        </row>
        <row r="183">
          <cell r="C183" t="str">
            <v>BRONCOS EXT 5-18</v>
          </cell>
          <cell r="D183">
            <v>2280000</v>
          </cell>
          <cell r="E183" t="str">
            <v>MAHAN</v>
          </cell>
        </row>
        <row r="184">
          <cell r="C184" t="str">
            <v>224-18</v>
          </cell>
          <cell r="D184">
            <v>1290000</v>
          </cell>
          <cell r="E184" t="str">
            <v>COOLAHAN</v>
          </cell>
        </row>
        <row r="185">
          <cell r="C185" t="str">
            <v>227-18</v>
          </cell>
          <cell r="D185">
            <v>1800000</v>
          </cell>
          <cell r="E185" t="str">
            <v>CHANDLER</v>
          </cell>
        </row>
        <row r="186">
          <cell r="C186" t="str">
            <v>303-18</v>
          </cell>
          <cell r="D186">
            <v>2150000</v>
          </cell>
          <cell r="E186" t="str">
            <v>SWANSON</v>
          </cell>
        </row>
        <row r="187">
          <cell r="C187" t="str">
            <v>226-18</v>
          </cell>
          <cell r="D187">
            <v>1810000</v>
          </cell>
          <cell r="E187" t="str">
            <v>NEWELL</v>
          </cell>
        </row>
        <row r="188">
          <cell r="C188" t="str">
            <v>1830-18</v>
          </cell>
          <cell r="D188">
            <v>2250000</v>
          </cell>
          <cell r="E188" t="str">
            <v>CRAYTON</v>
          </cell>
        </row>
        <row r="189">
          <cell r="C189" t="str">
            <v>BRONCOS EXT 6-18</v>
          </cell>
          <cell r="D189">
            <v>2230000</v>
          </cell>
          <cell r="E189" t="str">
            <v>SMITH</v>
          </cell>
        </row>
        <row r="190">
          <cell r="C190" t="str">
            <v>229-18</v>
          </cell>
          <cell r="D190">
            <v>1180000</v>
          </cell>
          <cell r="E190" t="str">
            <v>LEVERE</v>
          </cell>
        </row>
        <row r="191">
          <cell r="C191" t="str">
            <v>1831-18</v>
          </cell>
          <cell r="D191">
            <v>2250000</v>
          </cell>
          <cell r="E191" t="str">
            <v>CRAYTON</v>
          </cell>
        </row>
        <row r="192">
          <cell r="C192" t="str">
            <v>BRONCOS EXT 2-18</v>
          </cell>
          <cell r="D192">
            <v>2280000</v>
          </cell>
          <cell r="E192" t="str">
            <v>MAHAN</v>
          </cell>
        </row>
        <row r="193">
          <cell r="C193" t="str">
            <v>228-18</v>
          </cell>
          <cell r="D193">
            <v>1800000</v>
          </cell>
          <cell r="E193" t="str">
            <v>CHANDLER</v>
          </cell>
        </row>
        <row r="194">
          <cell r="C194" t="str">
            <v>231-18</v>
          </cell>
          <cell r="D194">
            <v>1290000</v>
          </cell>
          <cell r="E194" t="str">
            <v>COOLAHAN</v>
          </cell>
        </row>
        <row r="195">
          <cell r="C195" t="str">
            <v>307-18</v>
          </cell>
          <cell r="D195">
            <v>2230000</v>
          </cell>
          <cell r="E195" t="str">
            <v>SMITH</v>
          </cell>
        </row>
        <row r="196">
          <cell r="C196" t="str">
            <v>1832-18</v>
          </cell>
          <cell r="D196">
            <v>2250000</v>
          </cell>
          <cell r="E196" t="str">
            <v>CRAYTON</v>
          </cell>
        </row>
        <row r="197">
          <cell r="C197" t="str">
            <v>307-18</v>
          </cell>
          <cell r="D197">
            <v>2230000</v>
          </cell>
          <cell r="E197" t="str">
            <v>SMITH</v>
          </cell>
        </row>
        <row r="198">
          <cell r="C198" t="str">
            <v>230-18</v>
          </cell>
          <cell r="D198">
            <v>1180000</v>
          </cell>
          <cell r="E198" t="str">
            <v>LEVERE</v>
          </cell>
        </row>
        <row r="199">
          <cell r="C199" t="str">
            <v>233-18</v>
          </cell>
          <cell r="D199">
            <v>1810000</v>
          </cell>
          <cell r="E199" t="str">
            <v>NEWELL</v>
          </cell>
        </row>
        <row r="200">
          <cell r="C200" t="str">
            <v>1833-18</v>
          </cell>
          <cell r="D200">
            <v>2250000</v>
          </cell>
          <cell r="E200" t="str">
            <v>CRAYTON</v>
          </cell>
        </row>
        <row r="201">
          <cell r="C201" t="str">
            <v>232-18</v>
          </cell>
          <cell r="D201">
            <v>1290000</v>
          </cell>
          <cell r="E201" t="str">
            <v>COOLAHAN</v>
          </cell>
        </row>
        <row r="202">
          <cell r="C202" t="str">
            <v>235-18</v>
          </cell>
          <cell r="D202">
            <v>1800000</v>
          </cell>
          <cell r="E202" t="str">
            <v>CHANDLER</v>
          </cell>
        </row>
        <row r="203">
          <cell r="C203" t="str">
            <v>1902-18</v>
          </cell>
          <cell r="D203">
            <v>2250000</v>
          </cell>
          <cell r="E203" t="str">
            <v>CRAYTON</v>
          </cell>
        </row>
        <row r="204">
          <cell r="C204" t="str">
            <v>234-18</v>
          </cell>
          <cell r="D204">
            <v>1810000</v>
          </cell>
          <cell r="E204" t="str">
            <v>NEWELL</v>
          </cell>
        </row>
        <row r="205">
          <cell r="C205" t="str">
            <v>237-18</v>
          </cell>
          <cell r="D205">
            <v>1180000</v>
          </cell>
          <cell r="E205" t="str">
            <v>LEVERE</v>
          </cell>
        </row>
        <row r="206">
          <cell r="C206" t="str">
            <v>236-18</v>
          </cell>
          <cell r="D206">
            <v>1800000</v>
          </cell>
          <cell r="E206" t="str">
            <v>CHANDLER</v>
          </cell>
        </row>
        <row r="207">
          <cell r="C207" t="str">
            <v>239-18</v>
          </cell>
          <cell r="D207">
            <v>1290000</v>
          </cell>
          <cell r="E207" t="str">
            <v>COOLAHAN</v>
          </cell>
        </row>
        <row r="208">
          <cell r="C208" t="str">
            <v>238-18</v>
          </cell>
          <cell r="D208">
            <v>1180000</v>
          </cell>
          <cell r="E208" t="str">
            <v>LEVERE</v>
          </cell>
        </row>
        <row r="209">
          <cell r="C209" t="str">
            <v>241-18</v>
          </cell>
          <cell r="D209">
            <v>1810000</v>
          </cell>
          <cell r="E209" t="str">
            <v>NEWELL</v>
          </cell>
        </row>
        <row r="210">
          <cell r="C210" t="str">
            <v>240-18</v>
          </cell>
          <cell r="D210">
            <v>1290000</v>
          </cell>
          <cell r="E210" t="str">
            <v>COOLAHAN</v>
          </cell>
        </row>
        <row r="211">
          <cell r="C211" t="str">
            <v>243-18</v>
          </cell>
          <cell r="D211">
            <v>1800000</v>
          </cell>
          <cell r="E211" t="str">
            <v>CHANDLER</v>
          </cell>
        </row>
        <row r="212">
          <cell r="C212" t="str">
            <v>242-18</v>
          </cell>
          <cell r="D212">
            <v>1810000</v>
          </cell>
          <cell r="E212" t="str">
            <v>NEWELL</v>
          </cell>
        </row>
        <row r="213">
          <cell r="C213" t="str">
            <v>309-18</v>
          </cell>
          <cell r="D213">
            <v>1180000</v>
          </cell>
          <cell r="E213" t="str">
            <v>LEVERE</v>
          </cell>
        </row>
        <row r="214">
          <cell r="C214" t="str">
            <v>309-18</v>
          </cell>
          <cell r="D214">
            <v>1180000</v>
          </cell>
          <cell r="E214" t="str">
            <v>LEVERE</v>
          </cell>
        </row>
        <row r="215">
          <cell r="C215" t="str">
            <v>311-18</v>
          </cell>
          <cell r="D215">
            <v>1290000</v>
          </cell>
          <cell r="E215" t="str">
            <v>COOLAHAN</v>
          </cell>
        </row>
        <row r="216">
          <cell r="C216" t="str">
            <v>311-18</v>
          </cell>
          <cell r="D216">
            <v>1290000</v>
          </cell>
          <cell r="E216" t="str">
            <v>COOLAHAN</v>
          </cell>
        </row>
        <row r="217">
          <cell r="C217" t="str">
            <v>244-18</v>
          </cell>
          <cell r="D217">
            <v>1800000</v>
          </cell>
          <cell r="E217" t="str">
            <v>CHANDLER</v>
          </cell>
        </row>
        <row r="218">
          <cell r="C218" t="str">
            <v>313-18</v>
          </cell>
          <cell r="D218">
            <v>1810000</v>
          </cell>
          <cell r="E218" t="str">
            <v>NEWELL</v>
          </cell>
        </row>
        <row r="219">
          <cell r="C219" t="str">
            <v>315-18</v>
          </cell>
          <cell r="D219">
            <v>1800000</v>
          </cell>
          <cell r="E219" t="str">
            <v>CHANDLER</v>
          </cell>
        </row>
        <row r="220">
          <cell r="C220" t="str">
            <v>315-18</v>
          </cell>
          <cell r="D220">
            <v>1800000</v>
          </cell>
          <cell r="E220" t="str">
            <v>CHANDLER</v>
          </cell>
        </row>
        <row r="222">
          <cell r="C222" t="str">
            <v>234-16</v>
          </cell>
          <cell r="D222">
            <v>1800000</v>
          </cell>
          <cell r="E222" t="str">
            <v>CHANDLER</v>
          </cell>
        </row>
        <row r="223">
          <cell r="C223" t="str">
            <v>236-16</v>
          </cell>
          <cell r="D223">
            <v>1480000</v>
          </cell>
          <cell r="E223" t="str">
            <v>STURGEON</v>
          </cell>
        </row>
        <row r="224">
          <cell r="C224" t="str">
            <v>239-16</v>
          </cell>
          <cell r="D224">
            <v>1230000</v>
          </cell>
          <cell r="E224" t="str">
            <v>YANAI</v>
          </cell>
        </row>
        <row r="225">
          <cell r="C225" t="str">
            <v>239-16</v>
          </cell>
          <cell r="D225">
            <v>1230000</v>
          </cell>
          <cell r="E225" t="str">
            <v>YANAI</v>
          </cell>
        </row>
        <row r="226">
          <cell r="C226" t="str">
            <v>238-16</v>
          </cell>
          <cell r="D226">
            <v>1300000</v>
          </cell>
          <cell r="E226" t="str">
            <v>LEVIN</v>
          </cell>
        </row>
        <row r="227">
          <cell r="C227" t="str">
            <v>241-16</v>
          </cell>
          <cell r="D227">
            <v>1800000</v>
          </cell>
          <cell r="E227" t="str">
            <v>CHANDLER</v>
          </cell>
        </row>
        <row r="228">
          <cell r="C228" t="str">
            <v>236-16</v>
          </cell>
          <cell r="D228">
            <v>1480000</v>
          </cell>
          <cell r="E228" t="str">
            <v>STURGEON</v>
          </cell>
        </row>
        <row r="229">
          <cell r="C229" t="str">
            <v>240-16</v>
          </cell>
          <cell r="D229">
            <v>1230000</v>
          </cell>
          <cell r="E229" t="str">
            <v>YANAI</v>
          </cell>
        </row>
        <row r="230">
          <cell r="C230" t="str">
            <v>243-16</v>
          </cell>
          <cell r="D230">
            <v>1480000</v>
          </cell>
          <cell r="E230" t="str">
            <v>STURGEON</v>
          </cell>
        </row>
        <row r="231">
          <cell r="C231" t="str">
            <v>245-16</v>
          </cell>
          <cell r="D231">
            <v>1300000</v>
          </cell>
          <cell r="E231" t="str">
            <v>LEVIN</v>
          </cell>
        </row>
        <row r="232">
          <cell r="C232" t="str">
            <v>242-16</v>
          </cell>
          <cell r="D232">
            <v>1800000</v>
          </cell>
          <cell r="E232" t="str">
            <v>CHANDLER</v>
          </cell>
        </row>
        <row r="233">
          <cell r="C233" t="str">
            <v>309-16</v>
          </cell>
          <cell r="D233">
            <v>1230000</v>
          </cell>
          <cell r="E233" t="str">
            <v>YANAI</v>
          </cell>
        </row>
        <row r="234">
          <cell r="C234" t="str">
            <v>244-16</v>
          </cell>
          <cell r="D234">
            <v>1480000</v>
          </cell>
          <cell r="E234" t="str">
            <v>STURGEON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Summary"/>
      <sheetName val="Issue Resolution"/>
      <sheetName val="Cutout Runs"/>
      <sheetName val="Runs without Initialization"/>
      <sheetName val="Enforcements"/>
      <sheetName val="EnforcementPie"/>
      <sheetName val="Enforcement Summary"/>
      <sheetName val="CommonEnf"/>
      <sheetName val="MacroDriver"/>
    </sheetNames>
    <sheetDataSet>
      <sheetData sheetId="0"/>
      <sheetData sheetId="1"/>
      <sheetData sheetId="2"/>
      <sheetData sheetId="3"/>
      <sheetData sheetId="4"/>
      <sheetData sheetId="6"/>
      <sheetData sheetId="7">
        <row r="1">
          <cell r="A1" t="str">
            <v>GRADE CROSSING</v>
          </cell>
          <cell r="B1" t="str">
            <v>Crossing Early Arrival</v>
          </cell>
        </row>
        <row r="2">
          <cell r="A2" t="str">
            <v>PERMANENT SPEED RESTRICTION</v>
          </cell>
          <cell r="B2" t="str">
            <v>Speed Restriction</v>
          </cell>
        </row>
        <row r="3">
          <cell r="A3" t="str">
            <v>SIGNAL</v>
          </cell>
          <cell r="B3" t="str">
            <v>Legitimate STOP signal aspect</v>
          </cell>
        </row>
        <row r="4">
          <cell r="A4" t="str">
            <v>TRACK WARRANT AUTHORITY</v>
          </cell>
          <cell r="B4" t="str">
            <v>Line terminus</v>
          </cell>
        </row>
        <row r="5">
          <cell r="A5" t="str">
            <v>PERMANENT SPEED RESTRICTION</v>
          </cell>
          <cell r="B5" t="str">
            <v>Crossing Early Arrival</v>
          </cell>
        </row>
        <row r="6">
          <cell r="A6" t="str">
            <v>TEMPORARY SPEED RESTRICTION</v>
          </cell>
          <cell r="B6" t="str">
            <v>Speed Restriction</v>
          </cell>
        </row>
        <row r="7">
          <cell r="A7" t="str">
            <v>GRADE CROSSING</v>
          </cell>
          <cell r="B7" t="str">
            <v>Early arrival</v>
          </cell>
        </row>
        <row r="8">
          <cell r="A8" t="str">
            <v>GRADE CROSSING</v>
          </cell>
          <cell r="B8" t="str">
            <v>Form C</v>
          </cell>
        </row>
        <row r="9">
          <cell r="A9" t="str">
            <v>SIGNAL</v>
          </cell>
          <cell r="B9" t="str">
            <v>Wi-MAX data drop</v>
          </cell>
        </row>
        <row r="10">
          <cell r="A10" t="str">
            <v>SWITCH UNKNOWN</v>
          </cell>
          <cell r="B10" t="str">
            <v>Wi-MAX data drop</v>
          </cell>
        </row>
        <row r="11">
          <cell r="A11" t="str">
            <v>SIGNAL</v>
          </cell>
          <cell r="B11" t="str">
            <v>Speed Restriction</v>
          </cell>
        </row>
        <row r="12">
          <cell r="A12" t="str">
            <v>SIGNAL</v>
          </cell>
          <cell r="B12" t="str">
            <v>Onboard in-route failure</v>
          </cell>
        </row>
        <row r="13">
          <cell r="A13" t="str">
            <v>SPEED RESTRICTION</v>
          </cell>
          <cell r="B13" t="str">
            <v>Speed Restriction</v>
          </cell>
        </row>
        <row r="14">
          <cell r="A14" t="str">
            <v>EQUIPMENT RESTRICTION</v>
          </cell>
          <cell r="B14" t="str">
            <v>Speed Restriction</v>
          </cell>
        </row>
      </sheetData>
      <sheetData sheetId="8">
        <row r="1">
          <cell r="O1">
            <v>42614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101-19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311-18</v>
          </cell>
          <cell r="D2">
            <v>1290000</v>
          </cell>
          <cell r="E2" t="str">
            <v>COOLAHAN</v>
          </cell>
        </row>
        <row r="3">
          <cell r="C3" t="str">
            <v>311-18</v>
          </cell>
          <cell r="D3">
            <v>1290000</v>
          </cell>
          <cell r="E3" t="str">
            <v>COOLAHAN</v>
          </cell>
        </row>
        <row r="4">
          <cell r="C4" t="str">
            <v>244-18</v>
          </cell>
          <cell r="D4">
            <v>1800000</v>
          </cell>
          <cell r="E4" t="str">
            <v>CHANDLER</v>
          </cell>
        </row>
        <row r="5">
          <cell r="C5" t="str">
            <v>313-18</v>
          </cell>
          <cell r="D5">
            <v>1810000</v>
          </cell>
          <cell r="E5" t="str">
            <v>NEWELL</v>
          </cell>
        </row>
        <row r="6">
          <cell r="C6" t="str">
            <v>315-18</v>
          </cell>
          <cell r="D6">
            <v>1800000</v>
          </cell>
          <cell r="E6" t="str">
            <v>CHANDLER</v>
          </cell>
        </row>
        <row r="7">
          <cell r="C7" t="str">
            <v>315-18</v>
          </cell>
          <cell r="D7">
            <v>1800000</v>
          </cell>
          <cell r="E7" t="str">
            <v>CHANDLER</v>
          </cell>
        </row>
        <row r="8">
          <cell r="C8" t="str">
            <v>101-19</v>
          </cell>
          <cell r="D8">
            <v>2030000</v>
          </cell>
          <cell r="E8" t="str">
            <v>KILLION</v>
          </cell>
        </row>
        <row r="9">
          <cell r="C9" t="str">
            <v>103-19</v>
          </cell>
          <cell r="D9">
            <v>1260000</v>
          </cell>
          <cell r="E9" t="str">
            <v>ACKERMAN</v>
          </cell>
        </row>
        <row r="10">
          <cell r="C10" t="str">
            <v>105-19</v>
          </cell>
          <cell r="D10">
            <v>1190000</v>
          </cell>
          <cell r="E10" t="str">
            <v>BRANNON</v>
          </cell>
        </row>
        <row r="11">
          <cell r="C11" t="str">
            <v>105-19</v>
          </cell>
          <cell r="D11">
            <v>1190000</v>
          </cell>
          <cell r="E11" t="str">
            <v>BRANNON</v>
          </cell>
        </row>
        <row r="12">
          <cell r="C12" t="str">
            <v>102-19</v>
          </cell>
          <cell r="D12">
            <v>2030000</v>
          </cell>
          <cell r="E12" t="str">
            <v>KILLION</v>
          </cell>
        </row>
        <row r="13">
          <cell r="C13" t="str">
            <v>107-19</v>
          </cell>
          <cell r="D13">
            <v>1090000</v>
          </cell>
          <cell r="E13" t="str">
            <v>SPECTOR</v>
          </cell>
        </row>
        <row r="14">
          <cell r="C14" t="str">
            <v>109-19</v>
          </cell>
          <cell r="D14">
            <v>1240000</v>
          </cell>
          <cell r="E14" t="str">
            <v>GRASTON</v>
          </cell>
        </row>
        <row r="15">
          <cell r="C15" t="str">
            <v>104-19</v>
          </cell>
          <cell r="D15">
            <v>1260000</v>
          </cell>
          <cell r="E15" t="str">
            <v>ACKERMAN</v>
          </cell>
        </row>
        <row r="16">
          <cell r="C16" t="str">
            <v>111-19</v>
          </cell>
          <cell r="D16">
            <v>1110000</v>
          </cell>
          <cell r="E16" t="str">
            <v>STARKS</v>
          </cell>
        </row>
        <row r="17">
          <cell r="C17" t="str">
            <v>106-19</v>
          </cell>
          <cell r="D17">
            <v>1190000</v>
          </cell>
          <cell r="E17" t="str">
            <v>BRANNON</v>
          </cell>
        </row>
        <row r="18">
          <cell r="C18" t="str">
            <v>102-19</v>
          </cell>
          <cell r="D18">
            <v>2030000</v>
          </cell>
          <cell r="E18" t="str">
            <v>KILLION</v>
          </cell>
        </row>
        <row r="19">
          <cell r="C19" t="str">
            <v>113-19</v>
          </cell>
          <cell r="D19">
            <v>2030000</v>
          </cell>
          <cell r="E19" t="str">
            <v>KILLION</v>
          </cell>
        </row>
        <row r="20">
          <cell r="C20" t="str">
            <v>800-19</v>
          </cell>
          <cell r="D20">
            <v>1990000</v>
          </cell>
          <cell r="E20" t="str">
            <v>DAVIS</v>
          </cell>
        </row>
        <row r="21">
          <cell r="C21" t="str">
            <v>108-19</v>
          </cell>
          <cell r="D21">
            <v>1090000</v>
          </cell>
          <cell r="E21" t="str">
            <v>SPECTOR</v>
          </cell>
        </row>
        <row r="22">
          <cell r="C22" t="str">
            <v>110-19</v>
          </cell>
          <cell r="D22">
            <v>1240000</v>
          </cell>
          <cell r="E22" t="str">
            <v>GRASTON</v>
          </cell>
        </row>
        <row r="23">
          <cell r="C23" t="str">
            <v>115-19</v>
          </cell>
          <cell r="D23">
            <v>1310000</v>
          </cell>
          <cell r="E23" t="str">
            <v>MALAVE</v>
          </cell>
        </row>
        <row r="24">
          <cell r="C24" t="str">
            <v>115-19</v>
          </cell>
          <cell r="D24">
            <v>1310000</v>
          </cell>
          <cell r="E24" t="str">
            <v>MALAVE</v>
          </cell>
        </row>
        <row r="25">
          <cell r="C25" t="str">
            <v>117-19</v>
          </cell>
          <cell r="D25">
            <v>1260000</v>
          </cell>
          <cell r="E25" t="str">
            <v>ACKERMAN</v>
          </cell>
        </row>
        <row r="26">
          <cell r="C26" t="str">
            <v>801-19</v>
          </cell>
          <cell r="D26">
            <v>1990000</v>
          </cell>
          <cell r="E26" t="str">
            <v>DAVIS</v>
          </cell>
        </row>
        <row r="27">
          <cell r="C27" t="str">
            <v>112-19</v>
          </cell>
          <cell r="D27">
            <v>1110000</v>
          </cell>
          <cell r="E27" t="str">
            <v>STARKS</v>
          </cell>
        </row>
        <row r="28">
          <cell r="C28" t="str">
            <v>803-19</v>
          </cell>
          <cell r="D28">
            <v>2140000</v>
          </cell>
          <cell r="E28" t="str">
            <v>ROBINSON</v>
          </cell>
        </row>
        <row r="29">
          <cell r="C29" t="str">
            <v>114-19</v>
          </cell>
          <cell r="D29">
            <v>2030000</v>
          </cell>
          <cell r="E29" t="str">
            <v>KILLION</v>
          </cell>
        </row>
        <row r="30">
          <cell r="C30" t="str">
            <v>119-19</v>
          </cell>
          <cell r="D30">
            <v>1190000</v>
          </cell>
          <cell r="E30" t="str">
            <v>BRANNON</v>
          </cell>
        </row>
        <row r="31">
          <cell r="C31" t="str">
            <v>119-19</v>
          </cell>
          <cell r="D31">
            <v>1190000</v>
          </cell>
          <cell r="E31" t="str">
            <v>BRANNON</v>
          </cell>
        </row>
        <row r="32">
          <cell r="C32" t="str">
            <v>802-19</v>
          </cell>
          <cell r="D32">
            <v>1990000</v>
          </cell>
          <cell r="E32" t="str">
            <v>DAVIS</v>
          </cell>
        </row>
        <row r="33">
          <cell r="C33" t="str">
            <v>121-19</v>
          </cell>
          <cell r="D33">
            <v>1090000</v>
          </cell>
          <cell r="E33" t="str">
            <v>SPECTOR</v>
          </cell>
        </row>
        <row r="34">
          <cell r="C34" t="str">
            <v>123-19</v>
          </cell>
          <cell r="D34">
            <v>1830000</v>
          </cell>
          <cell r="E34" t="str">
            <v>YORK</v>
          </cell>
        </row>
        <row r="35">
          <cell r="C35" t="str">
            <v>116-19</v>
          </cell>
          <cell r="D35">
            <v>1310000</v>
          </cell>
          <cell r="E35" t="str">
            <v>MALAVE</v>
          </cell>
        </row>
        <row r="36">
          <cell r="C36" t="str">
            <v>118-19</v>
          </cell>
          <cell r="D36">
            <v>1260000</v>
          </cell>
          <cell r="E36" t="str">
            <v>ACKERMAN</v>
          </cell>
        </row>
        <row r="37">
          <cell r="C37" t="str">
            <v>804-19</v>
          </cell>
          <cell r="D37">
            <v>2140000</v>
          </cell>
          <cell r="E37" t="str">
            <v>ROBINSON</v>
          </cell>
        </row>
        <row r="38">
          <cell r="C38" t="str">
            <v>125-19</v>
          </cell>
          <cell r="D38">
            <v>1110000</v>
          </cell>
          <cell r="E38" t="str">
            <v>STARKS</v>
          </cell>
        </row>
        <row r="39">
          <cell r="C39" t="str">
            <v>120-19</v>
          </cell>
          <cell r="D39">
            <v>1190000</v>
          </cell>
          <cell r="E39" t="str">
            <v>BRANNON</v>
          </cell>
        </row>
        <row r="40">
          <cell r="C40" t="str">
            <v>805-19</v>
          </cell>
          <cell r="D40">
            <v>1990000</v>
          </cell>
          <cell r="E40" t="str">
            <v>DAVIS</v>
          </cell>
        </row>
        <row r="41">
          <cell r="C41" t="str">
            <v>127-19</v>
          </cell>
          <cell r="D41">
            <v>2030000</v>
          </cell>
          <cell r="E41" t="str">
            <v>KILLION</v>
          </cell>
        </row>
        <row r="42">
          <cell r="C42" t="str">
            <v>807-19</v>
          </cell>
          <cell r="D42">
            <v>2140000</v>
          </cell>
          <cell r="E42" t="str">
            <v>ROBINSON</v>
          </cell>
        </row>
        <row r="43">
          <cell r="C43" t="str">
            <v>122-19</v>
          </cell>
          <cell r="D43">
            <v>1090000</v>
          </cell>
          <cell r="E43" t="str">
            <v>SPECTOR</v>
          </cell>
        </row>
        <row r="44">
          <cell r="C44" t="str">
            <v>124-19</v>
          </cell>
          <cell r="D44">
            <v>1830000</v>
          </cell>
          <cell r="E44" t="str">
            <v>YORK</v>
          </cell>
        </row>
        <row r="45">
          <cell r="C45" t="str">
            <v>806-19</v>
          </cell>
          <cell r="D45">
            <v>1990000</v>
          </cell>
          <cell r="E45" t="str">
            <v>DAVIS</v>
          </cell>
        </row>
        <row r="46">
          <cell r="C46" t="str">
            <v>129-19</v>
          </cell>
          <cell r="D46">
            <v>1310000</v>
          </cell>
          <cell r="E46" t="str">
            <v>MALAVE</v>
          </cell>
        </row>
        <row r="47">
          <cell r="C47" t="str">
            <v>131-19</v>
          </cell>
          <cell r="D47">
            <v>1260000</v>
          </cell>
          <cell r="E47" t="str">
            <v>ACKERMAN</v>
          </cell>
        </row>
        <row r="48">
          <cell r="C48" t="str">
            <v>808-19</v>
          </cell>
          <cell r="D48">
            <v>2140000</v>
          </cell>
          <cell r="E48" t="str">
            <v>ROBINSON</v>
          </cell>
        </row>
        <row r="49">
          <cell r="C49" t="str">
            <v>126-19</v>
          </cell>
          <cell r="D49">
            <v>1110000</v>
          </cell>
          <cell r="E49" t="str">
            <v>STARKS</v>
          </cell>
        </row>
        <row r="50">
          <cell r="C50" t="str">
            <v>133-19</v>
          </cell>
          <cell r="D50">
            <v>1190000</v>
          </cell>
          <cell r="E50" t="str">
            <v>BRANNON</v>
          </cell>
        </row>
        <row r="51">
          <cell r="C51" t="str">
            <v>809-19</v>
          </cell>
          <cell r="D51">
            <v>1990000</v>
          </cell>
          <cell r="E51" t="str">
            <v>DAVIS</v>
          </cell>
        </row>
        <row r="52">
          <cell r="C52" t="str">
            <v>128-19</v>
          </cell>
          <cell r="D52">
            <v>2030000</v>
          </cell>
          <cell r="E52" t="str">
            <v>KILLION</v>
          </cell>
        </row>
        <row r="53">
          <cell r="C53" t="str">
            <v>135-19</v>
          </cell>
          <cell r="D53">
            <v>1090000</v>
          </cell>
          <cell r="E53" t="str">
            <v>SPECTOR</v>
          </cell>
        </row>
        <row r="54">
          <cell r="C54" t="str">
            <v>811-19</v>
          </cell>
          <cell r="D54">
            <v>2140000</v>
          </cell>
          <cell r="E54" t="str">
            <v>ROBINSON</v>
          </cell>
        </row>
        <row r="55">
          <cell r="C55" t="str">
            <v>137-19</v>
          </cell>
          <cell r="D55">
            <v>1830000</v>
          </cell>
          <cell r="E55" t="str">
            <v>YORK</v>
          </cell>
        </row>
        <row r="56">
          <cell r="C56" t="str">
            <v>130-19</v>
          </cell>
          <cell r="D56">
            <v>1310000</v>
          </cell>
          <cell r="E56" t="str">
            <v>MALAVE</v>
          </cell>
        </row>
        <row r="57">
          <cell r="C57" t="str">
            <v>810-19</v>
          </cell>
          <cell r="D57">
            <v>1990000</v>
          </cell>
          <cell r="E57" t="str">
            <v>DAVIS</v>
          </cell>
        </row>
        <row r="58">
          <cell r="C58" t="str">
            <v>132-19</v>
          </cell>
          <cell r="D58">
            <v>1260000</v>
          </cell>
          <cell r="E58" t="str">
            <v>ACKERMAN</v>
          </cell>
        </row>
        <row r="59">
          <cell r="C59" t="str">
            <v>139-19</v>
          </cell>
          <cell r="D59">
            <v>1110000</v>
          </cell>
          <cell r="E59" t="str">
            <v>STARKS</v>
          </cell>
        </row>
        <row r="60">
          <cell r="C60" t="str">
            <v>134-19</v>
          </cell>
          <cell r="D60">
            <v>1190000</v>
          </cell>
          <cell r="E60" t="str">
            <v>BRANNON</v>
          </cell>
        </row>
        <row r="61">
          <cell r="C61" t="str">
            <v>812-19</v>
          </cell>
          <cell r="D61">
            <v>2140000</v>
          </cell>
          <cell r="E61" t="str">
            <v>ROBINSON</v>
          </cell>
        </row>
        <row r="62">
          <cell r="C62" t="str">
            <v>141-19</v>
          </cell>
          <cell r="D62">
            <v>2030000</v>
          </cell>
          <cell r="E62" t="str">
            <v>KILLION</v>
          </cell>
        </row>
        <row r="63">
          <cell r="C63" t="str">
            <v>812-19</v>
          </cell>
          <cell r="D63">
            <v>2140000</v>
          </cell>
          <cell r="E63" t="str">
            <v>ROBINSON</v>
          </cell>
        </row>
        <row r="64">
          <cell r="C64" t="str">
            <v>136-19</v>
          </cell>
          <cell r="D64">
            <v>1090000</v>
          </cell>
          <cell r="E64" t="str">
            <v>SPECTOR</v>
          </cell>
        </row>
        <row r="65">
          <cell r="C65" t="str">
            <v>138-19</v>
          </cell>
          <cell r="D65">
            <v>1830000</v>
          </cell>
          <cell r="E65" t="str">
            <v>YORK</v>
          </cell>
        </row>
        <row r="66">
          <cell r="C66" t="str">
            <v>143-19</v>
          </cell>
          <cell r="D66">
            <v>1310000</v>
          </cell>
          <cell r="E66" t="str">
            <v>MALAVE</v>
          </cell>
        </row>
        <row r="67">
          <cell r="C67" t="str">
            <v>813-19</v>
          </cell>
          <cell r="D67">
            <v>2140000</v>
          </cell>
          <cell r="E67" t="str">
            <v>ROBINSON</v>
          </cell>
        </row>
        <row r="68">
          <cell r="C68" t="str">
            <v>145-19</v>
          </cell>
          <cell r="D68">
            <v>1260000</v>
          </cell>
          <cell r="E68" t="str">
            <v>ACKERMAN</v>
          </cell>
        </row>
        <row r="69">
          <cell r="C69" t="str">
            <v>140-19</v>
          </cell>
          <cell r="D69">
            <v>1110000</v>
          </cell>
          <cell r="E69" t="str">
            <v>STARKS</v>
          </cell>
        </row>
        <row r="70">
          <cell r="C70" t="str">
            <v>147-19</v>
          </cell>
          <cell r="D70">
            <v>1190000</v>
          </cell>
          <cell r="E70" t="str">
            <v>BRANNON</v>
          </cell>
        </row>
        <row r="71">
          <cell r="C71" t="str">
            <v>142-19</v>
          </cell>
          <cell r="D71">
            <v>2030000</v>
          </cell>
          <cell r="E71" t="str">
            <v>KILLION</v>
          </cell>
        </row>
        <row r="72">
          <cell r="C72" t="str">
            <v>814-19</v>
          </cell>
          <cell r="D72">
            <v>2140000</v>
          </cell>
          <cell r="E72" t="str">
            <v>ROBINSON</v>
          </cell>
        </row>
        <row r="73">
          <cell r="C73" t="str">
            <v>149-19</v>
          </cell>
          <cell r="D73">
            <v>1090000</v>
          </cell>
          <cell r="E73" t="str">
            <v>SPECTOR</v>
          </cell>
        </row>
        <row r="74">
          <cell r="C74" t="str">
            <v>151-19</v>
          </cell>
          <cell r="D74">
            <v>1830000</v>
          </cell>
          <cell r="E74" t="str">
            <v>YORK</v>
          </cell>
        </row>
        <row r="75">
          <cell r="C75" t="str">
            <v>144-19</v>
          </cell>
          <cell r="D75">
            <v>1310000</v>
          </cell>
          <cell r="E75" t="str">
            <v>MALAVE</v>
          </cell>
        </row>
        <row r="76">
          <cell r="C76" t="str">
            <v>151-19</v>
          </cell>
          <cell r="D76">
            <v>1830000</v>
          </cell>
          <cell r="E76" t="str">
            <v>YORK</v>
          </cell>
        </row>
        <row r="77">
          <cell r="C77" t="str">
            <v>815-19</v>
          </cell>
          <cell r="D77">
            <v>2140000</v>
          </cell>
          <cell r="E77" t="str">
            <v>ROBINSON</v>
          </cell>
        </row>
        <row r="78">
          <cell r="C78" t="str">
            <v>146-19</v>
          </cell>
          <cell r="D78">
            <v>1260000</v>
          </cell>
          <cell r="E78" t="str">
            <v>ACKERMAN</v>
          </cell>
        </row>
        <row r="79">
          <cell r="C79" t="str">
            <v>153-19</v>
          </cell>
          <cell r="D79">
            <v>1110000</v>
          </cell>
          <cell r="E79" t="str">
            <v>STARKS</v>
          </cell>
        </row>
        <row r="80">
          <cell r="C80" t="str">
            <v>148-19</v>
          </cell>
          <cell r="D80">
            <v>1190000</v>
          </cell>
          <cell r="E80" t="str">
            <v>BRANNON</v>
          </cell>
        </row>
        <row r="81">
          <cell r="C81" t="str">
            <v>155-19</v>
          </cell>
          <cell r="D81">
            <v>1990000</v>
          </cell>
          <cell r="E81" t="str">
            <v>DAVIS</v>
          </cell>
        </row>
        <row r="82">
          <cell r="C82" t="str">
            <v>150-19</v>
          </cell>
          <cell r="D82">
            <v>1090000</v>
          </cell>
          <cell r="E82" t="str">
            <v>SPECTOR</v>
          </cell>
        </row>
        <row r="83">
          <cell r="C83" t="str">
            <v>816-19</v>
          </cell>
          <cell r="D83">
            <v>2140000</v>
          </cell>
          <cell r="E83" t="str">
            <v>ROBINSON</v>
          </cell>
        </row>
        <row r="84">
          <cell r="C84" t="str">
            <v>152-19</v>
          </cell>
          <cell r="D84">
            <v>1830000</v>
          </cell>
          <cell r="E84" t="str">
            <v>YORK</v>
          </cell>
        </row>
        <row r="85">
          <cell r="C85" t="str">
            <v>157-19</v>
          </cell>
          <cell r="D85">
            <v>1310000</v>
          </cell>
          <cell r="E85" t="str">
            <v>MALAVE</v>
          </cell>
        </row>
        <row r="86">
          <cell r="C86" t="str">
            <v>165-19</v>
          </cell>
          <cell r="D86">
            <v>930000</v>
          </cell>
          <cell r="E86" t="str">
            <v>CLARK</v>
          </cell>
        </row>
        <row r="87">
          <cell r="C87" t="str">
            <v>817-19</v>
          </cell>
          <cell r="D87">
            <v>2140000</v>
          </cell>
          <cell r="E87" t="str">
            <v>ROBINSON</v>
          </cell>
        </row>
        <row r="88">
          <cell r="C88" t="str">
            <v>159-19</v>
          </cell>
          <cell r="D88">
            <v>1240000</v>
          </cell>
          <cell r="E88" t="str">
            <v>GRASTON</v>
          </cell>
        </row>
        <row r="89">
          <cell r="C89" t="str">
            <v>154-19</v>
          </cell>
          <cell r="D89">
            <v>1110000</v>
          </cell>
          <cell r="E89" t="str">
            <v>STARKS</v>
          </cell>
        </row>
        <row r="90">
          <cell r="C90" t="str">
            <v>161-19</v>
          </cell>
          <cell r="D90">
            <v>1280000</v>
          </cell>
          <cell r="E90" t="str">
            <v>BARTLETT</v>
          </cell>
        </row>
        <row r="91">
          <cell r="C91" t="str">
            <v>156-19</v>
          </cell>
          <cell r="D91">
            <v>1990000</v>
          </cell>
          <cell r="E91" t="str">
            <v>DAVIS</v>
          </cell>
        </row>
        <row r="92">
          <cell r="C92" t="str">
            <v>163-19</v>
          </cell>
          <cell r="D92">
            <v>940000</v>
          </cell>
          <cell r="E92" t="str">
            <v>BONDS</v>
          </cell>
        </row>
        <row r="93">
          <cell r="C93" t="str">
            <v>158-19</v>
          </cell>
          <cell r="D93">
            <v>1310000</v>
          </cell>
          <cell r="E93" t="str">
            <v>MALAVE</v>
          </cell>
        </row>
        <row r="94">
          <cell r="C94" t="str">
            <v>818-19</v>
          </cell>
          <cell r="D94">
            <v>2140000</v>
          </cell>
          <cell r="E94" t="str">
            <v>ROBINSON</v>
          </cell>
        </row>
        <row r="95">
          <cell r="C95" t="str">
            <v>165-19</v>
          </cell>
          <cell r="D95">
            <v>930000</v>
          </cell>
          <cell r="E95" t="str">
            <v>CLARK</v>
          </cell>
        </row>
        <row r="96">
          <cell r="C96" t="str">
            <v>160-19</v>
          </cell>
          <cell r="D96">
            <v>1240000</v>
          </cell>
          <cell r="E96" t="str">
            <v>GRASTON</v>
          </cell>
        </row>
        <row r="97">
          <cell r="C97" t="str">
            <v>165-19</v>
          </cell>
          <cell r="D97">
            <v>930000</v>
          </cell>
          <cell r="E97" t="str">
            <v>CLARK</v>
          </cell>
        </row>
        <row r="98">
          <cell r="C98" t="str">
            <v>167-19</v>
          </cell>
          <cell r="D98">
            <v>1140000</v>
          </cell>
          <cell r="E98" t="str">
            <v>YOUNG</v>
          </cell>
        </row>
        <row r="99">
          <cell r="C99" t="str">
            <v>162-19</v>
          </cell>
          <cell r="D99">
            <v>1280000</v>
          </cell>
          <cell r="E99" t="str">
            <v>BARTLETT</v>
          </cell>
        </row>
        <row r="100">
          <cell r="C100" t="str">
            <v>819-19</v>
          </cell>
          <cell r="D100">
            <v>2140000</v>
          </cell>
          <cell r="E100" t="str">
            <v>ROBINSON</v>
          </cell>
        </row>
        <row r="101">
          <cell r="C101" t="str">
            <v>169-19</v>
          </cell>
          <cell r="D101">
            <v>2370000</v>
          </cell>
          <cell r="E101" t="str">
            <v>DELGADO</v>
          </cell>
        </row>
        <row r="102">
          <cell r="C102" t="str">
            <v>164-19</v>
          </cell>
          <cell r="D102">
            <v>940000</v>
          </cell>
          <cell r="E102" t="str">
            <v>BONDS</v>
          </cell>
        </row>
        <row r="103">
          <cell r="C103" t="str">
            <v>166-19</v>
          </cell>
          <cell r="D103">
            <v>930000</v>
          </cell>
          <cell r="E103" t="str">
            <v>CLARK</v>
          </cell>
        </row>
        <row r="104">
          <cell r="C104" t="str">
            <v>171-19</v>
          </cell>
          <cell r="D104">
            <v>2100000</v>
          </cell>
          <cell r="E104" t="str">
            <v>ISHMAEL</v>
          </cell>
        </row>
        <row r="105">
          <cell r="C105" t="str">
            <v>820-19</v>
          </cell>
          <cell r="D105">
            <v>2140000</v>
          </cell>
          <cell r="E105" t="str">
            <v>ROBINSON</v>
          </cell>
        </row>
        <row r="106">
          <cell r="C106" t="str">
            <v>173-19</v>
          </cell>
          <cell r="D106">
            <v>880000</v>
          </cell>
          <cell r="E106" t="str">
            <v>STEWART</v>
          </cell>
        </row>
        <row r="107">
          <cell r="C107" t="str">
            <v>168-19</v>
          </cell>
          <cell r="D107">
            <v>1140000</v>
          </cell>
          <cell r="E107" t="str">
            <v>YOUNG</v>
          </cell>
        </row>
        <row r="108">
          <cell r="C108" t="str">
            <v>175-19</v>
          </cell>
          <cell r="D108">
            <v>1280000</v>
          </cell>
          <cell r="E108" t="str">
            <v>BARTLETT</v>
          </cell>
        </row>
        <row r="109">
          <cell r="C109" t="str">
            <v>177-19</v>
          </cell>
          <cell r="D109">
            <v>940000</v>
          </cell>
          <cell r="E109" t="str">
            <v>BONDS</v>
          </cell>
        </row>
        <row r="110">
          <cell r="C110" t="str">
            <v>170-19</v>
          </cell>
          <cell r="D110">
            <v>2370000</v>
          </cell>
          <cell r="E110" t="str">
            <v>DELGADO</v>
          </cell>
        </row>
        <row r="111">
          <cell r="C111" t="str">
            <v>821-19</v>
          </cell>
          <cell r="D111">
            <v>1770000</v>
          </cell>
          <cell r="E111" t="str">
            <v>BRUDER</v>
          </cell>
        </row>
        <row r="112">
          <cell r="C112" t="str">
            <v>172-19</v>
          </cell>
          <cell r="D112">
            <v>2100000</v>
          </cell>
          <cell r="E112" t="str">
            <v>ISHMAEL</v>
          </cell>
        </row>
        <row r="113">
          <cell r="C113" t="str">
            <v>179-19</v>
          </cell>
          <cell r="D113">
            <v>930000</v>
          </cell>
          <cell r="E113" t="str">
            <v>CLARK</v>
          </cell>
        </row>
        <row r="114">
          <cell r="C114" t="str">
            <v>53-19</v>
          </cell>
          <cell r="D114">
            <v>2110000</v>
          </cell>
          <cell r="E114" t="str">
            <v>OUN</v>
          </cell>
        </row>
        <row r="115">
          <cell r="C115" t="str">
            <v>822-19</v>
          </cell>
          <cell r="D115">
            <v>1770000</v>
          </cell>
          <cell r="E115" t="str">
            <v>BRUDER</v>
          </cell>
        </row>
        <row r="116">
          <cell r="C116" t="str">
            <v>174-19</v>
          </cell>
          <cell r="D116">
            <v>880000</v>
          </cell>
          <cell r="E116" t="str">
            <v>STEWART</v>
          </cell>
        </row>
        <row r="117">
          <cell r="C117" t="str">
            <v>181-19</v>
          </cell>
          <cell r="D117">
            <v>1140000</v>
          </cell>
          <cell r="E117" t="str">
            <v>YOUNG</v>
          </cell>
        </row>
        <row r="118">
          <cell r="C118" t="str">
            <v>53-19</v>
          </cell>
          <cell r="D118">
            <v>2110000</v>
          </cell>
          <cell r="E118" t="str">
            <v>OUN</v>
          </cell>
        </row>
        <row r="119">
          <cell r="C119" t="str">
            <v>176-19</v>
          </cell>
          <cell r="D119">
            <v>1280000</v>
          </cell>
          <cell r="E119" t="str">
            <v>BARTLETT</v>
          </cell>
        </row>
        <row r="120">
          <cell r="C120" t="str">
            <v>53-19</v>
          </cell>
          <cell r="D120">
            <v>2110000</v>
          </cell>
          <cell r="E120" t="str">
            <v>OUN</v>
          </cell>
        </row>
        <row r="121">
          <cell r="C121" t="str">
            <v>53-19</v>
          </cell>
          <cell r="D121">
            <v>2110000</v>
          </cell>
          <cell r="E121" t="str">
            <v>OUN</v>
          </cell>
        </row>
        <row r="122">
          <cell r="C122" t="str">
            <v>53-19</v>
          </cell>
          <cell r="D122">
            <v>2110000</v>
          </cell>
          <cell r="E122" t="str">
            <v>OUN</v>
          </cell>
        </row>
        <row r="123">
          <cell r="C123" t="str">
            <v>59-19</v>
          </cell>
          <cell r="D123">
            <v>2110000</v>
          </cell>
          <cell r="E123" t="str">
            <v>OUN</v>
          </cell>
        </row>
        <row r="124">
          <cell r="C124" t="str">
            <v>59-19</v>
          </cell>
          <cell r="D124">
            <v>2110000</v>
          </cell>
          <cell r="E124" t="str">
            <v>OUN</v>
          </cell>
        </row>
        <row r="125">
          <cell r="C125" t="str">
            <v>183-19</v>
          </cell>
          <cell r="D125">
            <v>2370000</v>
          </cell>
          <cell r="E125" t="str">
            <v>DELGADO</v>
          </cell>
        </row>
        <row r="126">
          <cell r="C126" t="str">
            <v>178-19</v>
          </cell>
          <cell r="D126">
            <v>940000</v>
          </cell>
          <cell r="E126" t="str">
            <v>BONDS</v>
          </cell>
        </row>
        <row r="127">
          <cell r="C127" t="str">
            <v>52-19</v>
          </cell>
          <cell r="D127">
            <v>860000</v>
          </cell>
          <cell r="E127" t="str">
            <v>ARNOLD</v>
          </cell>
        </row>
        <row r="128">
          <cell r="C128" t="str">
            <v>185-19</v>
          </cell>
          <cell r="D128">
            <v>2100000</v>
          </cell>
          <cell r="E128" t="str">
            <v>ISHMAEL</v>
          </cell>
        </row>
        <row r="129">
          <cell r="C129" t="str">
            <v>59-19</v>
          </cell>
          <cell r="D129">
            <v>2110000</v>
          </cell>
          <cell r="E129" t="str">
            <v>OUN</v>
          </cell>
        </row>
        <row r="130">
          <cell r="C130" t="str">
            <v>52-19</v>
          </cell>
          <cell r="D130">
            <v>860000</v>
          </cell>
          <cell r="E130" t="str">
            <v>ARNOLD</v>
          </cell>
        </row>
        <row r="131">
          <cell r="C131" t="str">
            <v>823-19</v>
          </cell>
          <cell r="D131">
            <v>1770000</v>
          </cell>
          <cell r="E131" t="str">
            <v>BRUDER</v>
          </cell>
        </row>
        <row r="132">
          <cell r="C132" t="str">
            <v>180-19</v>
          </cell>
          <cell r="D132">
            <v>930000</v>
          </cell>
          <cell r="E132" t="str">
            <v>CLARK</v>
          </cell>
        </row>
        <row r="133">
          <cell r="C133" t="str">
            <v>187-19</v>
          </cell>
          <cell r="D133">
            <v>880000</v>
          </cell>
          <cell r="E133" t="str">
            <v>STEWART</v>
          </cell>
        </row>
        <row r="134">
          <cell r="C134" t="str">
            <v>182-19</v>
          </cell>
          <cell r="D134">
            <v>1140000</v>
          </cell>
          <cell r="E134" t="str">
            <v>YOUNG</v>
          </cell>
        </row>
        <row r="135">
          <cell r="C135" t="str">
            <v>824-19</v>
          </cell>
          <cell r="D135">
            <v>1770000</v>
          </cell>
          <cell r="E135" t="str">
            <v>BRUDER</v>
          </cell>
        </row>
        <row r="136">
          <cell r="C136" t="str">
            <v>189-19</v>
          </cell>
          <cell r="D136">
            <v>1280000</v>
          </cell>
          <cell r="E136" t="str">
            <v>BARTLETT</v>
          </cell>
        </row>
        <row r="137">
          <cell r="C137" t="str">
            <v>184-19</v>
          </cell>
          <cell r="D137">
            <v>2370000</v>
          </cell>
          <cell r="E137" t="str">
            <v>DELGADO</v>
          </cell>
        </row>
        <row r="138">
          <cell r="C138" t="str">
            <v>191-19</v>
          </cell>
          <cell r="D138">
            <v>940000</v>
          </cell>
          <cell r="E138" t="str">
            <v>BONDS</v>
          </cell>
        </row>
        <row r="139">
          <cell r="C139" t="str">
            <v>61-19</v>
          </cell>
          <cell r="D139">
            <v>860000</v>
          </cell>
          <cell r="E139" t="str">
            <v>ARNOLD</v>
          </cell>
        </row>
        <row r="140">
          <cell r="C140" t="str">
            <v>186-19</v>
          </cell>
          <cell r="D140">
            <v>2100000</v>
          </cell>
          <cell r="E140" t="str">
            <v>ISHMAEL</v>
          </cell>
        </row>
        <row r="141">
          <cell r="C141" t="str">
            <v>193-19</v>
          </cell>
          <cell r="D141">
            <v>930000</v>
          </cell>
          <cell r="E141" t="str">
            <v>CLARK</v>
          </cell>
        </row>
        <row r="142">
          <cell r="C142" t="str">
            <v>825-19</v>
          </cell>
          <cell r="D142">
            <v>1770000</v>
          </cell>
          <cell r="E142" t="str">
            <v>BRUDER</v>
          </cell>
        </row>
        <row r="143">
          <cell r="C143" t="str">
            <v>904-19</v>
          </cell>
          <cell r="D143">
            <v>1290000</v>
          </cell>
          <cell r="E143" t="str">
            <v>COOLAHAN</v>
          </cell>
        </row>
        <row r="144">
          <cell r="C144" t="str">
            <v>188-19</v>
          </cell>
          <cell r="D144">
            <v>880000</v>
          </cell>
          <cell r="E144" t="str">
            <v>STEWART</v>
          </cell>
        </row>
        <row r="145">
          <cell r="C145" t="str">
            <v>190-19</v>
          </cell>
          <cell r="D145">
            <v>1280000</v>
          </cell>
          <cell r="E145" t="str">
            <v>BARTLETT</v>
          </cell>
        </row>
        <row r="146">
          <cell r="C146" t="str">
            <v>195-19</v>
          </cell>
          <cell r="D146">
            <v>1140000</v>
          </cell>
          <cell r="E146" t="str">
            <v>YOUNG</v>
          </cell>
        </row>
        <row r="147">
          <cell r="C147" t="str">
            <v>197-19</v>
          </cell>
          <cell r="D147">
            <v>2370000</v>
          </cell>
          <cell r="E147" t="str">
            <v>DELGADO</v>
          </cell>
        </row>
        <row r="148">
          <cell r="C148" t="str">
            <v>826-19</v>
          </cell>
          <cell r="D148">
            <v>1770000</v>
          </cell>
          <cell r="E148" t="str">
            <v>BRUDER</v>
          </cell>
        </row>
        <row r="149">
          <cell r="C149" t="str">
            <v>192-19</v>
          </cell>
          <cell r="D149">
            <v>940000</v>
          </cell>
          <cell r="E149" t="str">
            <v>BONDS</v>
          </cell>
        </row>
        <row r="150">
          <cell r="C150" t="str">
            <v>827-19</v>
          </cell>
          <cell r="D150">
            <v>1290000</v>
          </cell>
          <cell r="E150" t="str">
            <v>COOLAHAN</v>
          </cell>
        </row>
        <row r="151">
          <cell r="C151" t="str">
            <v>827-19</v>
          </cell>
          <cell r="D151">
            <v>1290000</v>
          </cell>
          <cell r="E151" t="str">
            <v>COOLAHAN</v>
          </cell>
        </row>
        <row r="152">
          <cell r="C152" t="str">
            <v>199-19</v>
          </cell>
          <cell r="D152">
            <v>2100000</v>
          </cell>
          <cell r="E152" t="str">
            <v>ISHMAEL</v>
          </cell>
        </row>
        <row r="153">
          <cell r="C153" t="str">
            <v>194-19</v>
          </cell>
          <cell r="D153">
            <v>930000</v>
          </cell>
          <cell r="E153" t="str">
            <v>CLARK</v>
          </cell>
        </row>
        <row r="154">
          <cell r="C154" t="str">
            <v>828-19</v>
          </cell>
          <cell r="D154">
            <v>1290000</v>
          </cell>
          <cell r="E154" t="str">
            <v>COOLAHAN</v>
          </cell>
        </row>
        <row r="155">
          <cell r="C155" t="str">
            <v>201-19</v>
          </cell>
          <cell r="D155">
            <v>880000</v>
          </cell>
          <cell r="E155" t="str">
            <v>STEWART</v>
          </cell>
        </row>
        <row r="156">
          <cell r="C156" t="str">
            <v>196-19</v>
          </cell>
          <cell r="D156">
            <v>1140000</v>
          </cell>
          <cell r="E156" t="str">
            <v>YOUNG</v>
          </cell>
        </row>
        <row r="157">
          <cell r="C157" t="str">
            <v>829-19</v>
          </cell>
          <cell r="D157">
            <v>1770000</v>
          </cell>
          <cell r="E157" t="str">
            <v>BRUDER</v>
          </cell>
        </row>
        <row r="158">
          <cell r="C158" t="str">
            <v>203-19</v>
          </cell>
          <cell r="D158">
            <v>1280000</v>
          </cell>
          <cell r="E158" t="str">
            <v>BARTLETT</v>
          </cell>
        </row>
        <row r="159">
          <cell r="C159" t="str">
            <v>198-19</v>
          </cell>
          <cell r="D159">
            <v>2370000</v>
          </cell>
          <cell r="E159" t="str">
            <v>DELGADO</v>
          </cell>
        </row>
        <row r="160">
          <cell r="C160" t="str">
            <v>830-19</v>
          </cell>
          <cell r="D160">
            <v>1770000</v>
          </cell>
          <cell r="E160" t="str">
            <v>BRUDER</v>
          </cell>
        </row>
        <row r="161">
          <cell r="C161" t="str">
            <v>205-19</v>
          </cell>
          <cell r="D161">
            <v>940000</v>
          </cell>
          <cell r="E161" t="str">
            <v>BONDS</v>
          </cell>
        </row>
        <row r="162">
          <cell r="C162" t="str">
            <v>831-19</v>
          </cell>
          <cell r="D162">
            <v>1290000</v>
          </cell>
          <cell r="E162" t="str">
            <v>COOLAHAN</v>
          </cell>
        </row>
        <row r="163">
          <cell r="C163" t="str">
            <v>200-19</v>
          </cell>
          <cell r="D163">
            <v>2100000</v>
          </cell>
          <cell r="E163" t="str">
            <v>ISHMAEL</v>
          </cell>
        </row>
        <row r="164">
          <cell r="C164" t="str">
            <v>207-19</v>
          </cell>
          <cell r="D164">
            <v>930000</v>
          </cell>
          <cell r="E164" t="str">
            <v>CLARK</v>
          </cell>
        </row>
        <row r="165">
          <cell r="C165" t="str">
            <v>202-19</v>
          </cell>
          <cell r="D165">
            <v>880000</v>
          </cell>
          <cell r="E165" t="str">
            <v>STEWART</v>
          </cell>
        </row>
        <row r="166">
          <cell r="C166" t="str">
            <v>204-19</v>
          </cell>
          <cell r="D166">
            <v>1280000</v>
          </cell>
          <cell r="E166" t="str">
            <v>BARTLETT</v>
          </cell>
        </row>
        <row r="167">
          <cell r="C167" t="str">
            <v>209-19</v>
          </cell>
          <cell r="D167">
            <v>1180000</v>
          </cell>
          <cell r="E167" t="str">
            <v>LEVERE</v>
          </cell>
        </row>
        <row r="168">
          <cell r="C168" t="str">
            <v>833-19</v>
          </cell>
          <cell r="D168">
            <v>1770000</v>
          </cell>
          <cell r="E168" t="str">
            <v>BRUDER</v>
          </cell>
        </row>
        <row r="169">
          <cell r="C169" t="str">
            <v>832-19</v>
          </cell>
          <cell r="D169">
            <v>1290000</v>
          </cell>
          <cell r="E169" t="str">
            <v>COOLAHAN</v>
          </cell>
        </row>
        <row r="170">
          <cell r="C170" t="str">
            <v>211-19</v>
          </cell>
          <cell r="D170">
            <v>1140000</v>
          </cell>
          <cell r="E170" t="str">
            <v>YOUNG</v>
          </cell>
        </row>
        <row r="171">
          <cell r="C171" t="str">
            <v>206-19</v>
          </cell>
          <cell r="D171">
            <v>940000</v>
          </cell>
          <cell r="E171" t="str">
            <v>BONDS</v>
          </cell>
        </row>
        <row r="172">
          <cell r="C172" t="str">
            <v>834-19</v>
          </cell>
          <cell r="D172">
            <v>1770000</v>
          </cell>
          <cell r="E172" t="str">
            <v>BRUDER</v>
          </cell>
        </row>
        <row r="173">
          <cell r="C173" t="str">
            <v>213-19</v>
          </cell>
          <cell r="D173">
            <v>1810000</v>
          </cell>
          <cell r="E173" t="str">
            <v>NEWELL</v>
          </cell>
        </row>
        <row r="174">
          <cell r="C174" t="str">
            <v>835-19</v>
          </cell>
          <cell r="D174">
            <v>1290000</v>
          </cell>
          <cell r="E174" t="str">
            <v>COOLAHAN</v>
          </cell>
        </row>
        <row r="175">
          <cell r="C175" t="str">
            <v>208-19</v>
          </cell>
          <cell r="D175">
            <v>930000</v>
          </cell>
          <cell r="E175" t="str">
            <v>CLARK</v>
          </cell>
        </row>
        <row r="176">
          <cell r="C176" t="str">
            <v>215-19</v>
          </cell>
          <cell r="D176">
            <v>2100000</v>
          </cell>
          <cell r="E176" t="str">
            <v>ISHMAEL</v>
          </cell>
        </row>
        <row r="177">
          <cell r="C177" t="str">
            <v>210-19</v>
          </cell>
          <cell r="D177">
            <v>1180000</v>
          </cell>
          <cell r="E177" t="str">
            <v>LEVERE</v>
          </cell>
        </row>
        <row r="178">
          <cell r="C178" t="str">
            <v>836-19</v>
          </cell>
          <cell r="D178">
            <v>1290000</v>
          </cell>
          <cell r="E178" t="str">
            <v>COOLAHAN</v>
          </cell>
        </row>
        <row r="179">
          <cell r="C179" t="str">
            <v>217-19</v>
          </cell>
          <cell r="D179">
            <v>1800000</v>
          </cell>
          <cell r="E179" t="str">
            <v>CHANDLER</v>
          </cell>
        </row>
        <row r="180">
          <cell r="C180" t="str">
            <v>837-19</v>
          </cell>
          <cell r="D180">
            <v>1770000</v>
          </cell>
          <cell r="E180" t="str">
            <v>BRUDER</v>
          </cell>
        </row>
        <row r="181">
          <cell r="C181" t="str">
            <v>219-19</v>
          </cell>
          <cell r="D181">
            <v>1230000</v>
          </cell>
          <cell r="E181" t="str">
            <v>YANAI</v>
          </cell>
        </row>
        <row r="182">
          <cell r="C182" t="str">
            <v>212-19</v>
          </cell>
          <cell r="D182">
            <v>1140000</v>
          </cell>
          <cell r="E182" t="str">
            <v>YOUNG</v>
          </cell>
        </row>
        <row r="183">
          <cell r="C183" t="str">
            <v>214-19</v>
          </cell>
          <cell r="D183">
            <v>1810000</v>
          </cell>
          <cell r="E183" t="str">
            <v>NEWELL</v>
          </cell>
        </row>
        <row r="184">
          <cell r="C184" t="str">
            <v>838-19</v>
          </cell>
          <cell r="D184">
            <v>1770000</v>
          </cell>
          <cell r="E184" t="str">
            <v>BRUDER</v>
          </cell>
        </row>
        <row r="185">
          <cell r="C185" t="str">
            <v>303-19</v>
          </cell>
          <cell r="D185">
            <v>930000</v>
          </cell>
          <cell r="E185" t="str">
            <v>CLARK</v>
          </cell>
        </row>
        <row r="186">
          <cell r="C186" t="str">
            <v>839-19</v>
          </cell>
          <cell r="D186">
            <v>1290000</v>
          </cell>
          <cell r="E186" t="str">
            <v>COOLAHAN</v>
          </cell>
        </row>
        <row r="187">
          <cell r="C187" t="str">
            <v>216-19</v>
          </cell>
          <cell r="D187">
            <v>2100000</v>
          </cell>
          <cell r="E187" t="str">
            <v>ISHMAEL</v>
          </cell>
        </row>
        <row r="188">
          <cell r="C188" t="str">
            <v>221-19</v>
          </cell>
          <cell r="D188">
            <v>1180000</v>
          </cell>
          <cell r="E188" t="str">
            <v>LEVERE</v>
          </cell>
        </row>
        <row r="189">
          <cell r="C189" t="str">
            <v>906-19</v>
          </cell>
          <cell r="D189">
            <v>1290000</v>
          </cell>
          <cell r="E189" t="str">
            <v>COOLAHAN</v>
          </cell>
        </row>
        <row r="190">
          <cell r="C190" t="str">
            <v>218-19</v>
          </cell>
          <cell r="D190">
            <v>1800000</v>
          </cell>
          <cell r="E190" t="str">
            <v>CHANDLER</v>
          </cell>
        </row>
        <row r="191">
          <cell r="C191" t="str">
            <v>841-19</v>
          </cell>
          <cell r="D191">
            <v>1770000</v>
          </cell>
          <cell r="E191" t="str">
            <v>BRUDER</v>
          </cell>
        </row>
        <row r="192">
          <cell r="C192" t="str">
            <v>220-19</v>
          </cell>
          <cell r="D192">
            <v>1230000</v>
          </cell>
          <cell r="E192" t="str">
            <v>YANAI</v>
          </cell>
        </row>
        <row r="193">
          <cell r="C193" t="str">
            <v>223-19</v>
          </cell>
          <cell r="D193">
            <v>1810000</v>
          </cell>
          <cell r="E193" t="str">
            <v>NEWELL</v>
          </cell>
        </row>
        <row r="194">
          <cell r="C194" t="str">
            <v>840-19</v>
          </cell>
          <cell r="D194">
            <v>1770000</v>
          </cell>
          <cell r="E194" t="str">
            <v>BRUDER</v>
          </cell>
        </row>
        <row r="195">
          <cell r="C195" t="str">
            <v>307-19</v>
          </cell>
          <cell r="D195">
            <v>2100000</v>
          </cell>
          <cell r="E195" t="str">
            <v>ISHMAEL</v>
          </cell>
        </row>
        <row r="196">
          <cell r="C196" t="str">
            <v>222-19</v>
          </cell>
          <cell r="D196">
            <v>1180000</v>
          </cell>
          <cell r="E196" t="str">
            <v>LEVERE</v>
          </cell>
        </row>
        <row r="197">
          <cell r="C197" t="str">
            <v>225-19</v>
          </cell>
          <cell r="D197">
            <v>1800000</v>
          </cell>
          <cell r="E197" t="str">
            <v>CHANDLER</v>
          </cell>
        </row>
        <row r="198">
          <cell r="C198" t="str">
            <v>224-19</v>
          </cell>
          <cell r="D198">
            <v>1810000</v>
          </cell>
          <cell r="E198" t="str">
            <v>NEWELL</v>
          </cell>
        </row>
        <row r="199">
          <cell r="C199" t="str">
            <v>227-19</v>
          </cell>
          <cell r="D199">
            <v>1230000</v>
          </cell>
          <cell r="E199" t="str">
            <v>YANAI</v>
          </cell>
        </row>
        <row r="200">
          <cell r="C200" t="str">
            <v>843-19</v>
          </cell>
          <cell r="D200">
            <v>1770000</v>
          </cell>
          <cell r="E200" t="str">
            <v>BRUDER</v>
          </cell>
        </row>
        <row r="201">
          <cell r="C201" t="str">
            <v>842-19</v>
          </cell>
          <cell r="D201">
            <v>1770000</v>
          </cell>
          <cell r="E201" t="str">
            <v>BRUDER</v>
          </cell>
        </row>
        <row r="202">
          <cell r="C202" t="str">
            <v>229-19</v>
          </cell>
          <cell r="D202">
            <v>1180000</v>
          </cell>
          <cell r="E202" t="str">
            <v>LEVERE</v>
          </cell>
        </row>
        <row r="203">
          <cell r="C203" t="str">
            <v>224-19</v>
          </cell>
          <cell r="D203">
            <v>1810000</v>
          </cell>
          <cell r="E203" t="str">
            <v>NEWELL</v>
          </cell>
        </row>
        <row r="204">
          <cell r="C204" t="str">
            <v>226-19</v>
          </cell>
          <cell r="D204">
            <v>1800000</v>
          </cell>
          <cell r="E204" t="str">
            <v>CHANDLER</v>
          </cell>
        </row>
        <row r="205">
          <cell r="C205" t="str">
            <v>845-19</v>
          </cell>
          <cell r="D205">
            <v>1290000</v>
          </cell>
          <cell r="E205" t="str">
            <v>COOLAHAN</v>
          </cell>
        </row>
        <row r="206">
          <cell r="C206" t="str">
            <v>228-19</v>
          </cell>
          <cell r="D206">
            <v>1230000</v>
          </cell>
          <cell r="E206" t="str">
            <v>YANAI</v>
          </cell>
        </row>
        <row r="207">
          <cell r="C207" t="str">
            <v>231-19</v>
          </cell>
          <cell r="D207">
            <v>1810000</v>
          </cell>
          <cell r="E207" t="str">
            <v>NEWELL</v>
          </cell>
        </row>
        <row r="208">
          <cell r="C208" t="str">
            <v>844-19</v>
          </cell>
          <cell r="D208">
            <v>1290000</v>
          </cell>
          <cell r="E208" t="str">
            <v>COOLAHAN</v>
          </cell>
        </row>
        <row r="209">
          <cell r="C209" t="str">
            <v>230-19</v>
          </cell>
          <cell r="D209">
            <v>1180000</v>
          </cell>
          <cell r="E209" t="str">
            <v>LEVERE</v>
          </cell>
        </row>
        <row r="210">
          <cell r="C210" t="str">
            <v>233-19</v>
          </cell>
          <cell r="D210">
            <v>1800000</v>
          </cell>
          <cell r="E210" t="str">
            <v>CHANDLER</v>
          </cell>
        </row>
        <row r="211">
          <cell r="C211" t="str">
            <v>232-19</v>
          </cell>
          <cell r="D211">
            <v>1810000</v>
          </cell>
          <cell r="E211" t="str">
            <v>NEWELL</v>
          </cell>
        </row>
        <row r="212">
          <cell r="C212" t="str">
            <v>235-19</v>
          </cell>
          <cell r="D212">
            <v>1230000</v>
          </cell>
          <cell r="E212" t="str">
            <v>YANAI</v>
          </cell>
        </row>
        <row r="213">
          <cell r="C213" t="str">
            <v>847-19</v>
          </cell>
          <cell r="D213">
            <v>1290000</v>
          </cell>
          <cell r="E213" t="str">
            <v>COOLAHAN</v>
          </cell>
        </row>
        <row r="214">
          <cell r="C214" t="str">
            <v>908-19</v>
          </cell>
          <cell r="D214">
            <v>1290000</v>
          </cell>
          <cell r="E214" t="str">
            <v>COOLAHAN</v>
          </cell>
        </row>
        <row r="215">
          <cell r="C215" t="str">
            <v>237-19</v>
          </cell>
          <cell r="D215">
            <v>1180000</v>
          </cell>
          <cell r="E215" t="str">
            <v>LEVERE</v>
          </cell>
        </row>
        <row r="216">
          <cell r="C216" t="str">
            <v>234-19</v>
          </cell>
          <cell r="D216">
            <v>1800000</v>
          </cell>
          <cell r="E216" t="str">
            <v>CHANDLER</v>
          </cell>
        </row>
        <row r="217">
          <cell r="C217" t="str">
            <v>239-19</v>
          </cell>
          <cell r="D217">
            <v>1810000</v>
          </cell>
          <cell r="E217" t="str">
            <v>NEWELL</v>
          </cell>
        </row>
        <row r="218">
          <cell r="C218" t="str">
            <v>236-19</v>
          </cell>
          <cell r="D218">
            <v>1230000</v>
          </cell>
          <cell r="E218" t="str">
            <v>YANAI</v>
          </cell>
        </row>
        <row r="219">
          <cell r="C219" t="str">
            <v>238-19</v>
          </cell>
          <cell r="D219">
            <v>1180000</v>
          </cell>
          <cell r="E219" t="str">
            <v>LEVERE</v>
          </cell>
        </row>
        <row r="220">
          <cell r="C220" t="str">
            <v>241-19</v>
          </cell>
          <cell r="D220">
            <v>1800000</v>
          </cell>
          <cell r="E220" t="str">
            <v>CHANDLER</v>
          </cell>
        </row>
        <row r="221">
          <cell r="C221" t="str">
            <v>243-19</v>
          </cell>
          <cell r="D221">
            <v>1230000</v>
          </cell>
          <cell r="E221" t="str">
            <v>YANAI</v>
          </cell>
        </row>
        <row r="222">
          <cell r="C222" t="str">
            <v>240-19</v>
          </cell>
          <cell r="D222">
            <v>1810000</v>
          </cell>
          <cell r="E222" t="str">
            <v>NEWELL</v>
          </cell>
        </row>
        <row r="223">
          <cell r="C223" t="str">
            <v>309-19</v>
          </cell>
          <cell r="D223">
            <v>1180000</v>
          </cell>
          <cell r="E223" t="str">
            <v>LEVERE</v>
          </cell>
        </row>
        <row r="224">
          <cell r="C224" t="str">
            <v>242-19</v>
          </cell>
          <cell r="D224">
            <v>1800000</v>
          </cell>
          <cell r="E224" t="str">
            <v>CHANDLER</v>
          </cell>
        </row>
        <row r="225">
          <cell r="C225" t="str">
            <v>311-19</v>
          </cell>
          <cell r="D225">
            <v>1810000</v>
          </cell>
          <cell r="E225" t="str">
            <v>NEWELL</v>
          </cell>
        </row>
        <row r="226">
          <cell r="C226" t="str">
            <v>244-19</v>
          </cell>
          <cell r="D226">
            <v>1230000</v>
          </cell>
          <cell r="E226" t="str">
            <v>YANAI</v>
          </cell>
        </row>
        <row r="227">
          <cell r="C227" t="str">
            <v>313-19</v>
          </cell>
          <cell r="D227">
            <v>1800000</v>
          </cell>
          <cell r="E227" t="str">
            <v>CHANDLER</v>
          </cell>
        </row>
        <row r="228">
          <cell r="C228" t="str">
            <v>315-19</v>
          </cell>
          <cell r="D228">
            <v>1230000</v>
          </cell>
          <cell r="E228" t="str">
            <v>YANAI</v>
          </cell>
        </row>
        <row r="230">
          <cell r="C230" t="str">
            <v>243-16</v>
          </cell>
          <cell r="D230">
            <v>1480000</v>
          </cell>
          <cell r="E230" t="str">
            <v>STURGEON</v>
          </cell>
        </row>
        <row r="231">
          <cell r="C231" t="str">
            <v>245-16</v>
          </cell>
          <cell r="D231">
            <v>1300000</v>
          </cell>
          <cell r="E231" t="str">
            <v>LEVIN</v>
          </cell>
        </row>
        <row r="232">
          <cell r="C232" t="str">
            <v>242-16</v>
          </cell>
          <cell r="D232">
            <v>1800000</v>
          </cell>
          <cell r="E232" t="str">
            <v>CHANDLER</v>
          </cell>
        </row>
        <row r="233">
          <cell r="C233" t="str">
            <v>309-16</v>
          </cell>
          <cell r="D233">
            <v>1230000</v>
          </cell>
          <cell r="E233" t="str">
            <v>YANAI</v>
          </cell>
        </row>
        <row r="234">
          <cell r="C234" t="str">
            <v>244-16</v>
          </cell>
          <cell r="D234">
            <v>1480000</v>
          </cell>
          <cell r="E234" t="str">
            <v>STURGEON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101-20</v>
          </cell>
        </row>
      </sheetData>
      <sheetData sheetId="1" refreshError="1"/>
      <sheetData sheetId="2" refreshError="1"/>
      <sheetData sheetId="3">
        <row r="1">
          <cell r="C1" t="str">
            <v>242-19</v>
          </cell>
          <cell r="D1">
            <v>1800000</v>
          </cell>
          <cell r="E1" t="str">
            <v>CHANDLER</v>
          </cell>
        </row>
        <row r="2">
          <cell r="C2" t="str">
            <v>311-19</v>
          </cell>
          <cell r="D2">
            <v>1810000</v>
          </cell>
          <cell r="E2" t="str">
            <v>NEWELL</v>
          </cell>
        </row>
        <row r="3">
          <cell r="C3" t="str">
            <v>244-19</v>
          </cell>
          <cell r="D3">
            <v>1230000</v>
          </cell>
          <cell r="E3" t="str">
            <v>YANAI</v>
          </cell>
        </row>
        <row r="4">
          <cell r="C4" t="str">
            <v>313-19</v>
          </cell>
          <cell r="D4">
            <v>1800000</v>
          </cell>
          <cell r="E4" t="str">
            <v>CHANDLER</v>
          </cell>
        </row>
        <row r="5">
          <cell r="C5" t="str">
            <v>315-19</v>
          </cell>
          <cell r="D5">
            <v>1230000</v>
          </cell>
          <cell r="E5" t="str">
            <v>YANAI</v>
          </cell>
        </row>
        <row r="6">
          <cell r="C6" t="str">
            <v>101-20</v>
          </cell>
          <cell r="D6">
            <v>2030000</v>
          </cell>
          <cell r="E6" t="str">
            <v>KILLION</v>
          </cell>
        </row>
        <row r="7">
          <cell r="C7" t="str">
            <v>103-20</v>
          </cell>
          <cell r="D7">
            <v>1260000</v>
          </cell>
          <cell r="E7" t="str">
            <v>ACKERMAN</v>
          </cell>
        </row>
        <row r="8">
          <cell r="C8" t="str">
            <v>102-20</v>
          </cell>
          <cell r="D8">
            <v>2030000</v>
          </cell>
          <cell r="E8" t="str">
            <v>KILLION</v>
          </cell>
        </row>
        <row r="9">
          <cell r="C9" t="str">
            <v>105-20</v>
          </cell>
          <cell r="D9">
            <v>1190000</v>
          </cell>
          <cell r="E9" t="str">
            <v>BRANNON</v>
          </cell>
        </row>
        <row r="10">
          <cell r="C10" t="str">
            <v>107-20</v>
          </cell>
          <cell r="D10">
            <v>1090000</v>
          </cell>
          <cell r="E10" t="str">
            <v>SPECTOR</v>
          </cell>
        </row>
        <row r="11">
          <cell r="C11" t="str">
            <v>104-20</v>
          </cell>
          <cell r="D11">
            <v>1260000</v>
          </cell>
          <cell r="E11" t="str">
            <v>ACKERMAN</v>
          </cell>
        </row>
        <row r="12">
          <cell r="C12" t="str">
            <v>109-20</v>
          </cell>
          <cell r="D12">
            <v>1990000</v>
          </cell>
          <cell r="E12" t="str">
            <v>DAVIS</v>
          </cell>
        </row>
        <row r="13">
          <cell r="C13" t="str">
            <v>111-20</v>
          </cell>
          <cell r="D13">
            <v>1100000</v>
          </cell>
          <cell r="E13" t="str">
            <v>GEBRETEKLE</v>
          </cell>
        </row>
        <row r="14">
          <cell r="C14" t="str">
            <v>106-20</v>
          </cell>
          <cell r="D14">
            <v>1190000</v>
          </cell>
          <cell r="E14" t="str">
            <v>BRANNON</v>
          </cell>
        </row>
        <row r="15">
          <cell r="C15" t="str">
            <v>113-20</v>
          </cell>
          <cell r="D15">
            <v>2030000</v>
          </cell>
          <cell r="E15" t="str">
            <v>KILLION</v>
          </cell>
        </row>
        <row r="16">
          <cell r="C16" t="str">
            <v>106-20</v>
          </cell>
          <cell r="D16">
            <v>1190000</v>
          </cell>
          <cell r="E16" t="str">
            <v>BRANNON</v>
          </cell>
        </row>
        <row r="17">
          <cell r="C17" t="str">
            <v>800-20</v>
          </cell>
          <cell r="D17">
            <v>1110000</v>
          </cell>
          <cell r="E17" t="str">
            <v>STARKS</v>
          </cell>
        </row>
        <row r="18">
          <cell r="C18" t="str">
            <v>108-20</v>
          </cell>
          <cell r="D18">
            <v>1090000</v>
          </cell>
          <cell r="E18" t="str">
            <v>SPECTOR</v>
          </cell>
        </row>
        <row r="19">
          <cell r="C19" t="str">
            <v>104-20</v>
          </cell>
          <cell r="D19">
            <v>1260000</v>
          </cell>
          <cell r="E19" t="str">
            <v>ACKERMAN</v>
          </cell>
        </row>
        <row r="20">
          <cell r="C20" t="str">
            <v>115-20</v>
          </cell>
          <cell r="D20">
            <v>900000</v>
          </cell>
          <cell r="E20" t="str">
            <v>ROCHA</v>
          </cell>
        </row>
        <row r="21">
          <cell r="C21" t="str">
            <v>110-20</v>
          </cell>
          <cell r="D21">
            <v>1990000</v>
          </cell>
          <cell r="E21" t="str">
            <v>DAVIS</v>
          </cell>
        </row>
        <row r="22">
          <cell r="C22" t="str">
            <v>117-20</v>
          </cell>
          <cell r="D22">
            <v>1260000</v>
          </cell>
          <cell r="E22" t="str">
            <v>ACKERMAN</v>
          </cell>
        </row>
        <row r="23">
          <cell r="C23" t="str">
            <v>801-20</v>
          </cell>
          <cell r="D23">
            <v>1110000</v>
          </cell>
          <cell r="E23" t="str">
            <v>STARKS</v>
          </cell>
        </row>
        <row r="24">
          <cell r="C24" t="str">
            <v>112-20</v>
          </cell>
          <cell r="D24">
            <v>1100000</v>
          </cell>
          <cell r="E24" t="str">
            <v>GEBRETEKLE</v>
          </cell>
        </row>
        <row r="25">
          <cell r="C25" t="str">
            <v>119-20</v>
          </cell>
          <cell r="D25">
            <v>1190000</v>
          </cell>
          <cell r="E25" t="str">
            <v>BRANNON</v>
          </cell>
        </row>
        <row r="26">
          <cell r="C26" t="str">
            <v>803-20</v>
          </cell>
          <cell r="D26">
            <v>1300000</v>
          </cell>
          <cell r="E26" t="str">
            <v>LEVIN</v>
          </cell>
        </row>
        <row r="27">
          <cell r="C27" t="str">
            <v>114-20</v>
          </cell>
          <cell r="D27">
            <v>2030000</v>
          </cell>
          <cell r="E27" t="str">
            <v>KILLION</v>
          </cell>
        </row>
        <row r="28">
          <cell r="C28" t="str">
            <v>802-20</v>
          </cell>
          <cell r="D28">
            <v>1110000</v>
          </cell>
          <cell r="E28" t="str">
            <v>STARKS</v>
          </cell>
        </row>
        <row r="29">
          <cell r="C29" t="str">
            <v>121-20</v>
          </cell>
          <cell r="D29">
            <v>1090000</v>
          </cell>
          <cell r="E29" t="str">
            <v>SPECTOR</v>
          </cell>
        </row>
        <row r="30">
          <cell r="C30" t="str">
            <v>116-20</v>
          </cell>
          <cell r="D30">
            <v>900000</v>
          </cell>
          <cell r="E30" t="str">
            <v>ROCHA</v>
          </cell>
        </row>
        <row r="31">
          <cell r="C31" t="str">
            <v>123-20</v>
          </cell>
          <cell r="D31">
            <v>1990000</v>
          </cell>
          <cell r="E31" t="str">
            <v>DAVIS</v>
          </cell>
        </row>
        <row r="32">
          <cell r="C32" t="str">
            <v>118-20</v>
          </cell>
          <cell r="D32">
            <v>1260000</v>
          </cell>
          <cell r="E32" t="str">
            <v>ACKERMAN</v>
          </cell>
        </row>
        <row r="33">
          <cell r="C33" t="str">
            <v>804-20</v>
          </cell>
          <cell r="D33">
            <v>1300000</v>
          </cell>
          <cell r="E33" t="str">
            <v>LEVIN</v>
          </cell>
        </row>
        <row r="34">
          <cell r="C34" t="str">
            <v>125-20</v>
          </cell>
          <cell r="D34">
            <v>1100000</v>
          </cell>
          <cell r="E34" t="str">
            <v>GEBRETEKLE</v>
          </cell>
        </row>
        <row r="35">
          <cell r="C35" t="str">
            <v>805-20</v>
          </cell>
          <cell r="D35">
            <v>1110000</v>
          </cell>
          <cell r="E35" t="str">
            <v>STARKS</v>
          </cell>
        </row>
        <row r="36">
          <cell r="C36" t="str">
            <v>120-20</v>
          </cell>
          <cell r="D36">
            <v>1190000</v>
          </cell>
          <cell r="E36" t="str">
            <v>BRANNON</v>
          </cell>
        </row>
        <row r="37">
          <cell r="C37" t="str">
            <v>127-20</v>
          </cell>
          <cell r="D37">
            <v>2030000</v>
          </cell>
          <cell r="E37" t="str">
            <v>KILLION</v>
          </cell>
        </row>
        <row r="38">
          <cell r="C38" t="str">
            <v>122-20</v>
          </cell>
          <cell r="D38">
            <v>1090000</v>
          </cell>
          <cell r="E38" t="str">
            <v>SPECTOR</v>
          </cell>
        </row>
        <row r="39">
          <cell r="C39" t="str">
            <v>806-20</v>
          </cell>
          <cell r="D39">
            <v>1110000</v>
          </cell>
          <cell r="E39" t="str">
            <v>STARKS</v>
          </cell>
        </row>
        <row r="40">
          <cell r="C40" t="str">
            <v>129-20</v>
          </cell>
          <cell r="D40">
            <v>900000</v>
          </cell>
          <cell r="E40" t="str">
            <v>ROCHA</v>
          </cell>
        </row>
        <row r="41">
          <cell r="C41" t="str">
            <v>807-20</v>
          </cell>
          <cell r="D41">
            <v>1300000</v>
          </cell>
          <cell r="E41" t="str">
            <v>LEVIN</v>
          </cell>
        </row>
        <row r="42">
          <cell r="C42" t="str">
            <v>124-20</v>
          </cell>
          <cell r="D42">
            <v>1990000</v>
          </cell>
          <cell r="E42" t="str">
            <v>DAVIS</v>
          </cell>
        </row>
        <row r="43">
          <cell r="C43" t="str">
            <v>131-20</v>
          </cell>
          <cell r="D43">
            <v>1260000</v>
          </cell>
          <cell r="E43" t="str">
            <v>ACKERMAN</v>
          </cell>
        </row>
        <row r="44">
          <cell r="C44" t="str">
            <v>808-20</v>
          </cell>
          <cell r="D44">
            <v>1300000</v>
          </cell>
          <cell r="E44" t="str">
            <v>LEVIN</v>
          </cell>
        </row>
        <row r="45">
          <cell r="C45" t="str">
            <v>126-20</v>
          </cell>
          <cell r="D45">
            <v>1100000</v>
          </cell>
          <cell r="E45" t="str">
            <v>GEBRETEKLE</v>
          </cell>
        </row>
        <row r="46">
          <cell r="C46" t="str">
            <v>133-20</v>
          </cell>
          <cell r="D46">
            <v>1190000</v>
          </cell>
          <cell r="E46" t="str">
            <v>BRANNON</v>
          </cell>
        </row>
        <row r="47">
          <cell r="C47" t="str">
            <v>809-20</v>
          </cell>
          <cell r="D47">
            <v>1110000</v>
          </cell>
          <cell r="E47" t="str">
            <v>STARKS</v>
          </cell>
        </row>
        <row r="48">
          <cell r="C48" t="str">
            <v>128-20</v>
          </cell>
          <cell r="D48">
            <v>2030000</v>
          </cell>
          <cell r="E48" t="str">
            <v>KILLION</v>
          </cell>
        </row>
        <row r="49">
          <cell r="C49" t="str">
            <v>135-20</v>
          </cell>
          <cell r="D49">
            <v>1090000</v>
          </cell>
          <cell r="E49" t="str">
            <v>SPECTOR</v>
          </cell>
        </row>
        <row r="50">
          <cell r="C50" t="str">
            <v>130-20</v>
          </cell>
          <cell r="D50">
            <v>900000</v>
          </cell>
          <cell r="E50" t="str">
            <v>ROCHA</v>
          </cell>
        </row>
        <row r="51">
          <cell r="C51" t="str">
            <v>810-20</v>
          </cell>
          <cell r="D51">
            <v>1110000</v>
          </cell>
          <cell r="E51" t="str">
            <v>STARKS</v>
          </cell>
        </row>
        <row r="52">
          <cell r="C52" t="str">
            <v>137-20</v>
          </cell>
          <cell r="D52">
            <v>1990000</v>
          </cell>
          <cell r="E52" t="str">
            <v>DAVIS</v>
          </cell>
        </row>
        <row r="53">
          <cell r="C53" t="str">
            <v>811-20</v>
          </cell>
          <cell r="D53">
            <v>1300000</v>
          </cell>
          <cell r="E53" t="str">
            <v>LEVIN</v>
          </cell>
        </row>
        <row r="54">
          <cell r="C54" t="str">
            <v>132-20</v>
          </cell>
          <cell r="D54">
            <v>1260000</v>
          </cell>
          <cell r="E54" t="str">
            <v>ACKERMAN</v>
          </cell>
        </row>
        <row r="55">
          <cell r="C55" t="str">
            <v>139-20</v>
          </cell>
          <cell r="D55">
            <v>1100000</v>
          </cell>
          <cell r="E55" t="str">
            <v>GEBRETEKLE</v>
          </cell>
        </row>
        <row r="56">
          <cell r="C56" t="str">
            <v>903-20</v>
          </cell>
          <cell r="D56">
            <v>1110000</v>
          </cell>
          <cell r="E56" t="str">
            <v>STARKS</v>
          </cell>
        </row>
        <row r="57">
          <cell r="C57" t="str">
            <v>812-20</v>
          </cell>
          <cell r="D57">
            <v>1300000</v>
          </cell>
          <cell r="E57" t="str">
            <v>LEVIN</v>
          </cell>
        </row>
        <row r="58">
          <cell r="C58" t="str">
            <v>134-20</v>
          </cell>
          <cell r="D58">
            <v>1190000</v>
          </cell>
          <cell r="E58" t="str">
            <v>BRANNON</v>
          </cell>
        </row>
        <row r="59">
          <cell r="C59" t="str">
            <v>141-20</v>
          </cell>
          <cell r="D59">
            <v>2030000</v>
          </cell>
          <cell r="E59" t="str">
            <v>KILLION</v>
          </cell>
        </row>
        <row r="60">
          <cell r="C60" t="str">
            <v>136-20</v>
          </cell>
          <cell r="D60">
            <v>1090000</v>
          </cell>
          <cell r="E60" t="str">
            <v>SPECTOR</v>
          </cell>
        </row>
        <row r="61">
          <cell r="C61" t="str">
            <v>143-20</v>
          </cell>
          <cell r="D61">
            <v>900000</v>
          </cell>
          <cell r="E61" t="str">
            <v>ROCHA</v>
          </cell>
        </row>
        <row r="62">
          <cell r="C62" t="str">
            <v>138-20</v>
          </cell>
          <cell r="D62">
            <v>1990000</v>
          </cell>
          <cell r="E62" t="str">
            <v>DAVIS</v>
          </cell>
        </row>
        <row r="63">
          <cell r="C63" t="str">
            <v>145-20</v>
          </cell>
          <cell r="D63">
            <v>1260000</v>
          </cell>
          <cell r="E63" t="str">
            <v>ACKERMAN</v>
          </cell>
        </row>
        <row r="64">
          <cell r="C64" t="str">
            <v>813-20</v>
          </cell>
          <cell r="D64">
            <v>1300000</v>
          </cell>
          <cell r="E64" t="str">
            <v>LEVIN</v>
          </cell>
        </row>
        <row r="65">
          <cell r="C65" t="str">
            <v>140-20</v>
          </cell>
          <cell r="D65">
            <v>1100000</v>
          </cell>
          <cell r="E65" t="str">
            <v>GEBRETEKLE</v>
          </cell>
        </row>
        <row r="66">
          <cell r="C66" t="str">
            <v>147-20</v>
          </cell>
          <cell r="D66">
            <v>1190000</v>
          </cell>
          <cell r="E66" t="str">
            <v>BRANNON</v>
          </cell>
        </row>
        <row r="67">
          <cell r="C67" t="str">
            <v>142-20</v>
          </cell>
          <cell r="D67">
            <v>2030000</v>
          </cell>
          <cell r="E67" t="str">
            <v>KILLION</v>
          </cell>
        </row>
        <row r="68">
          <cell r="C68" t="str">
            <v>814-20</v>
          </cell>
          <cell r="D68">
            <v>1300000</v>
          </cell>
          <cell r="E68" t="str">
            <v>LEVIN</v>
          </cell>
        </row>
        <row r="69">
          <cell r="C69" t="str">
            <v>149-20</v>
          </cell>
          <cell r="D69">
            <v>1090000</v>
          </cell>
          <cell r="E69" t="str">
            <v>SPECTOR</v>
          </cell>
        </row>
        <row r="70">
          <cell r="C70" t="str">
            <v>144-20</v>
          </cell>
          <cell r="D70">
            <v>900000</v>
          </cell>
          <cell r="E70" t="str">
            <v>ROCHA</v>
          </cell>
        </row>
        <row r="71">
          <cell r="C71" t="str">
            <v>151-20</v>
          </cell>
          <cell r="D71">
            <v>1990000</v>
          </cell>
          <cell r="E71" t="str">
            <v>DAVIS</v>
          </cell>
        </row>
        <row r="72">
          <cell r="C72" t="str">
            <v>146-20</v>
          </cell>
          <cell r="D72">
            <v>1260000</v>
          </cell>
          <cell r="E72" t="str">
            <v>ACKERMAN</v>
          </cell>
        </row>
        <row r="73">
          <cell r="C73" t="str">
            <v>153-20</v>
          </cell>
          <cell r="D73">
            <v>1100000</v>
          </cell>
          <cell r="E73" t="str">
            <v>GEBRETEKLE</v>
          </cell>
        </row>
        <row r="74">
          <cell r="C74" t="str">
            <v>148-20</v>
          </cell>
          <cell r="D74">
            <v>1190000</v>
          </cell>
          <cell r="E74" t="str">
            <v>BRANNON</v>
          </cell>
        </row>
        <row r="75">
          <cell r="C75" t="str">
            <v>815-20</v>
          </cell>
          <cell r="D75">
            <v>1300000</v>
          </cell>
          <cell r="E75" t="str">
            <v>LEVIN</v>
          </cell>
        </row>
        <row r="76">
          <cell r="C76" t="str">
            <v>155-20</v>
          </cell>
          <cell r="D76">
            <v>1110000</v>
          </cell>
          <cell r="E76" t="str">
            <v>STARKS</v>
          </cell>
        </row>
        <row r="77">
          <cell r="C77" t="str">
            <v>816-20</v>
          </cell>
          <cell r="D77">
            <v>1300000</v>
          </cell>
          <cell r="E77" t="str">
            <v>LEVIN</v>
          </cell>
        </row>
        <row r="78">
          <cell r="C78" t="str">
            <v>150-20</v>
          </cell>
          <cell r="D78">
            <v>1090000</v>
          </cell>
          <cell r="E78" t="str">
            <v>SPECTOR</v>
          </cell>
        </row>
        <row r="79">
          <cell r="C79" t="str">
            <v>157-20</v>
          </cell>
          <cell r="D79">
            <v>900000</v>
          </cell>
          <cell r="E79" t="str">
            <v>ROCHA</v>
          </cell>
        </row>
        <row r="80">
          <cell r="C80" t="str">
            <v>152-20</v>
          </cell>
          <cell r="D80">
            <v>1990000</v>
          </cell>
          <cell r="E80" t="str">
            <v>DAVIS</v>
          </cell>
        </row>
        <row r="81">
          <cell r="C81" t="str">
            <v>159-20</v>
          </cell>
          <cell r="D81">
            <v>1280000</v>
          </cell>
          <cell r="E81" t="str">
            <v>BARTLETT</v>
          </cell>
        </row>
        <row r="82">
          <cell r="C82" t="str">
            <v>154-20</v>
          </cell>
          <cell r="D82">
            <v>1100000</v>
          </cell>
          <cell r="E82" t="str">
            <v>GEBRETEKLE</v>
          </cell>
        </row>
        <row r="83">
          <cell r="C83" t="str">
            <v>161-20</v>
          </cell>
          <cell r="D83">
            <v>880000</v>
          </cell>
          <cell r="E83" t="str">
            <v>STEWART</v>
          </cell>
        </row>
        <row r="84">
          <cell r="C84" t="str">
            <v>817-20</v>
          </cell>
          <cell r="D84">
            <v>1300000</v>
          </cell>
          <cell r="E84" t="str">
            <v>LEVIN</v>
          </cell>
        </row>
        <row r="85">
          <cell r="C85" t="str">
            <v>50-20</v>
          </cell>
          <cell r="D85">
            <v>1240000</v>
          </cell>
          <cell r="E85" t="str">
            <v>GRASTON</v>
          </cell>
        </row>
        <row r="86">
          <cell r="C86" t="str">
            <v>156-20</v>
          </cell>
          <cell r="D86">
            <v>1110000</v>
          </cell>
          <cell r="E86" t="str">
            <v>STARKS</v>
          </cell>
        </row>
        <row r="87">
          <cell r="C87" t="str">
            <v>163-20</v>
          </cell>
          <cell r="D87">
            <v>2370000</v>
          </cell>
          <cell r="E87" t="str">
            <v>DELGADO</v>
          </cell>
        </row>
        <row r="88">
          <cell r="C88" t="str">
            <v>158-20</v>
          </cell>
          <cell r="D88">
            <v>900000</v>
          </cell>
          <cell r="E88" t="str">
            <v>ROCHA</v>
          </cell>
        </row>
        <row r="89">
          <cell r="C89" t="str">
            <v>163-20</v>
          </cell>
          <cell r="D89">
            <v>1540000</v>
          </cell>
          <cell r="E89" t="str">
            <v>HELVIE</v>
          </cell>
        </row>
        <row r="90">
          <cell r="C90" t="str">
            <v>818-20</v>
          </cell>
          <cell r="D90">
            <v>1300000</v>
          </cell>
          <cell r="E90" t="str">
            <v>LEVIN</v>
          </cell>
        </row>
        <row r="91">
          <cell r="C91" t="str">
            <v>160-20</v>
          </cell>
          <cell r="D91">
            <v>1280000</v>
          </cell>
          <cell r="E91" t="str">
            <v>BARTLETT</v>
          </cell>
        </row>
        <row r="92">
          <cell r="C92" t="str">
            <v>165-20</v>
          </cell>
          <cell r="D92">
            <v>1300000</v>
          </cell>
          <cell r="E92" t="str">
            <v>LEVIN</v>
          </cell>
        </row>
        <row r="93">
          <cell r="C93" t="str">
            <v>52-20</v>
          </cell>
          <cell r="D93">
            <v>1990000</v>
          </cell>
          <cell r="E93" t="str">
            <v>DAVIS</v>
          </cell>
        </row>
        <row r="94">
          <cell r="C94" t="str">
            <v>167-20</v>
          </cell>
          <cell r="D94">
            <v>1140000</v>
          </cell>
          <cell r="E94" t="str">
            <v>YOUNG</v>
          </cell>
        </row>
        <row r="95">
          <cell r="C95" t="str">
            <v>162-20</v>
          </cell>
          <cell r="D95">
            <v>880000</v>
          </cell>
          <cell r="E95" t="str">
            <v>STEWART</v>
          </cell>
        </row>
        <row r="96">
          <cell r="C96" t="str">
            <v>169-20</v>
          </cell>
          <cell r="D96">
            <v>930000</v>
          </cell>
          <cell r="E96" t="str">
            <v>CLARK</v>
          </cell>
        </row>
        <row r="97">
          <cell r="C97" t="str">
            <v>819-20</v>
          </cell>
          <cell r="D97">
            <v>1300000</v>
          </cell>
          <cell r="E97" t="str">
            <v>LEVIN</v>
          </cell>
        </row>
        <row r="98">
          <cell r="C98" t="str">
            <v>164-20</v>
          </cell>
          <cell r="D98">
            <v>1540000</v>
          </cell>
          <cell r="E98" t="str">
            <v>HELVIE</v>
          </cell>
        </row>
        <row r="99">
          <cell r="C99" t="str">
            <v>171-20</v>
          </cell>
          <cell r="D99">
            <v>1740000</v>
          </cell>
          <cell r="E99" t="str">
            <v>STORY</v>
          </cell>
        </row>
        <row r="100">
          <cell r="C100" t="str">
            <v>166-20</v>
          </cell>
          <cell r="D100">
            <v>1300000</v>
          </cell>
          <cell r="E100" t="str">
            <v>LEVIN</v>
          </cell>
        </row>
        <row r="101">
          <cell r="C101" t="str">
            <v>820-20</v>
          </cell>
          <cell r="D101">
            <v>1300000</v>
          </cell>
          <cell r="E101" t="str">
            <v>LEVIN</v>
          </cell>
        </row>
        <row r="102">
          <cell r="C102" t="str">
            <v>173-20</v>
          </cell>
          <cell r="D102">
            <v>1280000</v>
          </cell>
          <cell r="E102" t="str">
            <v>BARTLETT</v>
          </cell>
        </row>
        <row r="103">
          <cell r="C103" t="str">
            <v>168-20</v>
          </cell>
          <cell r="D103">
            <v>1140000</v>
          </cell>
          <cell r="E103" t="str">
            <v>YOUNG</v>
          </cell>
        </row>
        <row r="104">
          <cell r="C104" t="str">
            <v>54-20</v>
          </cell>
          <cell r="D104">
            <v>1770000</v>
          </cell>
          <cell r="E104" t="str">
            <v>BRUDER</v>
          </cell>
        </row>
        <row r="105">
          <cell r="C105" t="str">
            <v>175-20</v>
          </cell>
          <cell r="D105">
            <v>880000</v>
          </cell>
          <cell r="E105" t="str">
            <v>STEWART</v>
          </cell>
        </row>
        <row r="106">
          <cell r="C106" t="str">
            <v>170-20</v>
          </cell>
          <cell r="D106">
            <v>930000</v>
          </cell>
          <cell r="E106" t="str">
            <v>CLARK</v>
          </cell>
        </row>
        <row r="107">
          <cell r="C107" t="str">
            <v>177-20</v>
          </cell>
          <cell r="D107">
            <v>1540000</v>
          </cell>
          <cell r="E107" t="str">
            <v>HELVIE</v>
          </cell>
        </row>
        <row r="108">
          <cell r="C108" t="str">
            <v>821-20</v>
          </cell>
          <cell r="D108">
            <v>1770000</v>
          </cell>
          <cell r="E108" t="str">
            <v>BRUDER</v>
          </cell>
        </row>
        <row r="109">
          <cell r="C109" t="str">
            <v>172-20</v>
          </cell>
          <cell r="D109">
            <v>1740000</v>
          </cell>
          <cell r="E109" t="str">
            <v>STORY</v>
          </cell>
        </row>
        <row r="110">
          <cell r="C110" t="str">
            <v>174-20</v>
          </cell>
          <cell r="D110">
            <v>1280000</v>
          </cell>
          <cell r="E110" t="str">
            <v>BARTLETT</v>
          </cell>
        </row>
        <row r="111">
          <cell r="C111" t="str">
            <v>179-20</v>
          </cell>
          <cell r="D111">
            <v>940000</v>
          </cell>
          <cell r="E111" t="str">
            <v>BONDS</v>
          </cell>
        </row>
        <row r="112">
          <cell r="C112" t="str">
            <v>181-20</v>
          </cell>
          <cell r="D112">
            <v>1140000</v>
          </cell>
          <cell r="E112" t="str">
            <v>YOUNG</v>
          </cell>
        </row>
        <row r="113">
          <cell r="C113" t="str">
            <v>822-20</v>
          </cell>
          <cell r="D113">
            <v>1770000</v>
          </cell>
          <cell r="E113" t="str">
            <v>BRUDER</v>
          </cell>
        </row>
        <row r="114">
          <cell r="C114" t="str">
            <v>176-20</v>
          </cell>
          <cell r="D114">
            <v>880000</v>
          </cell>
          <cell r="E114" t="str">
            <v>STEWART</v>
          </cell>
        </row>
        <row r="115">
          <cell r="C115" t="str">
            <v>183-20</v>
          </cell>
          <cell r="D115">
            <v>930000</v>
          </cell>
          <cell r="E115" t="str">
            <v>CLARK</v>
          </cell>
        </row>
        <row r="116">
          <cell r="C116" t="str">
            <v>178-20</v>
          </cell>
          <cell r="D116">
            <v>1540000</v>
          </cell>
          <cell r="E116" t="str">
            <v>HELVIE</v>
          </cell>
        </row>
        <row r="117">
          <cell r="C117" t="str">
            <v>185-20</v>
          </cell>
          <cell r="D117">
            <v>1740000</v>
          </cell>
          <cell r="E117" t="str">
            <v>STORY</v>
          </cell>
        </row>
        <row r="118">
          <cell r="C118" t="str">
            <v>823-20</v>
          </cell>
          <cell r="D118">
            <v>1770000</v>
          </cell>
          <cell r="E118" t="str">
            <v>BRUDER</v>
          </cell>
        </row>
        <row r="119">
          <cell r="C119" t="str">
            <v>180-20</v>
          </cell>
          <cell r="D119">
            <v>940000</v>
          </cell>
          <cell r="E119" t="str">
            <v>BONDS</v>
          </cell>
        </row>
        <row r="120">
          <cell r="C120" t="str">
            <v>187-20</v>
          </cell>
          <cell r="D120">
            <v>1280000</v>
          </cell>
          <cell r="E120" t="str">
            <v>BARTLETT</v>
          </cell>
        </row>
        <row r="121">
          <cell r="C121" t="str">
            <v>182-20</v>
          </cell>
          <cell r="D121">
            <v>1140000</v>
          </cell>
          <cell r="E121" t="str">
            <v>YOUNG</v>
          </cell>
        </row>
        <row r="122">
          <cell r="C122" t="str">
            <v>824-20</v>
          </cell>
          <cell r="D122">
            <v>1770000</v>
          </cell>
          <cell r="E122" t="str">
            <v>BRUDER</v>
          </cell>
        </row>
        <row r="123">
          <cell r="C123" t="str">
            <v>189-20</v>
          </cell>
          <cell r="D123">
            <v>880000</v>
          </cell>
          <cell r="E123" t="str">
            <v>STEWART</v>
          </cell>
        </row>
        <row r="124">
          <cell r="C124" t="str">
            <v>184-20</v>
          </cell>
          <cell r="D124">
            <v>930000</v>
          </cell>
          <cell r="E124" t="str">
            <v>CLARK</v>
          </cell>
        </row>
        <row r="125">
          <cell r="C125" t="str">
            <v>191-20</v>
          </cell>
          <cell r="D125">
            <v>1540000</v>
          </cell>
          <cell r="E125" t="str">
            <v>HELVIE</v>
          </cell>
        </row>
        <row r="126">
          <cell r="C126" t="str">
            <v>191-20</v>
          </cell>
          <cell r="D126">
            <v>1540000</v>
          </cell>
          <cell r="E126" t="str">
            <v>HELVIE</v>
          </cell>
        </row>
        <row r="127">
          <cell r="C127" t="str">
            <v>186-20</v>
          </cell>
          <cell r="D127">
            <v>1740000</v>
          </cell>
          <cell r="E127" t="str">
            <v>STORY</v>
          </cell>
        </row>
        <row r="128">
          <cell r="C128" t="str">
            <v>188-20</v>
          </cell>
          <cell r="D128">
            <v>1280000</v>
          </cell>
          <cell r="E128" t="str">
            <v>BARTLETT</v>
          </cell>
        </row>
        <row r="129">
          <cell r="C129" t="str">
            <v>193-20</v>
          </cell>
          <cell r="D129">
            <v>940000</v>
          </cell>
          <cell r="E129" t="str">
            <v>BONDS</v>
          </cell>
        </row>
        <row r="130">
          <cell r="C130" t="str">
            <v>825-20</v>
          </cell>
          <cell r="D130">
            <v>1770000</v>
          </cell>
          <cell r="E130" t="str">
            <v>BRUDER</v>
          </cell>
        </row>
        <row r="131">
          <cell r="C131" t="str">
            <v>904-20</v>
          </cell>
          <cell r="D131">
            <v>1480000</v>
          </cell>
          <cell r="E131" t="str">
            <v>STURGEON</v>
          </cell>
        </row>
        <row r="132">
          <cell r="C132" t="str">
            <v>195-20</v>
          </cell>
          <cell r="D132">
            <v>1140000</v>
          </cell>
          <cell r="E132" t="str">
            <v>YOUNG</v>
          </cell>
        </row>
        <row r="133">
          <cell r="C133" t="str">
            <v>190-20</v>
          </cell>
          <cell r="D133">
            <v>880000</v>
          </cell>
          <cell r="E133" t="str">
            <v>STEWART</v>
          </cell>
        </row>
        <row r="134">
          <cell r="C134" t="str">
            <v>826-20</v>
          </cell>
          <cell r="D134">
            <v>1770000</v>
          </cell>
          <cell r="E134" t="str">
            <v>BRUDER</v>
          </cell>
        </row>
        <row r="135">
          <cell r="C135" t="str">
            <v>197-20</v>
          </cell>
          <cell r="D135">
            <v>930000</v>
          </cell>
          <cell r="E135" t="str">
            <v>CLARK</v>
          </cell>
        </row>
        <row r="136">
          <cell r="C136" t="str">
            <v>827-20</v>
          </cell>
          <cell r="D136">
            <v>1480000</v>
          </cell>
          <cell r="E136" t="str">
            <v>STURGEON</v>
          </cell>
        </row>
        <row r="137">
          <cell r="C137" t="str">
            <v>192-20</v>
          </cell>
          <cell r="D137">
            <v>1540000</v>
          </cell>
          <cell r="E137" t="str">
            <v>HELVIE</v>
          </cell>
        </row>
        <row r="138">
          <cell r="C138" t="str">
            <v>199-20</v>
          </cell>
          <cell r="D138">
            <v>1740000</v>
          </cell>
          <cell r="E138" t="str">
            <v>STORY</v>
          </cell>
        </row>
        <row r="139">
          <cell r="C139" t="str">
            <v>194-20</v>
          </cell>
          <cell r="D139">
            <v>940000</v>
          </cell>
          <cell r="E139" t="str">
            <v>BONDS</v>
          </cell>
        </row>
        <row r="140">
          <cell r="C140" t="str">
            <v>828-20</v>
          </cell>
          <cell r="D140">
            <v>1480000</v>
          </cell>
          <cell r="E140" t="str">
            <v>STURGEON</v>
          </cell>
        </row>
        <row r="141">
          <cell r="C141" t="str">
            <v>201-20</v>
          </cell>
          <cell r="D141">
            <v>1280000</v>
          </cell>
          <cell r="E141" t="str">
            <v>BARTLETT</v>
          </cell>
        </row>
        <row r="142">
          <cell r="C142" t="str">
            <v>829-20</v>
          </cell>
          <cell r="D142">
            <v>1770000</v>
          </cell>
          <cell r="E142" t="str">
            <v>BRUDER</v>
          </cell>
        </row>
        <row r="143">
          <cell r="C143" t="str">
            <v>196-20</v>
          </cell>
          <cell r="D143">
            <v>1140000</v>
          </cell>
          <cell r="E143" t="str">
            <v>YOUNG</v>
          </cell>
        </row>
        <row r="144">
          <cell r="C144" t="str">
            <v>203-20</v>
          </cell>
          <cell r="D144">
            <v>880000</v>
          </cell>
          <cell r="E144" t="str">
            <v>STEWART</v>
          </cell>
        </row>
        <row r="145">
          <cell r="C145" t="str">
            <v>198-20</v>
          </cell>
          <cell r="D145">
            <v>930000</v>
          </cell>
          <cell r="E145" t="str">
            <v>CLARK</v>
          </cell>
        </row>
        <row r="146">
          <cell r="C146" t="str">
            <v>830-20</v>
          </cell>
          <cell r="D146">
            <v>1770000</v>
          </cell>
          <cell r="E146" t="str">
            <v>BRUDER</v>
          </cell>
        </row>
        <row r="147">
          <cell r="C147" t="str">
            <v>205-20</v>
          </cell>
          <cell r="D147">
            <v>1540000</v>
          </cell>
          <cell r="E147" t="str">
            <v>HELVIE</v>
          </cell>
        </row>
        <row r="148">
          <cell r="C148" t="str">
            <v>56-20</v>
          </cell>
          <cell r="D148">
            <v>1180000</v>
          </cell>
          <cell r="E148" t="str">
            <v>LEVERE</v>
          </cell>
        </row>
        <row r="149">
          <cell r="C149" t="str">
            <v>56-20</v>
          </cell>
          <cell r="D149">
            <v>1180000</v>
          </cell>
          <cell r="E149" t="str">
            <v>LEVERE</v>
          </cell>
        </row>
        <row r="150">
          <cell r="C150" t="str">
            <v>831-20</v>
          </cell>
          <cell r="D150">
            <v>1480000</v>
          </cell>
          <cell r="E150" t="str">
            <v>STURGEON</v>
          </cell>
        </row>
        <row r="151">
          <cell r="C151" t="str">
            <v>200-20</v>
          </cell>
          <cell r="D151">
            <v>1740000</v>
          </cell>
          <cell r="E151" t="str">
            <v>STORY</v>
          </cell>
        </row>
        <row r="152">
          <cell r="C152" t="str">
            <v>207-20</v>
          </cell>
          <cell r="D152">
            <v>940000</v>
          </cell>
          <cell r="E152" t="str">
            <v>BONDS</v>
          </cell>
        </row>
        <row r="153">
          <cell r="C153" t="str">
            <v>202-20</v>
          </cell>
          <cell r="D153">
            <v>1280000</v>
          </cell>
          <cell r="E153" t="str">
            <v>BARTLETT</v>
          </cell>
        </row>
        <row r="154">
          <cell r="C154" t="str">
            <v>832-20</v>
          </cell>
          <cell r="D154">
            <v>1480000</v>
          </cell>
          <cell r="E154" t="str">
            <v>STURGEON</v>
          </cell>
        </row>
        <row r="155">
          <cell r="C155" t="str">
            <v>209-20</v>
          </cell>
          <cell r="D155">
            <v>1180000</v>
          </cell>
          <cell r="E155" t="str">
            <v>LEVERE</v>
          </cell>
        </row>
        <row r="156">
          <cell r="C156" t="str">
            <v>833-20</v>
          </cell>
          <cell r="D156">
            <v>1770000</v>
          </cell>
          <cell r="E156" t="str">
            <v>BRUDER</v>
          </cell>
        </row>
        <row r="157">
          <cell r="C157" t="str">
            <v>204-20</v>
          </cell>
          <cell r="D157">
            <v>880000</v>
          </cell>
          <cell r="E157" t="str">
            <v>STEWART</v>
          </cell>
        </row>
        <row r="158">
          <cell r="C158" t="str">
            <v>211-20</v>
          </cell>
          <cell r="D158">
            <v>1140000</v>
          </cell>
          <cell r="E158" t="str">
            <v>YOUNG</v>
          </cell>
        </row>
        <row r="159">
          <cell r="C159" t="str">
            <v>66-20</v>
          </cell>
          <cell r="D159">
            <v>1230000</v>
          </cell>
          <cell r="E159" t="str">
            <v>YANAI</v>
          </cell>
        </row>
        <row r="160">
          <cell r="C160" t="str">
            <v>206-20</v>
          </cell>
          <cell r="D160">
            <v>1540000</v>
          </cell>
          <cell r="E160" t="str">
            <v>HELVIE</v>
          </cell>
        </row>
        <row r="161">
          <cell r="C161" t="str">
            <v>61-20</v>
          </cell>
          <cell r="D161">
            <v>930000</v>
          </cell>
          <cell r="E161" t="str">
            <v>CLARK</v>
          </cell>
        </row>
        <row r="162">
          <cell r="C162" t="str">
            <v>834-20</v>
          </cell>
          <cell r="D162">
            <v>1770000</v>
          </cell>
          <cell r="E162" t="str">
            <v>BRUDER</v>
          </cell>
        </row>
        <row r="163">
          <cell r="C163" t="str">
            <v>58-20</v>
          </cell>
          <cell r="D163">
            <v>2280000</v>
          </cell>
          <cell r="E163" t="str">
            <v>MAHAN</v>
          </cell>
        </row>
        <row r="164">
          <cell r="C164" t="str">
            <v>213-20</v>
          </cell>
          <cell r="D164">
            <v>1290000</v>
          </cell>
          <cell r="E164" t="str">
            <v>COOLAHAN</v>
          </cell>
        </row>
        <row r="165">
          <cell r="C165" t="str">
            <v>208-20</v>
          </cell>
          <cell r="D165">
            <v>940000</v>
          </cell>
          <cell r="E165" t="str">
            <v>BONDS</v>
          </cell>
        </row>
        <row r="166">
          <cell r="C166" t="str">
            <v>835-20</v>
          </cell>
          <cell r="D166">
            <v>1480000</v>
          </cell>
          <cell r="E166" t="str">
            <v>STURGEON</v>
          </cell>
        </row>
        <row r="167">
          <cell r="C167" t="str">
            <v>215-20</v>
          </cell>
          <cell r="D167">
            <v>1740000</v>
          </cell>
          <cell r="E167" t="str">
            <v>STORY</v>
          </cell>
        </row>
        <row r="168">
          <cell r="C168" t="str">
            <v>210-20</v>
          </cell>
          <cell r="D168">
            <v>1180000</v>
          </cell>
          <cell r="E168" t="str">
            <v>LEVERE</v>
          </cell>
        </row>
        <row r="169">
          <cell r="C169" t="str">
            <v>836-20</v>
          </cell>
          <cell r="D169">
            <v>1480000</v>
          </cell>
          <cell r="E169" t="str">
            <v>STURGEON</v>
          </cell>
        </row>
        <row r="170">
          <cell r="C170" t="str">
            <v>217-20</v>
          </cell>
          <cell r="D170">
            <v>1230000</v>
          </cell>
          <cell r="E170" t="str">
            <v>YANAI</v>
          </cell>
        </row>
        <row r="171">
          <cell r="C171" t="str">
            <v>837-20</v>
          </cell>
          <cell r="D171">
            <v>1770000</v>
          </cell>
          <cell r="E171" t="str">
            <v>BRUDER</v>
          </cell>
        </row>
        <row r="172">
          <cell r="C172" t="str">
            <v>212-20</v>
          </cell>
          <cell r="D172">
            <v>1140000</v>
          </cell>
          <cell r="E172" t="str">
            <v>YOUNG</v>
          </cell>
        </row>
        <row r="173">
          <cell r="C173" t="str">
            <v>69-20</v>
          </cell>
          <cell r="D173">
            <v>880000</v>
          </cell>
          <cell r="E173" t="str">
            <v>STEWART</v>
          </cell>
        </row>
        <row r="174">
          <cell r="C174" t="str">
            <v>219-20</v>
          </cell>
          <cell r="D174">
            <v>1800000</v>
          </cell>
          <cell r="E174" t="str">
            <v>CHANDLER</v>
          </cell>
        </row>
        <row r="175">
          <cell r="C175" t="str">
            <v>214-20</v>
          </cell>
          <cell r="D175">
            <v>1290000</v>
          </cell>
          <cell r="E175" t="str">
            <v>COOLAHAN</v>
          </cell>
        </row>
        <row r="176">
          <cell r="C176" t="str">
            <v>838-20</v>
          </cell>
          <cell r="D176">
            <v>1770000</v>
          </cell>
          <cell r="E176" t="str">
            <v>BRUDER</v>
          </cell>
        </row>
        <row r="177">
          <cell r="C177" t="str">
            <v>303-20</v>
          </cell>
          <cell r="D177">
            <v>940000</v>
          </cell>
          <cell r="E177" t="str">
            <v>BONDS</v>
          </cell>
        </row>
        <row r="178">
          <cell r="C178" t="str">
            <v>839-20</v>
          </cell>
          <cell r="D178">
            <v>1480000</v>
          </cell>
          <cell r="E178" t="str">
            <v>STURGEON</v>
          </cell>
        </row>
        <row r="179">
          <cell r="C179" t="str">
            <v>216-20</v>
          </cell>
          <cell r="D179">
            <v>1740000</v>
          </cell>
          <cell r="E179" t="str">
            <v>STORY</v>
          </cell>
        </row>
        <row r="180">
          <cell r="C180" t="str">
            <v>221-20</v>
          </cell>
          <cell r="D180">
            <v>1180000</v>
          </cell>
          <cell r="E180" t="str">
            <v>LEVERE</v>
          </cell>
        </row>
        <row r="181">
          <cell r="C181" t="str">
            <v>218-20</v>
          </cell>
          <cell r="D181">
            <v>1230000</v>
          </cell>
          <cell r="E181" t="str">
            <v>YANAI</v>
          </cell>
        </row>
        <row r="182">
          <cell r="C182" t="str">
            <v>906-20</v>
          </cell>
          <cell r="D182">
            <v>1480000</v>
          </cell>
          <cell r="E182" t="str">
            <v>STURGEON</v>
          </cell>
        </row>
        <row r="183">
          <cell r="C183" t="str">
            <v>841-20</v>
          </cell>
          <cell r="D183">
            <v>1770000</v>
          </cell>
          <cell r="E183" t="str">
            <v>BRUDER</v>
          </cell>
        </row>
        <row r="184">
          <cell r="C184" t="str">
            <v>220-20</v>
          </cell>
          <cell r="D184">
            <v>1800000</v>
          </cell>
          <cell r="E184" t="str">
            <v>CHANDLER</v>
          </cell>
        </row>
        <row r="185">
          <cell r="C185" t="str">
            <v>223-20</v>
          </cell>
          <cell r="D185">
            <v>1290000</v>
          </cell>
          <cell r="E185" t="str">
            <v>COOLAHAN</v>
          </cell>
        </row>
        <row r="186">
          <cell r="C186" t="str">
            <v>307-20</v>
          </cell>
          <cell r="D186">
            <v>1740000</v>
          </cell>
          <cell r="E186" t="str">
            <v>STORY</v>
          </cell>
        </row>
        <row r="187">
          <cell r="C187" t="str">
            <v>840-20</v>
          </cell>
          <cell r="D187">
            <v>1770000</v>
          </cell>
          <cell r="E187" t="str">
            <v>BRUDER</v>
          </cell>
        </row>
        <row r="188">
          <cell r="C188" t="str">
            <v>222-20</v>
          </cell>
          <cell r="D188">
            <v>1180000</v>
          </cell>
          <cell r="E188" t="str">
            <v>LEVERE</v>
          </cell>
        </row>
        <row r="189">
          <cell r="C189" t="str">
            <v>225-20</v>
          </cell>
          <cell r="D189">
            <v>1230000</v>
          </cell>
          <cell r="E189" t="str">
            <v>YANAI</v>
          </cell>
        </row>
        <row r="190">
          <cell r="C190" t="str">
            <v>843-20</v>
          </cell>
          <cell r="D190">
            <v>1770000</v>
          </cell>
          <cell r="E190" t="str">
            <v>BRUDER</v>
          </cell>
        </row>
        <row r="191">
          <cell r="C191" t="str">
            <v>224-20</v>
          </cell>
          <cell r="D191">
            <v>1290000</v>
          </cell>
          <cell r="E191" t="str">
            <v>COOLAHAN</v>
          </cell>
        </row>
        <row r="192">
          <cell r="C192" t="str">
            <v>227-20</v>
          </cell>
          <cell r="D192">
            <v>1800000</v>
          </cell>
          <cell r="E192" t="str">
            <v>CHANDLER</v>
          </cell>
        </row>
        <row r="193">
          <cell r="C193" t="str">
            <v>842-20</v>
          </cell>
          <cell r="D193">
            <v>1770000</v>
          </cell>
          <cell r="E193" t="str">
            <v>BRUDER</v>
          </cell>
        </row>
        <row r="194">
          <cell r="C194" t="str">
            <v>226-20</v>
          </cell>
          <cell r="D194">
            <v>1230000</v>
          </cell>
          <cell r="E194" t="str">
            <v>YANAI</v>
          </cell>
        </row>
        <row r="195">
          <cell r="C195" t="str">
            <v>229-20</v>
          </cell>
          <cell r="D195">
            <v>1180000</v>
          </cell>
          <cell r="E195" t="str">
            <v>LEVERE</v>
          </cell>
        </row>
        <row r="196">
          <cell r="C196" t="str">
            <v>845-20</v>
          </cell>
          <cell r="D196">
            <v>1480000</v>
          </cell>
          <cell r="E196" t="str">
            <v>STURGEON</v>
          </cell>
        </row>
        <row r="197">
          <cell r="C197" t="str">
            <v>231-20</v>
          </cell>
          <cell r="D197">
            <v>1290000</v>
          </cell>
          <cell r="E197" t="str">
            <v>COOLAHAN</v>
          </cell>
        </row>
        <row r="198">
          <cell r="C198" t="str">
            <v>228-20</v>
          </cell>
          <cell r="D198">
            <v>1800000</v>
          </cell>
          <cell r="E198" t="str">
            <v>CHANDLER</v>
          </cell>
        </row>
        <row r="199">
          <cell r="C199" t="str">
            <v>233-20</v>
          </cell>
          <cell r="D199">
            <v>1230000</v>
          </cell>
          <cell r="E199" t="str">
            <v>YANAI</v>
          </cell>
        </row>
        <row r="200">
          <cell r="C200" t="str">
            <v>844-20</v>
          </cell>
          <cell r="D200">
            <v>1480000</v>
          </cell>
          <cell r="E200" t="str">
            <v>STURGEON</v>
          </cell>
        </row>
        <row r="201">
          <cell r="C201" t="str">
            <v>230-20</v>
          </cell>
          <cell r="D201">
            <v>1180000</v>
          </cell>
          <cell r="E201" t="str">
            <v>LEVERE</v>
          </cell>
        </row>
        <row r="202">
          <cell r="C202" t="str">
            <v>847-20</v>
          </cell>
          <cell r="D202">
            <v>1480000</v>
          </cell>
          <cell r="E202" t="str">
            <v>STURGEON</v>
          </cell>
        </row>
        <row r="203">
          <cell r="C203" t="str">
            <v>232-20</v>
          </cell>
          <cell r="D203">
            <v>1290000</v>
          </cell>
          <cell r="E203" t="str">
            <v>COOLAHAN</v>
          </cell>
        </row>
        <row r="204">
          <cell r="C204" t="str">
            <v>235-20</v>
          </cell>
          <cell r="D204">
            <v>1800000</v>
          </cell>
          <cell r="E204" t="str">
            <v>CHANDLER</v>
          </cell>
        </row>
        <row r="205">
          <cell r="C205" t="str">
            <v>908-20</v>
          </cell>
          <cell r="D205">
            <v>1480000</v>
          </cell>
          <cell r="E205" t="str">
            <v>STURGEON</v>
          </cell>
        </row>
        <row r="206">
          <cell r="C206" t="str">
            <v>234-20</v>
          </cell>
          <cell r="D206">
            <v>1230000</v>
          </cell>
          <cell r="E206" t="str">
            <v>YANAI</v>
          </cell>
        </row>
        <row r="207">
          <cell r="C207" t="str">
            <v>237-20</v>
          </cell>
          <cell r="D207">
            <v>1180000</v>
          </cell>
          <cell r="E207" t="str">
            <v>LEVERE</v>
          </cell>
        </row>
        <row r="208">
          <cell r="C208" t="str">
            <v>236-20</v>
          </cell>
          <cell r="D208">
            <v>1800000</v>
          </cell>
          <cell r="E208" t="str">
            <v>CHANDLER</v>
          </cell>
        </row>
        <row r="209">
          <cell r="C209" t="str">
            <v>239-20</v>
          </cell>
          <cell r="D209">
            <v>1290000</v>
          </cell>
          <cell r="E209" t="str">
            <v>COOLAHAN</v>
          </cell>
        </row>
        <row r="210">
          <cell r="C210" t="str">
            <v>241-20</v>
          </cell>
          <cell r="D210">
            <v>1230000</v>
          </cell>
          <cell r="E210" t="str">
            <v>YANAI</v>
          </cell>
        </row>
        <row r="211">
          <cell r="C211" t="str">
            <v>238-20</v>
          </cell>
          <cell r="D211">
            <v>1180000</v>
          </cell>
          <cell r="E211" t="str">
            <v>LEVERE</v>
          </cell>
        </row>
        <row r="212">
          <cell r="C212" t="str">
            <v>240-20</v>
          </cell>
          <cell r="D212">
            <v>1290000</v>
          </cell>
          <cell r="E212" t="str">
            <v>COOLAHAN</v>
          </cell>
        </row>
        <row r="213">
          <cell r="C213" t="str">
            <v>243-20</v>
          </cell>
          <cell r="D213">
            <v>1800000</v>
          </cell>
          <cell r="E213" t="str">
            <v>CHANDLER</v>
          </cell>
        </row>
        <row r="214">
          <cell r="C214" t="str">
            <v>309-20</v>
          </cell>
          <cell r="D214">
            <v>1180000</v>
          </cell>
          <cell r="E214" t="str">
            <v>LEVERE</v>
          </cell>
        </row>
        <row r="215">
          <cell r="C215" t="str">
            <v>309-20</v>
          </cell>
          <cell r="D215">
            <v>1180000</v>
          </cell>
          <cell r="E215" t="str">
            <v>LEVERE</v>
          </cell>
        </row>
        <row r="216">
          <cell r="C216" t="str">
            <v>242-20</v>
          </cell>
          <cell r="D216">
            <v>1230000</v>
          </cell>
          <cell r="E216" t="str">
            <v>YANAI</v>
          </cell>
        </row>
        <row r="217">
          <cell r="C217" t="str">
            <v>311-20</v>
          </cell>
          <cell r="D217">
            <v>1290000</v>
          </cell>
          <cell r="E217" t="str">
            <v>COOLAHAN</v>
          </cell>
        </row>
        <row r="218">
          <cell r="C218" t="str">
            <v>244-20</v>
          </cell>
          <cell r="D218">
            <v>1800000</v>
          </cell>
          <cell r="E218" t="str">
            <v>CHANDLER</v>
          </cell>
        </row>
        <row r="219">
          <cell r="C219" t="str">
            <v>313-20</v>
          </cell>
          <cell r="D219">
            <v>1230000</v>
          </cell>
          <cell r="E219" t="str">
            <v>YANAI</v>
          </cell>
        </row>
        <row r="220">
          <cell r="C220" t="str">
            <v>315-20</v>
          </cell>
          <cell r="D220">
            <v>1800000</v>
          </cell>
          <cell r="E220" t="str">
            <v>CHANDLER</v>
          </cell>
        </row>
        <row r="222">
          <cell r="C222" t="str">
            <v>240-19</v>
          </cell>
          <cell r="D222">
            <v>1810000</v>
          </cell>
          <cell r="E222" t="str">
            <v>NEWELL</v>
          </cell>
        </row>
        <row r="223">
          <cell r="C223" t="str">
            <v>309-19</v>
          </cell>
          <cell r="D223">
            <v>1180000</v>
          </cell>
          <cell r="E223" t="str">
            <v>LEVERE</v>
          </cell>
        </row>
        <row r="224">
          <cell r="C224" t="str">
            <v>242-19</v>
          </cell>
          <cell r="D224">
            <v>1800000</v>
          </cell>
          <cell r="E224" t="str">
            <v>CHANDLER</v>
          </cell>
        </row>
        <row r="225">
          <cell r="C225" t="str">
            <v>311-19</v>
          </cell>
          <cell r="D225">
            <v>1810000</v>
          </cell>
          <cell r="E225" t="str">
            <v>NEWELL</v>
          </cell>
        </row>
        <row r="226">
          <cell r="C226" t="str">
            <v>244-19</v>
          </cell>
          <cell r="D226">
            <v>1230000</v>
          </cell>
          <cell r="E226" t="str">
            <v>YANAI</v>
          </cell>
        </row>
        <row r="227">
          <cell r="C227" t="str">
            <v>313-19</v>
          </cell>
          <cell r="D227">
            <v>1800000</v>
          </cell>
          <cell r="E227" t="str">
            <v>CHANDLER</v>
          </cell>
        </row>
        <row r="228">
          <cell r="C228" t="str">
            <v>315-19</v>
          </cell>
          <cell r="D228">
            <v>1230000</v>
          </cell>
          <cell r="E228" t="str">
            <v>YANAI</v>
          </cell>
        </row>
        <row r="230">
          <cell r="C230" t="str">
            <v>243-16</v>
          </cell>
          <cell r="D230">
            <v>1480000</v>
          </cell>
          <cell r="E230" t="str">
            <v>STURGEON</v>
          </cell>
        </row>
        <row r="231">
          <cell r="C231" t="str">
            <v>245-16</v>
          </cell>
          <cell r="D231">
            <v>1300000</v>
          </cell>
          <cell r="E231" t="str">
            <v>LEVIN</v>
          </cell>
        </row>
        <row r="232">
          <cell r="C232" t="str">
            <v>242-16</v>
          </cell>
          <cell r="D232">
            <v>1800000</v>
          </cell>
          <cell r="E232" t="str">
            <v>CHANDLER</v>
          </cell>
        </row>
        <row r="233">
          <cell r="C233" t="str">
            <v>309-16</v>
          </cell>
          <cell r="D233">
            <v>1230000</v>
          </cell>
          <cell r="E233" t="str">
            <v>YANAI</v>
          </cell>
        </row>
        <row r="234">
          <cell r="C234" t="str">
            <v>244-16</v>
          </cell>
          <cell r="D234">
            <v>1480000</v>
          </cell>
          <cell r="E234" t="str">
            <v>STURGEON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/>
      <sheetData sheetId="1"/>
      <sheetData sheetId="2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242-20</v>
          </cell>
          <cell r="D2">
            <v>1230000</v>
          </cell>
          <cell r="E2" t="str">
            <v>YANAI</v>
          </cell>
        </row>
        <row r="3">
          <cell r="C3" t="str">
            <v>311-20</v>
          </cell>
          <cell r="D3">
            <v>1290000</v>
          </cell>
          <cell r="E3" t="str">
            <v>COOLAHAN</v>
          </cell>
        </row>
        <row r="4">
          <cell r="C4" t="str">
            <v>244-20</v>
          </cell>
          <cell r="D4">
            <v>1800000</v>
          </cell>
          <cell r="E4" t="str">
            <v>CHANDLER</v>
          </cell>
        </row>
        <row r="5">
          <cell r="C5" t="str">
            <v>313-20</v>
          </cell>
          <cell r="D5">
            <v>1230000</v>
          </cell>
          <cell r="E5" t="str">
            <v>YANAI</v>
          </cell>
        </row>
        <row r="6">
          <cell r="C6" t="str">
            <v>315-20</v>
          </cell>
          <cell r="D6">
            <v>1800000</v>
          </cell>
          <cell r="E6" t="str">
            <v>CHANDLER</v>
          </cell>
        </row>
        <row r="7">
          <cell r="C7" t="str">
            <v>101-21</v>
          </cell>
          <cell r="D7">
            <v>2010000</v>
          </cell>
          <cell r="E7" t="str">
            <v>MAELZER</v>
          </cell>
        </row>
        <row r="8">
          <cell r="C8" t="str">
            <v>103-21</v>
          </cell>
          <cell r="D8">
            <v>1260000</v>
          </cell>
          <cell r="E8" t="str">
            <v>ACKERMAN</v>
          </cell>
        </row>
        <row r="9">
          <cell r="C9" t="str">
            <v>102-21</v>
          </cell>
          <cell r="D9">
            <v>2010000</v>
          </cell>
          <cell r="E9" t="str">
            <v>MAELZER</v>
          </cell>
        </row>
        <row r="10">
          <cell r="C10" t="str">
            <v>105-21</v>
          </cell>
          <cell r="D10">
            <v>1760000</v>
          </cell>
          <cell r="E10" t="str">
            <v>STRICKLAND</v>
          </cell>
        </row>
        <row r="11">
          <cell r="C11" t="str">
            <v>107-21</v>
          </cell>
          <cell r="D11">
            <v>1090000</v>
          </cell>
          <cell r="E11" t="str">
            <v>SPECTOR</v>
          </cell>
        </row>
        <row r="12">
          <cell r="C12" t="str">
            <v>104-21</v>
          </cell>
          <cell r="D12">
            <v>1260000</v>
          </cell>
          <cell r="E12" t="str">
            <v>ACKERMAN</v>
          </cell>
        </row>
        <row r="13">
          <cell r="C13" t="str">
            <v>109-21</v>
          </cell>
          <cell r="D13">
            <v>2030000</v>
          </cell>
          <cell r="E13" t="str">
            <v>KILLION</v>
          </cell>
        </row>
        <row r="14">
          <cell r="C14" t="str">
            <v>111-21</v>
          </cell>
          <cell r="D14">
            <v>900000</v>
          </cell>
          <cell r="E14" t="str">
            <v>ROCHA</v>
          </cell>
        </row>
        <row r="15">
          <cell r="C15" t="str">
            <v>106-21</v>
          </cell>
          <cell r="D15">
            <v>1760000</v>
          </cell>
          <cell r="E15" t="str">
            <v>STRICKLAND</v>
          </cell>
        </row>
        <row r="16">
          <cell r="C16" t="str">
            <v>113-21</v>
          </cell>
          <cell r="D16">
            <v>2010000</v>
          </cell>
          <cell r="E16" t="str">
            <v>MAELZER</v>
          </cell>
        </row>
        <row r="17">
          <cell r="C17" t="str">
            <v>113-21</v>
          </cell>
          <cell r="D17">
            <v>2010000</v>
          </cell>
          <cell r="E17" t="str">
            <v>MAELZER</v>
          </cell>
        </row>
        <row r="18">
          <cell r="C18" t="str">
            <v>108-21</v>
          </cell>
          <cell r="D18">
            <v>1090000</v>
          </cell>
          <cell r="E18" t="str">
            <v>SPECTOR</v>
          </cell>
        </row>
        <row r="19">
          <cell r="C19" t="str">
            <v>800-21</v>
          </cell>
          <cell r="D19">
            <v>1110000</v>
          </cell>
          <cell r="E19" t="str">
            <v>STARKS</v>
          </cell>
        </row>
        <row r="20">
          <cell r="C20" t="str">
            <v>115-21</v>
          </cell>
          <cell r="D20">
            <v>1190000</v>
          </cell>
          <cell r="E20" t="str">
            <v>BRANNON</v>
          </cell>
        </row>
        <row r="21">
          <cell r="C21" t="str">
            <v>110-21</v>
          </cell>
          <cell r="D21">
            <v>2030000</v>
          </cell>
          <cell r="E21" t="str">
            <v>KILLION</v>
          </cell>
        </row>
        <row r="22">
          <cell r="C22" t="str">
            <v>117-21</v>
          </cell>
          <cell r="D22">
            <v>1260000</v>
          </cell>
          <cell r="E22" t="str">
            <v>ACKERMAN</v>
          </cell>
        </row>
        <row r="23">
          <cell r="C23" t="str">
            <v>801-21</v>
          </cell>
          <cell r="D23">
            <v>1110000</v>
          </cell>
          <cell r="E23" t="str">
            <v>STARKS</v>
          </cell>
        </row>
        <row r="24">
          <cell r="C24" t="str">
            <v>801-21</v>
          </cell>
          <cell r="D24">
            <v>1110000</v>
          </cell>
          <cell r="E24" t="str">
            <v>STARKS</v>
          </cell>
        </row>
        <row r="25">
          <cell r="C25" t="str">
            <v>112-21</v>
          </cell>
          <cell r="D25">
            <v>900000</v>
          </cell>
          <cell r="E25" t="str">
            <v>ROCHA</v>
          </cell>
        </row>
        <row r="26">
          <cell r="C26" t="str">
            <v>119-21</v>
          </cell>
          <cell r="D26">
            <v>1760000</v>
          </cell>
          <cell r="E26" t="str">
            <v>STRICKLAND</v>
          </cell>
        </row>
        <row r="27">
          <cell r="C27" t="str">
            <v>114-21</v>
          </cell>
          <cell r="D27">
            <v>2010000</v>
          </cell>
          <cell r="E27" t="str">
            <v>MAELZER</v>
          </cell>
        </row>
        <row r="28">
          <cell r="C28" t="str">
            <v>802-21</v>
          </cell>
          <cell r="D28">
            <v>1110000</v>
          </cell>
          <cell r="E28" t="str">
            <v>STARKS</v>
          </cell>
        </row>
        <row r="29">
          <cell r="C29" t="str">
            <v>121-21</v>
          </cell>
          <cell r="D29">
            <v>1090000</v>
          </cell>
          <cell r="E29" t="str">
            <v>SPECTOR</v>
          </cell>
        </row>
        <row r="30">
          <cell r="C30" t="str">
            <v>803-21</v>
          </cell>
          <cell r="D30">
            <v>1100000</v>
          </cell>
          <cell r="E30" t="str">
            <v>GEBRETEKLE</v>
          </cell>
        </row>
        <row r="31">
          <cell r="C31" t="str">
            <v>116-21</v>
          </cell>
          <cell r="D31">
            <v>1190000</v>
          </cell>
          <cell r="E31" t="str">
            <v>BRANNON</v>
          </cell>
        </row>
        <row r="32">
          <cell r="C32" t="str">
            <v>123-21</v>
          </cell>
          <cell r="D32">
            <v>2030000</v>
          </cell>
          <cell r="E32" t="str">
            <v>KILLION</v>
          </cell>
        </row>
        <row r="33">
          <cell r="C33" t="str">
            <v>118-21</v>
          </cell>
          <cell r="D33">
            <v>1260000</v>
          </cell>
          <cell r="E33" t="str">
            <v>ACKERMAN</v>
          </cell>
        </row>
        <row r="34">
          <cell r="C34" t="str">
            <v>804-21</v>
          </cell>
          <cell r="D34">
            <v>1100000</v>
          </cell>
          <cell r="E34" t="str">
            <v>GEBRETEKLE</v>
          </cell>
        </row>
        <row r="35">
          <cell r="C35" t="str">
            <v>125-21</v>
          </cell>
          <cell r="D35">
            <v>900000</v>
          </cell>
          <cell r="E35" t="str">
            <v>ROCHA</v>
          </cell>
        </row>
        <row r="36">
          <cell r="C36" t="str">
            <v>805-21</v>
          </cell>
          <cell r="D36">
            <v>1110000</v>
          </cell>
          <cell r="E36" t="str">
            <v>STARKS</v>
          </cell>
        </row>
        <row r="37">
          <cell r="C37" t="str">
            <v>120-21</v>
          </cell>
          <cell r="D37">
            <v>1760000</v>
          </cell>
          <cell r="E37" t="str">
            <v>STRICKLAND</v>
          </cell>
        </row>
        <row r="38">
          <cell r="C38" t="str">
            <v>127-21</v>
          </cell>
          <cell r="D38">
            <v>2010000</v>
          </cell>
          <cell r="E38" t="str">
            <v>MAELZER</v>
          </cell>
        </row>
        <row r="39">
          <cell r="C39" t="str">
            <v>122-21</v>
          </cell>
          <cell r="D39">
            <v>1090000</v>
          </cell>
          <cell r="E39" t="str">
            <v>SPECTOR</v>
          </cell>
        </row>
        <row r="40">
          <cell r="C40" t="str">
            <v>806-21</v>
          </cell>
          <cell r="D40">
            <v>1110000</v>
          </cell>
          <cell r="E40" t="str">
            <v>STARKS</v>
          </cell>
        </row>
        <row r="41">
          <cell r="C41" t="str">
            <v>129-21</v>
          </cell>
          <cell r="D41">
            <v>1190000</v>
          </cell>
          <cell r="E41" t="str">
            <v>BRANNON</v>
          </cell>
        </row>
        <row r="42">
          <cell r="C42" t="str">
            <v>124-21</v>
          </cell>
          <cell r="D42">
            <v>2030000</v>
          </cell>
          <cell r="E42" t="str">
            <v>KILLION</v>
          </cell>
        </row>
        <row r="43">
          <cell r="C43" t="str">
            <v>807-21</v>
          </cell>
          <cell r="D43">
            <v>1100000</v>
          </cell>
          <cell r="E43" t="str">
            <v>GEBRETEKLE</v>
          </cell>
        </row>
        <row r="44">
          <cell r="C44" t="str">
            <v>131-21</v>
          </cell>
          <cell r="D44">
            <v>1260000</v>
          </cell>
          <cell r="E44" t="str">
            <v>ACKERMAN</v>
          </cell>
        </row>
        <row r="45">
          <cell r="C45" t="str">
            <v>126-21</v>
          </cell>
          <cell r="D45">
            <v>900000</v>
          </cell>
          <cell r="E45" t="str">
            <v>ROCHA</v>
          </cell>
        </row>
        <row r="46">
          <cell r="C46" t="str">
            <v>808-21</v>
          </cell>
          <cell r="D46">
            <v>1100000</v>
          </cell>
          <cell r="E46" t="str">
            <v>GEBRETEKLE</v>
          </cell>
        </row>
        <row r="47">
          <cell r="C47" t="str">
            <v>133-21</v>
          </cell>
          <cell r="D47">
            <v>1760000</v>
          </cell>
          <cell r="E47" t="str">
            <v>STRICKLAND</v>
          </cell>
        </row>
        <row r="48">
          <cell r="C48" t="str">
            <v>128-21</v>
          </cell>
          <cell r="D48">
            <v>2010000</v>
          </cell>
          <cell r="E48" t="str">
            <v>MAELZER</v>
          </cell>
        </row>
        <row r="49">
          <cell r="C49" t="str">
            <v>809-21</v>
          </cell>
          <cell r="D49">
            <v>1110000</v>
          </cell>
          <cell r="E49" t="str">
            <v>STARKS</v>
          </cell>
        </row>
        <row r="50">
          <cell r="C50" t="str">
            <v>135-21</v>
          </cell>
          <cell r="D50">
            <v>1090000</v>
          </cell>
          <cell r="E50" t="str">
            <v>SPECTOR</v>
          </cell>
        </row>
        <row r="51">
          <cell r="C51" t="str">
            <v>130-21</v>
          </cell>
          <cell r="D51">
            <v>1190000</v>
          </cell>
          <cell r="E51" t="str">
            <v>BRANNON</v>
          </cell>
        </row>
        <row r="52">
          <cell r="C52" t="str">
            <v>810-21</v>
          </cell>
          <cell r="D52">
            <v>1110000</v>
          </cell>
          <cell r="E52" t="str">
            <v>STARKS</v>
          </cell>
        </row>
        <row r="53">
          <cell r="C53" t="str">
            <v>137-21</v>
          </cell>
          <cell r="D53">
            <v>2030000</v>
          </cell>
          <cell r="E53" t="str">
            <v>KILLION</v>
          </cell>
        </row>
        <row r="54">
          <cell r="C54" t="str">
            <v>132-21</v>
          </cell>
          <cell r="D54">
            <v>1260000</v>
          </cell>
          <cell r="E54" t="str">
            <v>ACKERMAN</v>
          </cell>
        </row>
        <row r="55">
          <cell r="C55" t="str">
            <v>811-21</v>
          </cell>
          <cell r="D55">
            <v>1100000</v>
          </cell>
          <cell r="E55" t="str">
            <v>GEBRETEKLE</v>
          </cell>
        </row>
        <row r="56">
          <cell r="C56" t="str">
            <v>811-21</v>
          </cell>
          <cell r="D56">
            <v>1100000</v>
          </cell>
          <cell r="E56" t="str">
            <v>GEBRETEKLE</v>
          </cell>
        </row>
        <row r="57">
          <cell r="C57" t="str">
            <v>139-21</v>
          </cell>
          <cell r="D57">
            <v>900000</v>
          </cell>
          <cell r="E57" t="str">
            <v>ROCHA</v>
          </cell>
        </row>
        <row r="58">
          <cell r="C58" t="str">
            <v>903-21</v>
          </cell>
          <cell r="D58">
            <v>1110000</v>
          </cell>
          <cell r="E58" t="str">
            <v>STARKS</v>
          </cell>
        </row>
        <row r="59">
          <cell r="C59" t="str">
            <v>134-21</v>
          </cell>
          <cell r="D59">
            <v>1760000</v>
          </cell>
          <cell r="E59" t="str">
            <v>STRICKLAND</v>
          </cell>
        </row>
        <row r="60">
          <cell r="C60" t="str">
            <v>139-21</v>
          </cell>
          <cell r="D60">
            <v>900000</v>
          </cell>
          <cell r="E60" t="str">
            <v>ROCHA</v>
          </cell>
        </row>
        <row r="61">
          <cell r="C61" t="str">
            <v>141-21</v>
          </cell>
          <cell r="D61">
            <v>1360000</v>
          </cell>
          <cell r="E61" t="str">
            <v>SANTIZO</v>
          </cell>
        </row>
        <row r="62">
          <cell r="C62" t="str">
            <v>812-21</v>
          </cell>
          <cell r="D62">
            <v>1100000</v>
          </cell>
          <cell r="E62" t="str">
            <v>GEBRETEKLE</v>
          </cell>
        </row>
        <row r="63">
          <cell r="C63" t="str">
            <v>136-21</v>
          </cell>
          <cell r="D63">
            <v>1090000</v>
          </cell>
          <cell r="E63" t="str">
            <v>SPECTOR</v>
          </cell>
        </row>
        <row r="64">
          <cell r="C64" t="str">
            <v>138-21</v>
          </cell>
          <cell r="D64">
            <v>2030000</v>
          </cell>
          <cell r="E64" t="str">
            <v>KILLION</v>
          </cell>
        </row>
        <row r="65">
          <cell r="C65" t="str">
            <v>143-21</v>
          </cell>
          <cell r="D65">
            <v>1190000</v>
          </cell>
          <cell r="E65" t="str">
            <v>BRANNON</v>
          </cell>
        </row>
        <row r="66">
          <cell r="C66" t="str">
            <v>145-21</v>
          </cell>
          <cell r="D66">
            <v>1260000</v>
          </cell>
          <cell r="E66" t="str">
            <v>ACKERMAN</v>
          </cell>
        </row>
        <row r="67">
          <cell r="C67" t="str">
            <v>813-21</v>
          </cell>
          <cell r="D67">
            <v>1100000</v>
          </cell>
          <cell r="E67" t="str">
            <v>GEBRETEKLE</v>
          </cell>
        </row>
        <row r="68">
          <cell r="C68" t="str">
            <v>140-21</v>
          </cell>
          <cell r="D68">
            <v>900000</v>
          </cell>
          <cell r="E68" t="str">
            <v>ROCHA</v>
          </cell>
        </row>
        <row r="69">
          <cell r="C69" t="str">
            <v>142-21</v>
          </cell>
          <cell r="D69">
            <v>1360000</v>
          </cell>
          <cell r="E69" t="str">
            <v>SANTIZO</v>
          </cell>
        </row>
        <row r="70">
          <cell r="C70" t="str">
            <v>147-21</v>
          </cell>
          <cell r="D70">
            <v>1760000</v>
          </cell>
          <cell r="E70" t="str">
            <v>STRICKLAND</v>
          </cell>
        </row>
        <row r="71">
          <cell r="C71" t="str">
            <v>814-21</v>
          </cell>
          <cell r="D71">
            <v>1100000</v>
          </cell>
          <cell r="E71" t="str">
            <v>GEBRETEKLE</v>
          </cell>
        </row>
        <row r="72">
          <cell r="C72" t="str">
            <v>149-21</v>
          </cell>
          <cell r="D72">
            <v>1090000</v>
          </cell>
          <cell r="E72" t="str">
            <v>SPECTOR</v>
          </cell>
        </row>
        <row r="73">
          <cell r="C73" t="str">
            <v>140-21</v>
          </cell>
          <cell r="D73">
            <v>900000</v>
          </cell>
          <cell r="E73" t="str">
            <v>ROCHA</v>
          </cell>
        </row>
        <row r="74">
          <cell r="C74" t="str">
            <v>144-21</v>
          </cell>
          <cell r="D74">
            <v>1190000</v>
          </cell>
          <cell r="E74" t="str">
            <v>BRANNON</v>
          </cell>
        </row>
        <row r="75">
          <cell r="C75" t="str">
            <v>138-21</v>
          </cell>
          <cell r="D75">
            <v>2030000</v>
          </cell>
          <cell r="E75" t="str">
            <v>KILLION</v>
          </cell>
        </row>
        <row r="76">
          <cell r="C76" t="str">
            <v>151-21</v>
          </cell>
          <cell r="D76">
            <v>2030000</v>
          </cell>
          <cell r="E76" t="str">
            <v>KILLION</v>
          </cell>
        </row>
        <row r="77">
          <cell r="C77" t="str">
            <v>146-21</v>
          </cell>
          <cell r="D77">
            <v>1260000</v>
          </cell>
          <cell r="E77" t="str">
            <v>ACKERMAN</v>
          </cell>
        </row>
        <row r="78">
          <cell r="C78" t="str">
            <v>153-21</v>
          </cell>
          <cell r="D78">
            <v>900000</v>
          </cell>
          <cell r="E78" t="str">
            <v>ROCHA</v>
          </cell>
        </row>
        <row r="79">
          <cell r="C79" t="str">
            <v>815-21</v>
          </cell>
          <cell r="D79">
            <v>1100000</v>
          </cell>
          <cell r="E79" t="str">
            <v>GEBRETEKLE</v>
          </cell>
        </row>
        <row r="80">
          <cell r="C80" t="str">
            <v>148-21</v>
          </cell>
          <cell r="D80">
            <v>1760000</v>
          </cell>
          <cell r="E80" t="str">
            <v>STRICKLAND</v>
          </cell>
        </row>
        <row r="81">
          <cell r="C81" t="str">
            <v>155-21</v>
          </cell>
          <cell r="D81">
            <v>1110000</v>
          </cell>
          <cell r="E81" t="str">
            <v>STARKS</v>
          </cell>
        </row>
        <row r="82">
          <cell r="C82" t="str">
            <v>150-21</v>
          </cell>
          <cell r="D82">
            <v>1090000</v>
          </cell>
          <cell r="E82" t="str">
            <v>SPECTOR</v>
          </cell>
        </row>
        <row r="83">
          <cell r="C83" t="str">
            <v>816-21</v>
          </cell>
          <cell r="D83">
            <v>1100000</v>
          </cell>
          <cell r="E83" t="str">
            <v>GEBRETEKLE</v>
          </cell>
        </row>
        <row r="84">
          <cell r="C84" t="str">
            <v>157-21</v>
          </cell>
          <cell r="D84">
            <v>1190000</v>
          </cell>
          <cell r="E84" t="str">
            <v>BRANNON</v>
          </cell>
        </row>
        <row r="85">
          <cell r="C85" t="str">
            <v>152-21</v>
          </cell>
          <cell r="D85">
            <v>2030000</v>
          </cell>
          <cell r="E85" t="str">
            <v>KILLION</v>
          </cell>
        </row>
        <row r="86">
          <cell r="C86" t="str">
            <v>52-21</v>
          </cell>
          <cell r="D86">
            <v>1540000</v>
          </cell>
          <cell r="E86" t="str">
            <v>HELVIE</v>
          </cell>
        </row>
        <row r="87">
          <cell r="C87" t="str">
            <v>52-21</v>
          </cell>
          <cell r="D87">
            <v>1540000</v>
          </cell>
          <cell r="E87" t="str">
            <v>HELVIE</v>
          </cell>
        </row>
        <row r="88">
          <cell r="C88" t="str">
            <v>52-21</v>
          </cell>
          <cell r="D88">
            <v>1540000</v>
          </cell>
          <cell r="E88" t="str">
            <v>HELVIE</v>
          </cell>
        </row>
        <row r="89">
          <cell r="C89" t="str">
            <v>159-21</v>
          </cell>
          <cell r="D89">
            <v>1300000</v>
          </cell>
          <cell r="E89" t="str">
            <v>LEVIN</v>
          </cell>
        </row>
        <row r="90">
          <cell r="C90" t="str">
            <v>159-21</v>
          </cell>
          <cell r="D90">
            <v>940000</v>
          </cell>
          <cell r="E90" t="str">
            <v>BONDS</v>
          </cell>
        </row>
        <row r="91">
          <cell r="C91" t="str">
            <v>817-21</v>
          </cell>
          <cell r="D91">
            <v>1100000</v>
          </cell>
          <cell r="E91" t="str">
            <v>GEBRETEKLE</v>
          </cell>
        </row>
        <row r="92">
          <cell r="C92" t="str">
            <v>154-21</v>
          </cell>
          <cell r="D92">
            <v>900000</v>
          </cell>
          <cell r="E92" t="str">
            <v>ROCHA</v>
          </cell>
        </row>
        <row r="93">
          <cell r="C93" t="str">
            <v>51-21</v>
          </cell>
          <cell r="D93">
            <v>2000000</v>
          </cell>
          <cell r="E93" t="str">
            <v>STAMBAUGH</v>
          </cell>
        </row>
        <row r="94">
          <cell r="C94" t="str">
            <v>161-21</v>
          </cell>
          <cell r="D94">
            <v>1280000</v>
          </cell>
          <cell r="E94" t="str">
            <v>BARTLETT</v>
          </cell>
        </row>
        <row r="95">
          <cell r="C95" t="str">
            <v>53-21</v>
          </cell>
          <cell r="D95">
            <v>1760000</v>
          </cell>
          <cell r="E95" t="str">
            <v>STRICKLAND</v>
          </cell>
        </row>
        <row r="96">
          <cell r="C96" t="str">
            <v>156-21</v>
          </cell>
          <cell r="D96">
            <v>1110000</v>
          </cell>
          <cell r="E96" t="str">
            <v>STARKS</v>
          </cell>
        </row>
        <row r="97">
          <cell r="C97" t="str">
            <v>FRANK-21</v>
          </cell>
          <cell r="D97">
            <v>0</v>
          </cell>
          <cell r="E97" t="str">
            <v>HAUSER</v>
          </cell>
        </row>
        <row r="98">
          <cell r="C98" t="str">
            <v>163-21</v>
          </cell>
          <cell r="D98">
            <v>1540000</v>
          </cell>
          <cell r="E98" t="str">
            <v>HELVIE</v>
          </cell>
        </row>
        <row r="99">
          <cell r="C99" t="str">
            <v>158-21</v>
          </cell>
          <cell r="D99">
            <v>1190000</v>
          </cell>
          <cell r="E99" t="str">
            <v>BRANNON</v>
          </cell>
        </row>
        <row r="100">
          <cell r="C100" t="str">
            <v>818-21</v>
          </cell>
          <cell r="D100">
            <v>1100000</v>
          </cell>
          <cell r="E100" t="str">
            <v>GEBRETEKLE</v>
          </cell>
        </row>
        <row r="101">
          <cell r="C101" t="str">
            <v>165-21</v>
          </cell>
          <cell r="D101">
            <v>2220000</v>
          </cell>
          <cell r="E101" t="str">
            <v>HILLS</v>
          </cell>
        </row>
        <row r="102">
          <cell r="C102" t="str">
            <v>160-21</v>
          </cell>
          <cell r="D102">
            <v>940000</v>
          </cell>
          <cell r="E102" t="str">
            <v>BONDS</v>
          </cell>
        </row>
        <row r="103">
          <cell r="C103" t="str">
            <v>56-21</v>
          </cell>
          <cell r="D103">
            <v>2030000</v>
          </cell>
          <cell r="E103" t="str">
            <v>KILLION</v>
          </cell>
        </row>
        <row r="104">
          <cell r="C104" t="str">
            <v>160-21</v>
          </cell>
          <cell r="D104">
            <v>940000</v>
          </cell>
          <cell r="E104" t="str">
            <v>BONDS</v>
          </cell>
        </row>
        <row r="105">
          <cell r="C105" t="str">
            <v>160-21</v>
          </cell>
          <cell r="D105">
            <v>940000</v>
          </cell>
          <cell r="E105" t="str">
            <v>BONDS</v>
          </cell>
        </row>
        <row r="106">
          <cell r="C106" t="str">
            <v>56-21</v>
          </cell>
          <cell r="D106">
            <v>2030000</v>
          </cell>
          <cell r="E106" t="str">
            <v>KILLION</v>
          </cell>
        </row>
        <row r="107">
          <cell r="C107" t="str">
            <v>FRANK-21</v>
          </cell>
          <cell r="D107">
            <v>0</v>
          </cell>
          <cell r="E107" t="str">
            <v>HAUSER</v>
          </cell>
        </row>
        <row r="108">
          <cell r="C108" t="str">
            <v>162-21</v>
          </cell>
          <cell r="D108">
            <v>1280000</v>
          </cell>
          <cell r="E108" t="str">
            <v>BARTLETT</v>
          </cell>
        </row>
        <row r="109">
          <cell r="C109" t="str">
            <v>167-21</v>
          </cell>
          <cell r="D109">
            <v>1140000</v>
          </cell>
          <cell r="E109" t="str">
            <v>YOUNG</v>
          </cell>
        </row>
        <row r="110">
          <cell r="C110" t="str">
            <v>819-21</v>
          </cell>
          <cell r="D110">
            <v>1100000</v>
          </cell>
          <cell r="E110" t="str">
            <v>GEBRETEKLE</v>
          </cell>
        </row>
        <row r="111">
          <cell r="C111" t="str">
            <v>FRANK-21</v>
          </cell>
          <cell r="D111">
            <v>0</v>
          </cell>
          <cell r="E111" t="str">
            <v>HAUSER</v>
          </cell>
        </row>
        <row r="112">
          <cell r="C112" t="str">
            <v>169-21</v>
          </cell>
          <cell r="D112">
            <v>1770000</v>
          </cell>
          <cell r="E112" t="str">
            <v>BRUDER</v>
          </cell>
        </row>
        <row r="113">
          <cell r="C113" t="str">
            <v>164-21</v>
          </cell>
          <cell r="D113">
            <v>2370000</v>
          </cell>
          <cell r="E113" t="str">
            <v>DELGADO</v>
          </cell>
        </row>
        <row r="114">
          <cell r="C114" t="str">
            <v>166-21</v>
          </cell>
          <cell r="D114">
            <v>2220000</v>
          </cell>
          <cell r="E114" t="str">
            <v>HILLS</v>
          </cell>
        </row>
        <row r="115">
          <cell r="C115" t="str">
            <v>171-21</v>
          </cell>
          <cell r="D115">
            <v>1740000</v>
          </cell>
          <cell r="E115" t="str">
            <v>STORY</v>
          </cell>
        </row>
        <row r="116">
          <cell r="C116" t="str">
            <v>820-21</v>
          </cell>
          <cell r="D116">
            <v>1100000</v>
          </cell>
          <cell r="E116" t="str">
            <v>GEBRETEKLE</v>
          </cell>
        </row>
        <row r="117">
          <cell r="C117" t="str">
            <v>173-21</v>
          </cell>
          <cell r="D117">
            <v>940000</v>
          </cell>
          <cell r="E117" t="str">
            <v>BONDS</v>
          </cell>
        </row>
        <row r="118">
          <cell r="C118" t="str">
            <v>168-21</v>
          </cell>
          <cell r="D118">
            <v>1140000</v>
          </cell>
          <cell r="E118" t="str">
            <v>YOUNG</v>
          </cell>
        </row>
        <row r="119">
          <cell r="C119" t="str">
            <v>175-21</v>
          </cell>
          <cell r="D119">
            <v>1280000</v>
          </cell>
          <cell r="E119" t="str">
            <v>BARTLETT</v>
          </cell>
        </row>
        <row r="120">
          <cell r="C120" t="str">
            <v>170-21</v>
          </cell>
          <cell r="D120">
            <v>1770000</v>
          </cell>
          <cell r="E120" t="str">
            <v>BRUDER</v>
          </cell>
        </row>
        <row r="121">
          <cell r="C121" t="str">
            <v>177-21</v>
          </cell>
          <cell r="D121">
            <v>1540000</v>
          </cell>
          <cell r="E121" t="str">
            <v>HELVIE</v>
          </cell>
        </row>
        <row r="122">
          <cell r="C122" t="str">
            <v>821-21</v>
          </cell>
          <cell r="D122">
            <v>2040000</v>
          </cell>
          <cell r="E122" t="str">
            <v>MOSES</v>
          </cell>
        </row>
        <row r="123">
          <cell r="C123" t="str">
            <v>172-21</v>
          </cell>
          <cell r="D123">
            <v>1740000</v>
          </cell>
          <cell r="E123" t="str">
            <v>STORY</v>
          </cell>
        </row>
        <row r="124">
          <cell r="C124" t="str">
            <v>179-21</v>
          </cell>
          <cell r="D124">
            <v>2220000</v>
          </cell>
          <cell r="E124" t="str">
            <v>HILLS</v>
          </cell>
        </row>
        <row r="125">
          <cell r="C125" t="str">
            <v>174-21</v>
          </cell>
          <cell r="D125">
            <v>940000</v>
          </cell>
          <cell r="E125" t="str">
            <v>BONDS</v>
          </cell>
        </row>
        <row r="126">
          <cell r="C126" t="str">
            <v>822-21</v>
          </cell>
          <cell r="D126">
            <v>2040000</v>
          </cell>
          <cell r="E126" t="str">
            <v>MOSES</v>
          </cell>
        </row>
        <row r="127">
          <cell r="C127" t="str">
            <v>176-21</v>
          </cell>
          <cell r="D127">
            <v>1280000</v>
          </cell>
          <cell r="E127" t="str">
            <v>BARTLETT</v>
          </cell>
        </row>
        <row r="128">
          <cell r="C128" t="str">
            <v>181-21</v>
          </cell>
          <cell r="D128">
            <v>1140000</v>
          </cell>
          <cell r="E128" t="str">
            <v>YOUNG</v>
          </cell>
        </row>
        <row r="129">
          <cell r="C129" t="str">
            <v>183-21</v>
          </cell>
          <cell r="D129">
            <v>1770000</v>
          </cell>
          <cell r="E129" t="str">
            <v>BRUDER</v>
          </cell>
        </row>
        <row r="130">
          <cell r="C130" t="str">
            <v>178-21</v>
          </cell>
          <cell r="D130">
            <v>1540000</v>
          </cell>
          <cell r="E130" t="str">
            <v>HELVIE</v>
          </cell>
        </row>
        <row r="131">
          <cell r="C131" t="str">
            <v>185-21</v>
          </cell>
          <cell r="D131">
            <v>1740000</v>
          </cell>
          <cell r="E131" t="str">
            <v>STORY</v>
          </cell>
        </row>
        <row r="132">
          <cell r="C132" t="str">
            <v>180-21</v>
          </cell>
          <cell r="D132">
            <v>2220000</v>
          </cell>
          <cell r="E132" t="str">
            <v>HILLS</v>
          </cell>
        </row>
        <row r="133">
          <cell r="C133" t="str">
            <v>823-21</v>
          </cell>
          <cell r="D133">
            <v>2040000</v>
          </cell>
          <cell r="E133" t="str">
            <v>MOSES</v>
          </cell>
        </row>
        <row r="134">
          <cell r="C134" t="str">
            <v>187-21</v>
          </cell>
          <cell r="D134">
            <v>940000</v>
          </cell>
          <cell r="E134" t="str">
            <v>BONDS</v>
          </cell>
        </row>
        <row r="135">
          <cell r="C135" t="str">
            <v>182-21</v>
          </cell>
          <cell r="D135">
            <v>1140000</v>
          </cell>
          <cell r="E135" t="str">
            <v>YOUNG</v>
          </cell>
        </row>
        <row r="136">
          <cell r="C136" t="str">
            <v>824-21</v>
          </cell>
          <cell r="D136">
            <v>2040000</v>
          </cell>
          <cell r="E136" t="str">
            <v>MOSES</v>
          </cell>
        </row>
        <row r="137">
          <cell r="C137" t="str">
            <v>189-21</v>
          </cell>
          <cell r="D137">
            <v>1280000</v>
          </cell>
          <cell r="E137" t="str">
            <v>BARTLETT</v>
          </cell>
        </row>
        <row r="138">
          <cell r="C138" t="str">
            <v>184-21</v>
          </cell>
          <cell r="D138">
            <v>1770000</v>
          </cell>
          <cell r="E138" t="str">
            <v>BRUDER</v>
          </cell>
        </row>
        <row r="139">
          <cell r="C139" t="str">
            <v>191-21</v>
          </cell>
          <cell r="D139">
            <v>1540000</v>
          </cell>
          <cell r="E139" t="str">
            <v>HELVIE</v>
          </cell>
        </row>
        <row r="140">
          <cell r="C140" t="str">
            <v>186-21</v>
          </cell>
          <cell r="D140">
            <v>1740000</v>
          </cell>
          <cell r="E140" t="str">
            <v>STORY</v>
          </cell>
        </row>
        <row r="141">
          <cell r="C141" t="str">
            <v>193-21</v>
          </cell>
          <cell r="D141">
            <v>2220000</v>
          </cell>
          <cell r="E141" t="str">
            <v>HILLS</v>
          </cell>
        </row>
        <row r="142">
          <cell r="C142" t="str">
            <v>825-21</v>
          </cell>
          <cell r="D142">
            <v>2040000</v>
          </cell>
          <cell r="E142" t="str">
            <v>MOSES</v>
          </cell>
        </row>
        <row r="143">
          <cell r="C143" t="str">
            <v>188-21</v>
          </cell>
          <cell r="D143">
            <v>940000</v>
          </cell>
          <cell r="E143" t="str">
            <v>BONDS</v>
          </cell>
        </row>
        <row r="144">
          <cell r="C144" t="str">
            <v>904-21</v>
          </cell>
          <cell r="D144">
            <v>1180000</v>
          </cell>
          <cell r="E144" t="str">
            <v>LEVERE</v>
          </cell>
        </row>
        <row r="145">
          <cell r="C145" t="str">
            <v>190-21</v>
          </cell>
          <cell r="D145">
            <v>1280000</v>
          </cell>
          <cell r="E145" t="str">
            <v>BARTLETT</v>
          </cell>
        </row>
        <row r="146">
          <cell r="C146" t="str">
            <v>195-21</v>
          </cell>
          <cell r="D146">
            <v>1140000</v>
          </cell>
          <cell r="E146" t="str">
            <v>YOUNG</v>
          </cell>
        </row>
        <row r="147">
          <cell r="C147" t="str">
            <v>827-21</v>
          </cell>
          <cell r="D147">
            <v>1180000</v>
          </cell>
          <cell r="E147" t="str">
            <v>LEVERE</v>
          </cell>
        </row>
        <row r="148">
          <cell r="C148" t="str">
            <v>826-21</v>
          </cell>
          <cell r="D148">
            <v>2040000</v>
          </cell>
          <cell r="E148" t="str">
            <v>MOSES</v>
          </cell>
        </row>
        <row r="149">
          <cell r="C149" t="str">
            <v>197-21</v>
          </cell>
          <cell r="D149">
            <v>1770000</v>
          </cell>
          <cell r="E149" t="str">
            <v>BRUDER</v>
          </cell>
        </row>
        <row r="150">
          <cell r="C150" t="str">
            <v>192-21</v>
          </cell>
          <cell r="D150">
            <v>1540000</v>
          </cell>
          <cell r="E150" t="str">
            <v>HELVIE</v>
          </cell>
        </row>
        <row r="151">
          <cell r="C151" t="str">
            <v>199-21</v>
          </cell>
          <cell r="D151">
            <v>1740000</v>
          </cell>
          <cell r="E151" t="str">
            <v>STORY</v>
          </cell>
        </row>
        <row r="152">
          <cell r="C152" t="str">
            <v>194-21</v>
          </cell>
          <cell r="D152">
            <v>2220000</v>
          </cell>
          <cell r="E152" t="str">
            <v>HILLS</v>
          </cell>
        </row>
        <row r="153">
          <cell r="C153" t="str">
            <v>828-21</v>
          </cell>
          <cell r="D153">
            <v>1180000</v>
          </cell>
          <cell r="E153" t="str">
            <v>LEVERE</v>
          </cell>
        </row>
        <row r="154">
          <cell r="C154" t="str">
            <v>201-21</v>
          </cell>
          <cell r="D154">
            <v>940000</v>
          </cell>
          <cell r="E154" t="str">
            <v>BONDS</v>
          </cell>
        </row>
        <row r="155">
          <cell r="C155" t="str">
            <v>829-21</v>
          </cell>
          <cell r="D155">
            <v>2040000</v>
          </cell>
          <cell r="E155" t="str">
            <v>MOSES</v>
          </cell>
        </row>
        <row r="156">
          <cell r="C156" t="str">
            <v>196-21</v>
          </cell>
          <cell r="D156">
            <v>1140000</v>
          </cell>
          <cell r="E156" t="str">
            <v>YOUNG</v>
          </cell>
        </row>
        <row r="157">
          <cell r="C157" t="str">
            <v>203-21</v>
          </cell>
          <cell r="D157">
            <v>1280000</v>
          </cell>
          <cell r="E157" t="str">
            <v>BARTLETT</v>
          </cell>
        </row>
        <row r="158">
          <cell r="C158" t="str">
            <v>198-21</v>
          </cell>
          <cell r="D158">
            <v>1770000</v>
          </cell>
          <cell r="E158" t="str">
            <v>BRUDER</v>
          </cell>
        </row>
        <row r="159">
          <cell r="C159" t="str">
            <v>830-21</v>
          </cell>
          <cell r="D159">
            <v>2040000</v>
          </cell>
          <cell r="E159" t="str">
            <v>MOSES</v>
          </cell>
        </row>
        <row r="160">
          <cell r="C160" t="str">
            <v>205-21</v>
          </cell>
          <cell r="D160">
            <v>1540000</v>
          </cell>
          <cell r="E160" t="str">
            <v>HELVIE</v>
          </cell>
        </row>
        <row r="161">
          <cell r="C161" t="str">
            <v>831-21</v>
          </cell>
          <cell r="D161">
            <v>1180000</v>
          </cell>
          <cell r="E161" t="str">
            <v>LEVERE</v>
          </cell>
        </row>
        <row r="162">
          <cell r="C162" t="str">
            <v>200-21</v>
          </cell>
          <cell r="D162">
            <v>1740000</v>
          </cell>
          <cell r="E162" t="str">
            <v>STORY</v>
          </cell>
        </row>
        <row r="163">
          <cell r="C163" t="str">
            <v>207-21</v>
          </cell>
          <cell r="D163">
            <v>2220000</v>
          </cell>
          <cell r="E163" t="str">
            <v>HILLS</v>
          </cell>
        </row>
        <row r="164">
          <cell r="C164" t="str">
            <v>202-21</v>
          </cell>
          <cell r="D164">
            <v>940000</v>
          </cell>
          <cell r="E164" t="str">
            <v>BONDS</v>
          </cell>
        </row>
        <row r="165">
          <cell r="C165" t="str">
            <v>50-21</v>
          </cell>
          <cell r="D165">
            <v>1230000</v>
          </cell>
          <cell r="E165" t="str">
            <v>YANAI</v>
          </cell>
        </row>
        <row r="166">
          <cell r="C166" t="str">
            <v>832-21</v>
          </cell>
          <cell r="D166">
            <v>1180000</v>
          </cell>
          <cell r="E166" t="str">
            <v>LEVERE</v>
          </cell>
        </row>
        <row r="167">
          <cell r="C167" t="str">
            <v>833-21</v>
          </cell>
          <cell r="D167">
            <v>2040000</v>
          </cell>
          <cell r="E167" t="str">
            <v>MOSES</v>
          </cell>
        </row>
        <row r="168">
          <cell r="C168" t="str">
            <v>204-21</v>
          </cell>
          <cell r="D168">
            <v>1280000</v>
          </cell>
          <cell r="E168" t="str">
            <v>BARTLETT</v>
          </cell>
        </row>
        <row r="169">
          <cell r="C169" t="str">
            <v>209-21</v>
          </cell>
          <cell r="D169">
            <v>1480000</v>
          </cell>
          <cell r="E169" t="str">
            <v>STURGEON</v>
          </cell>
        </row>
        <row r="170">
          <cell r="C170" t="str">
            <v>211-21</v>
          </cell>
          <cell r="D170">
            <v>1140000</v>
          </cell>
          <cell r="E170" t="str">
            <v>YOUNG</v>
          </cell>
        </row>
        <row r="171">
          <cell r="C171" t="str">
            <v>206-21</v>
          </cell>
          <cell r="D171">
            <v>1540000</v>
          </cell>
          <cell r="E171" t="str">
            <v>HELVIE</v>
          </cell>
        </row>
        <row r="172">
          <cell r="C172" t="str">
            <v>835-21</v>
          </cell>
          <cell r="D172">
            <v>1180000</v>
          </cell>
          <cell r="E172" t="str">
            <v>LEVERE</v>
          </cell>
        </row>
        <row r="173">
          <cell r="C173" t="str">
            <v>834-21</v>
          </cell>
          <cell r="D173">
            <v>2040000</v>
          </cell>
          <cell r="E173" t="str">
            <v>MOSES</v>
          </cell>
        </row>
        <row r="174">
          <cell r="C174" t="str">
            <v>213-21</v>
          </cell>
          <cell r="D174">
            <v>1230000</v>
          </cell>
          <cell r="E174" t="str">
            <v>YANAI</v>
          </cell>
        </row>
        <row r="175">
          <cell r="C175" t="str">
            <v>54-21</v>
          </cell>
          <cell r="D175">
            <v>1290000</v>
          </cell>
          <cell r="E175" t="str">
            <v>COOLAHAN</v>
          </cell>
        </row>
        <row r="176">
          <cell r="C176" t="str">
            <v>CUSHING-21</v>
          </cell>
          <cell r="D176">
            <v>1200000</v>
          </cell>
          <cell r="E176" t="str">
            <v>CUSHING</v>
          </cell>
        </row>
        <row r="177">
          <cell r="C177" t="str">
            <v>208-21</v>
          </cell>
          <cell r="D177">
            <v>2220000</v>
          </cell>
          <cell r="E177" t="str">
            <v>HILLS</v>
          </cell>
        </row>
        <row r="178">
          <cell r="C178" t="str">
            <v>63-21</v>
          </cell>
          <cell r="D178">
            <v>2000000</v>
          </cell>
          <cell r="E178" t="str">
            <v>STAMBAUGH</v>
          </cell>
        </row>
        <row r="179">
          <cell r="C179" t="str">
            <v>215-21</v>
          </cell>
          <cell r="D179">
            <v>1740000</v>
          </cell>
          <cell r="E179" t="str">
            <v>STORY</v>
          </cell>
        </row>
        <row r="180">
          <cell r="C180" t="str">
            <v>210-21</v>
          </cell>
          <cell r="D180">
            <v>1480000</v>
          </cell>
          <cell r="E180" t="str">
            <v>STURGEON</v>
          </cell>
        </row>
        <row r="181">
          <cell r="C181" t="str">
            <v>836-21</v>
          </cell>
          <cell r="D181">
            <v>1180000</v>
          </cell>
          <cell r="E181" t="str">
            <v>LEVERE</v>
          </cell>
        </row>
        <row r="182">
          <cell r="C182" t="str">
            <v>217-21</v>
          </cell>
          <cell r="D182">
            <v>1300000</v>
          </cell>
          <cell r="E182" t="str">
            <v>LEVIN</v>
          </cell>
        </row>
        <row r="183">
          <cell r="C183" t="str">
            <v>837-21</v>
          </cell>
          <cell r="D183">
            <v>2040000</v>
          </cell>
          <cell r="E183" t="str">
            <v>MOSES</v>
          </cell>
        </row>
        <row r="184">
          <cell r="C184" t="str">
            <v>212-21</v>
          </cell>
          <cell r="D184">
            <v>1140000</v>
          </cell>
          <cell r="E184" t="str">
            <v>YOUNG</v>
          </cell>
        </row>
        <row r="185">
          <cell r="C185" t="str">
            <v>219-21</v>
          </cell>
          <cell r="D185">
            <v>1290000</v>
          </cell>
          <cell r="E185" t="str">
            <v>COOLAHAN</v>
          </cell>
        </row>
        <row r="186">
          <cell r="C186" t="str">
            <v>60-21</v>
          </cell>
          <cell r="D186">
            <v>1540000</v>
          </cell>
          <cell r="E186" t="str">
            <v>HELVIE</v>
          </cell>
        </row>
        <row r="187">
          <cell r="C187" t="str">
            <v>214-21</v>
          </cell>
          <cell r="D187">
            <v>1230000</v>
          </cell>
          <cell r="E187" t="str">
            <v>YANAI</v>
          </cell>
        </row>
        <row r="188">
          <cell r="C188" t="str">
            <v>838-21</v>
          </cell>
          <cell r="D188">
            <v>2040000</v>
          </cell>
          <cell r="E188" t="str">
            <v>MOSES</v>
          </cell>
        </row>
        <row r="189">
          <cell r="C189" t="str">
            <v>839-21</v>
          </cell>
          <cell r="D189">
            <v>1180000</v>
          </cell>
          <cell r="E189" t="str">
            <v>LEVERE</v>
          </cell>
        </row>
        <row r="190">
          <cell r="C190" t="str">
            <v>303-21</v>
          </cell>
          <cell r="D190">
            <v>2220000</v>
          </cell>
          <cell r="E190" t="str">
            <v>HILLS</v>
          </cell>
        </row>
        <row r="191">
          <cell r="C191" t="str">
            <v>216-21</v>
          </cell>
          <cell r="D191">
            <v>1740000</v>
          </cell>
          <cell r="E191" t="str">
            <v>STORY</v>
          </cell>
        </row>
        <row r="192">
          <cell r="C192" t="str">
            <v>221-21</v>
          </cell>
          <cell r="D192">
            <v>1480000</v>
          </cell>
          <cell r="E192" t="str">
            <v>STURGEON</v>
          </cell>
        </row>
        <row r="193">
          <cell r="C193" t="str">
            <v>218-21</v>
          </cell>
          <cell r="D193">
            <v>1300000</v>
          </cell>
          <cell r="E193" t="str">
            <v>LEVIN</v>
          </cell>
        </row>
        <row r="194">
          <cell r="C194" t="str">
            <v>906-21</v>
          </cell>
          <cell r="D194">
            <v>1180000</v>
          </cell>
          <cell r="E194" t="str">
            <v>LEVERE</v>
          </cell>
        </row>
        <row r="195">
          <cell r="C195" t="str">
            <v>841-21</v>
          </cell>
          <cell r="D195">
            <v>2040000</v>
          </cell>
          <cell r="E195" t="str">
            <v>MOSES</v>
          </cell>
        </row>
        <row r="196">
          <cell r="C196" t="str">
            <v>220-21</v>
          </cell>
          <cell r="D196">
            <v>1290000</v>
          </cell>
          <cell r="E196" t="str">
            <v>COOLAHAN</v>
          </cell>
        </row>
        <row r="197">
          <cell r="C197" t="str">
            <v>223-21</v>
          </cell>
          <cell r="D197">
            <v>1230000</v>
          </cell>
          <cell r="E197" t="str">
            <v>YANAI</v>
          </cell>
        </row>
        <row r="198">
          <cell r="C198" t="str">
            <v>840-21</v>
          </cell>
          <cell r="D198">
            <v>2040000</v>
          </cell>
          <cell r="E198" t="str">
            <v>MOSES</v>
          </cell>
        </row>
        <row r="199">
          <cell r="C199" t="str">
            <v>307-21</v>
          </cell>
          <cell r="D199">
            <v>1740000</v>
          </cell>
          <cell r="E199" t="str">
            <v>STORY</v>
          </cell>
        </row>
        <row r="200">
          <cell r="C200" t="str">
            <v>222-21</v>
          </cell>
          <cell r="D200">
            <v>1480000</v>
          </cell>
          <cell r="E200" t="str">
            <v>STURGEON</v>
          </cell>
        </row>
        <row r="201">
          <cell r="C201" t="str">
            <v>225-21</v>
          </cell>
          <cell r="D201">
            <v>1300000</v>
          </cell>
          <cell r="E201" t="str">
            <v>LEVIN</v>
          </cell>
        </row>
        <row r="202">
          <cell r="C202" t="str">
            <v>843-21</v>
          </cell>
          <cell r="D202">
            <v>2040000</v>
          </cell>
          <cell r="E202" t="str">
            <v>MOSES</v>
          </cell>
        </row>
        <row r="203">
          <cell r="C203" t="str">
            <v>224-21</v>
          </cell>
          <cell r="D203">
            <v>1230000</v>
          </cell>
          <cell r="E203" t="str">
            <v>YANAI</v>
          </cell>
        </row>
        <row r="204">
          <cell r="C204" t="str">
            <v>227-21</v>
          </cell>
          <cell r="D204">
            <v>1290000</v>
          </cell>
          <cell r="E204" t="str">
            <v>COOLAHAN</v>
          </cell>
        </row>
        <row r="205">
          <cell r="C205" t="str">
            <v>842-21</v>
          </cell>
          <cell r="D205">
            <v>2040000</v>
          </cell>
          <cell r="E205" t="str">
            <v>MOSES</v>
          </cell>
        </row>
        <row r="206">
          <cell r="C206" t="str">
            <v>226-21</v>
          </cell>
          <cell r="D206">
            <v>1300000</v>
          </cell>
          <cell r="E206" t="str">
            <v>LEVIN</v>
          </cell>
        </row>
        <row r="207">
          <cell r="C207" t="str">
            <v>229-21</v>
          </cell>
          <cell r="D207">
            <v>1480000</v>
          </cell>
          <cell r="E207" t="str">
            <v>STURGEON</v>
          </cell>
        </row>
        <row r="208">
          <cell r="C208" t="str">
            <v>845-21</v>
          </cell>
          <cell r="D208">
            <v>1180000</v>
          </cell>
          <cell r="E208" t="str">
            <v>LEVERE</v>
          </cell>
        </row>
        <row r="209">
          <cell r="C209" t="str">
            <v>228-21</v>
          </cell>
          <cell r="D209">
            <v>1290000</v>
          </cell>
          <cell r="E209" t="str">
            <v>COOLAHAN</v>
          </cell>
        </row>
        <row r="210">
          <cell r="C210" t="str">
            <v>231-21</v>
          </cell>
          <cell r="D210">
            <v>1230000</v>
          </cell>
          <cell r="E210" t="str">
            <v>YANAI</v>
          </cell>
        </row>
        <row r="211">
          <cell r="C211" t="str">
            <v>844-21</v>
          </cell>
          <cell r="D211">
            <v>1180000</v>
          </cell>
          <cell r="E211" t="str">
            <v>LEVERE</v>
          </cell>
        </row>
        <row r="212">
          <cell r="C212" t="str">
            <v>230-21</v>
          </cell>
          <cell r="D212">
            <v>1480000</v>
          </cell>
          <cell r="E212" t="str">
            <v>STURGEON</v>
          </cell>
        </row>
        <row r="213">
          <cell r="C213" t="str">
            <v>233-21</v>
          </cell>
          <cell r="D213">
            <v>1300000</v>
          </cell>
          <cell r="E213" t="str">
            <v>LEVIN</v>
          </cell>
        </row>
        <row r="214">
          <cell r="C214" t="str">
            <v>847-21</v>
          </cell>
          <cell r="D214">
            <v>1180000</v>
          </cell>
          <cell r="E214" t="str">
            <v>LEVERE</v>
          </cell>
        </row>
        <row r="215">
          <cell r="C215" t="str">
            <v>232-21</v>
          </cell>
          <cell r="D215">
            <v>1230000</v>
          </cell>
          <cell r="E215" t="str">
            <v>YANAI</v>
          </cell>
        </row>
        <row r="216">
          <cell r="C216" t="str">
            <v>235-21</v>
          </cell>
          <cell r="D216">
            <v>1290000</v>
          </cell>
          <cell r="E216" t="str">
            <v>COOLAHAN</v>
          </cell>
        </row>
        <row r="217">
          <cell r="C217" t="str">
            <v>908-21</v>
          </cell>
          <cell r="D217">
            <v>1180000</v>
          </cell>
          <cell r="E217" t="str">
            <v>LEVERE</v>
          </cell>
        </row>
        <row r="218">
          <cell r="C218" t="str">
            <v>234-21</v>
          </cell>
          <cell r="D218">
            <v>1300000</v>
          </cell>
          <cell r="E218" t="str">
            <v>LEVIN</v>
          </cell>
        </row>
        <row r="219">
          <cell r="C219" t="str">
            <v>237-21</v>
          </cell>
          <cell r="D219">
            <v>1480000</v>
          </cell>
          <cell r="E219" t="str">
            <v>STURGEON</v>
          </cell>
        </row>
        <row r="220">
          <cell r="C220" t="str">
            <v>236-21</v>
          </cell>
          <cell r="D220">
            <v>1290000</v>
          </cell>
          <cell r="E220" t="str">
            <v>COOLAHAN</v>
          </cell>
        </row>
        <row r="221">
          <cell r="C221" t="str">
            <v>239-21</v>
          </cell>
          <cell r="D221">
            <v>1230000</v>
          </cell>
          <cell r="E221" t="str">
            <v>YANAI</v>
          </cell>
        </row>
        <row r="222">
          <cell r="C222" t="str">
            <v>238-21</v>
          </cell>
          <cell r="D222">
            <v>1480000</v>
          </cell>
          <cell r="E222" t="str">
            <v>STURGEON</v>
          </cell>
        </row>
        <row r="223">
          <cell r="C223" t="str">
            <v>241-21</v>
          </cell>
          <cell r="D223">
            <v>1300000</v>
          </cell>
          <cell r="E223" t="str">
            <v>LEVIN</v>
          </cell>
        </row>
        <row r="224">
          <cell r="C224" t="str">
            <v>240-21</v>
          </cell>
          <cell r="D224">
            <v>1230000</v>
          </cell>
          <cell r="E224" t="str">
            <v>YANAI</v>
          </cell>
        </row>
        <row r="225">
          <cell r="C225" t="str">
            <v>240-21</v>
          </cell>
          <cell r="D225">
            <v>1230000</v>
          </cell>
          <cell r="E225" t="str">
            <v>YANAI</v>
          </cell>
        </row>
        <row r="226">
          <cell r="C226" t="str">
            <v>243-21</v>
          </cell>
          <cell r="D226">
            <v>1290000</v>
          </cell>
          <cell r="E226" t="str">
            <v>COOLAHAN</v>
          </cell>
        </row>
        <row r="227">
          <cell r="C227" t="str">
            <v>309-21</v>
          </cell>
          <cell r="D227">
            <v>1480000</v>
          </cell>
          <cell r="E227" t="str">
            <v>STURGEON</v>
          </cell>
        </row>
        <row r="228">
          <cell r="C228" t="str">
            <v>309-21</v>
          </cell>
          <cell r="D228">
            <v>1480000</v>
          </cell>
          <cell r="E228" t="str">
            <v>STURGEON</v>
          </cell>
        </row>
        <row r="229">
          <cell r="C229" t="str">
            <v>242-21</v>
          </cell>
          <cell r="D229">
            <v>1300000</v>
          </cell>
          <cell r="E229" t="str">
            <v>LEVIN</v>
          </cell>
        </row>
        <row r="230">
          <cell r="C230" t="str">
            <v>311-21</v>
          </cell>
          <cell r="D230">
            <v>1230000</v>
          </cell>
          <cell r="E230" t="str">
            <v>YANAI</v>
          </cell>
        </row>
        <row r="231">
          <cell r="C231" t="str">
            <v>244-21</v>
          </cell>
          <cell r="D231">
            <v>1290000</v>
          </cell>
          <cell r="E231" t="str">
            <v>COOLAHAN</v>
          </cell>
        </row>
        <row r="232">
          <cell r="C232" t="str">
            <v>313-21</v>
          </cell>
          <cell r="D232">
            <v>1300000</v>
          </cell>
          <cell r="E232" t="str">
            <v>LEVIN</v>
          </cell>
        </row>
        <row r="233">
          <cell r="C233" t="str">
            <v>315-21</v>
          </cell>
          <cell r="D233">
            <v>1290000</v>
          </cell>
          <cell r="E233" t="str">
            <v>COOLAHAN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/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101-22</v>
          </cell>
          <cell r="B13">
            <v>4003</v>
          </cell>
          <cell r="C13" t="str">
            <v>DE.1.0.7.0</v>
          </cell>
          <cell r="D13" t="str">
            <v>204:726</v>
          </cell>
          <cell r="E13">
            <v>42635.131481481483</v>
          </cell>
          <cell r="F13">
            <v>42635.136030092595</v>
          </cell>
          <cell r="G13">
            <v>1</v>
          </cell>
          <cell r="H13" t="str">
            <v>204:233314</v>
          </cell>
          <cell r="I13">
            <v>42635.161678240744</v>
          </cell>
          <cell r="J13">
            <v>0</v>
          </cell>
          <cell r="K13" t="str">
            <v>4003/4004</v>
          </cell>
          <cell r="L13" t="str">
            <v>MAELZER</v>
          </cell>
          <cell r="M13">
            <v>2.5648148148320615E-2</v>
          </cell>
          <cell r="N13">
            <v>36.933333333581686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https://search-rtdc-monitor-bjffxe2xuh6vdkpspy63sjmuny.us-east-1.es.amazonaws.com/_plugin/kibana/#/discover/Steve-Slow-Train-Analysis-(2080s-and-2083s)?_g=(refreshInterval:(display:Off,section:0,value:0),time:(from:'2016-09-22 02:09:20-0600',mode:absolute,to:'2016-09-22 04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13" t="str">
            <v>N</v>
          </cell>
          <cell r="X13" t="e">
            <v>#VALUE!</v>
          </cell>
          <cell r="Y13">
            <v>7.2599999999999998E-2</v>
          </cell>
          <cell r="Z13">
            <v>23.331399999999999</v>
          </cell>
          <cell r="AA13">
            <v>23.258799999999997</v>
          </cell>
          <cell r="AB13" t="e">
            <v>#N/A</v>
          </cell>
          <cell r="AC13" t="e">
            <v>#N/A</v>
          </cell>
          <cell r="AD13" t="str">
            <v>0101-22</v>
          </cell>
          <cell r="AE13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14">
          <cell r="A14" t="str">
            <v>102-22</v>
          </cell>
          <cell r="B14">
            <v>4032</v>
          </cell>
          <cell r="C14" t="str">
            <v>DE.1.0.7.0</v>
          </cell>
          <cell r="D14" t="str">
            <v>204:232670</v>
          </cell>
          <cell r="E14">
            <v>42635.170057870368</v>
          </cell>
          <cell r="F14">
            <v>42635.174560185187</v>
          </cell>
          <cell r="G14">
            <v>1</v>
          </cell>
          <cell r="H14" t="str">
            <v>204:149</v>
          </cell>
          <cell r="I14">
            <v>42635.20385416667</v>
          </cell>
          <cell r="J14">
            <v>0</v>
          </cell>
          <cell r="K14" t="str">
            <v>4031/4032</v>
          </cell>
          <cell r="L14" t="str">
            <v>MAELZER</v>
          </cell>
          <cell r="M14">
            <v>2.9293981482624076E-2</v>
          </cell>
          <cell r="N14">
            <v>42.18333333497867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https://search-rtdc-monitor-bjffxe2xuh6vdkpspy63sjmuny.us-east-1.es.amazonaws.com/_plugin/kibana/#/discover/Steve-Slow-Train-Analysis-(2080s-and-2083s)?_g=(refreshInterval:(display:Off,section:0,value:0),time:(from:'2016-09-22 03:04:53-0600',mode:absolute,to:'2016-09-22 05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14" t="str">
            <v>N</v>
          </cell>
          <cell r="X14">
            <v>1</v>
          </cell>
          <cell r="Y14">
            <v>23.266999999999999</v>
          </cell>
          <cell r="Z14">
            <v>1.49E-2</v>
          </cell>
          <cell r="AA14">
            <v>23.252099999999999</v>
          </cell>
          <cell r="AB14" t="e">
            <v>#N/A</v>
          </cell>
          <cell r="AC14" t="e">
            <v>#N/A</v>
          </cell>
          <cell r="AD14" t="str">
            <v>0102-22</v>
          </cell>
          <cell r="AE14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15">
          <cell r="A15" t="str">
            <v>103-22</v>
          </cell>
          <cell r="B15">
            <v>4046</v>
          </cell>
          <cell r="C15" t="str">
            <v>DE.1.0.7.0</v>
          </cell>
          <cell r="D15" t="str">
            <v>204:783</v>
          </cell>
          <cell r="E15">
            <v>42635.150451388887</v>
          </cell>
          <cell r="F15">
            <v>42635.159733796296</v>
          </cell>
          <cell r="G15">
            <v>1</v>
          </cell>
          <cell r="H15" t="str">
            <v>204:233314</v>
          </cell>
          <cell r="I15">
            <v>42635.189328703702</v>
          </cell>
          <cell r="J15">
            <v>0</v>
          </cell>
          <cell r="K15" t="str">
            <v>4045/4046</v>
          </cell>
          <cell r="L15" t="str">
            <v>SPECTOR</v>
          </cell>
          <cell r="M15">
            <v>2.9594907406135462E-2</v>
          </cell>
          <cell r="N15">
            <v>42.616666664835066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https://search-rtdc-monitor-bjffxe2xuh6vdkpspy63sjmuny.us-east-1.es.amazonaws.com/_plugin/kibana/#/discover/Steve-Slow-Train-Analysis-(2080s-and-2083s)?_g=(refreshInterval:(display:Off,section:0,value:0),time:(from:'2016-09-22 02:36:39-0600',mode:absolute,to:'2016-09-22 05:32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15" t="str">
            <v>N</v>
          </cell>
          <cell r="X15">
            <v>1</v>
          </cell>
          <cell r="Y15">
            <v>7.8299999999999995E-2</v>
          </cell>
          <cell r="Z15">
            <v>23.331399999999999</v>
          </cell>
          <cell r="AA15">
            <v>23.2531</v>
          </cell>
          <cell r="AB15" t="e">
            <v>#N/A</v>
          </cell>
          <cell r="AC15" t="e">
            <v>#N/A</v>
          </cell>
          <cell r="AD15" t="str">
            <v>0103-22</v>
          </cell>
          <cell r="AE15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16">
          <cell r="A16" t="str">
            <v>104-22</v>
          </cell>
          <cell r="B16">
            <v>4054</v>
          </cell>
          <cell r="C16" t="str">
            <v>DE.1.0.7.0</v>
          </cell>
          <cell r="D16" t="str">
            <v>204:232677</v>
          </cell>
          <cell r="E16">
            <v>42635.195162037038</v>
          </cell>
          <cell r="F16">
            <v>42635.196712962963</v>
          </cell>
          <cell r="G16">
            <v>1</v>
          </cell>
          <cell r="H16" t="str">
            <v>204:156</v>
          </cell>
          <cell r="I16">
            <v>42635.223576388889</v>
          </cell>
          <cell r="J16">
            <v>0</v>
          </cell>
          <cell r="K16" t="str">
            <v>4053/4054</v>
          </cell>
          <cell r="L16" t="str">
            <v>SPECTOR</v>
          </cell>
          <cell r="M16">
            <v>2.6863425926421769E-2</v>
          </cell>
          <cell r="N16">
            <v>38.683333334047347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https://search-rtdc-monitor-bjffxe2xuh6vdkpspy63sjmuny.us-east-1.es.amazonaws.com/_plugin/kibana/#/discover/Steve-Slow-Train-Analysis-(2080s-and-2083s)?_g=(refreshInterval:(display:Off,section:0,value:0),time:(from:'2016-09-22 03:41:02-0600',mode:absolute,to:'2016-09-22 06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6" t="str">
            <v>N</v>
          </cell>
          <cell r="X16">
            <v>1</v>
          </cell>
          <cell r="Y16">
            <v>23.267700000000001</v>
          </cell>
          <cell r="Z16">
            <v>1.5599999999999999E-2</v>
          </cell>
          <cell r="AA16">
            <v>23.252100000000002</v>
          </cell>
          <cell r="AB16" t="e">
            <v>#N/A</v>
          </cell>
          <cell r="AC16" t="e">
            <v>#N/A</v>
          </cell>
          <cell r="AD16" t="str">
            <v>0104-22</v>
          </cell>
          <cell r="AE16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17">
          <cell r="A17" t="str">
            <v>105-22</v>
          </cell>
          <cell r="B17">
            <v>4029</v>
          </cell>
          <cell r="C17" t="str">
            <v>DE.1.0.7.0</v>
          </cell>
          <cell r="D17" t="str">
            <v>204:761</v>
          </cell>
          <cell r="E17">
            <v>42635.176377314812</v>
          </cell>
          <cell r="F17">
            <v>42635.177395833336</v>
          </cell>
          <cell r="G17">
            <v>1</v>
          </cell>
          <cell r="H17" t="str">
            <v>204:233300</v>
          </cell>
          <cell r="I17">
            <v>42635.2034375</v>
          </cell>
          <cell r="J17">
            <v>0</v>
          </cell>
          <cell r="K17" t="str">
            <v>4029/4030</v>
          </cell>
          <cell r="L17" t="str">
            <v>MALAVE</v>
          </cell>
          <cell r="M17">
            <v>2.6041666664241347E-2</v>
          </cell>
          <cell r="N17">
            <v>37.49999999650754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https://search-rtdc-monitor-bjffxe2xuh6vdkpspy63sjmuny.us-east-1.es.amazonaws.com/_plugin/kibana/#/discover/Steve-Slow-Train-Analysis-(2080s-and-2083s)?_g=(refreshInterval:(display:Off,section:0,value:0),time:(from:'2016-09-22 03:13:59-0600',mode:absolute,to:'2016-09-22 05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17" t="str">
            <v>N</v>
          </cell>
          <cell r="X17">
            <v>1</v>
          </cell>
          <cell r="Y17">
            <v>7.6100000000000001E-2</v>
          </cell>
          <cell r="Z17">
            <v>23.33</v>
          </cell>
          <cell r="AA17">
            <v>23.253899999999998</v>
          </cell>
          <cell r="AB17" t="e">
            <v>#N/A</v>
          </cell>
          <cell r="AC17" t="e">
            <v>#N/A</v>
          </cell>
          <cell r="AD17" t="str">
            <v>0105-22</v>
          </cell>
          <cell r="AE17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18">
          <cell r="A18" t="str">
            <v>106-22</v>
          </cell>
          <cell r="B18">
            <v>4013</v>
          </cell>
          <cell r="C18" t="str">
            <v>DE.1.0.7.0</v>
          </cell>
          <cell r="D18" t="str">
            <v>204:232658</v>
          </cell>
          <cell r="E18">
            <v>42635.215474537035</v>
          </cell>
          <cell r="F18">
            <v>42635.216770833336</v>
          </cell>
          <cell r="G18">
            <v>1</v>
          </cell>
          <cell r="H18" t="str">
            <v>204:152</v>
          </cell>
          <cell r="I18">
            <v>42635.245370370372</v>
          </cell>
          <cell r="J18">
            <v>0</v>
          </cell>
          <cell r="K18" t="str">
            <v>4013/4014</v>
          </cell>
          <cell r="L18" t="str">
            <v>MALAVE</v>
          </cell>
          <cell r="M18">
            <v>2.8599537035916001E-2</v>
          </cell>
          <cell r="N18">
            <v>41.183333331719041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https://search-rtdc-monitor-bjffxe2xuh6vdkpspy63sjmuny.us-east-1.es.amazonaws.com/_plugin/kibana/#/discover/Steve-Slow-Train-Analysis-(2080s-and-2083s)?_g=(refreshInterval:(display:Off,section:0,value:0),time:(from:'2016-09-22 04:10:17-0600',mode:absolute,to:'2016-09-22 06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8" t="str">
            <v>N</v>
          </cell>
          <cell r="X18">
            <v>1</v>
          </cell>
          <cell r="Y18">
            <v>23.265799999999999</v>
          </cell>
          <cell r="Z18">
            <v>1.52E-2</v>
          </cell>
          <cell r="AA18">
            <v>23.250599999999999</v>
          </cell>
          <cell r="AB18" t="e">
            <v>#N/A</v>
          </cell>
          <cell r="AC18" t="e">
            <v>#N/A</v>
          </cell>
          <cell r="AD18" t="str">
            <v>0106-22</v>
          </cell>
          <cell r="AE18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19">
          <cell r="A19" t="str">
            <v>107-22</v>
          </cell>
          <cell r="B19">
            <v>4044</v>
          </cell>
          <cell r="C19" t="str">
            <v>DE.1.0.7.0</v>
          </cell>
          <cell r="D19" t="str">
            <v>204:451</v>
          </cell>
          <cell r="E19">
            <v>42635.179965277777</v>
          </cell>
          <cell r="F19">
            <v>42635.187951388885</v>
          </cell>
          <cell r="G19">
            <v>2</v>
          </cell>
          <cell r="H19" t="str">
            <v>204:233282</v>
          </cell>
          <cell r="I19">
            <v>42635.21434027778</v>
          </cell>
          <cell r="J19">
            <v>0</v>
          </cell>
          <cell r="K19" t="str">
            <v>4043/4044</v>
          </cell>
          <cell r="L19" t="str">
            <v>STRICKLAND</v>
          </cell>
          <cell r="M19">
            <v>2.6388888894871343E-2</v>
          </cell>
          <cell r="N19">
            <v>38.000000008614734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https://search-rtdc-monitor-bjffxe2xuh6vdkpspy63sjmuny.us-east-1.es.amazonaws.com/_plugin/kibana/#/discover/Steve-Slow-Train-Analysis-(2080s-and-2083s)?_g=(refreshInterval:(display:Off,section:0,value:0),time:(from:'2016-09-22 03:19:09-0600',mode:absolute,to:'2016-09-22 06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4044%22')),sort:!(Time,asc))</v>
          </cell>
          <cell r="W19" t="str">
            <v>N</v>
          </cell>
          <cell r="X19">
            <v>1</v>
          </cell>
          <cell r="Y19">
            <v>4.5100000000000001E-2</v>
          </cell>
          <cell r="Z19">
            <v>23.328199999999999</v>
          </cell>
          <cell r="AA19">
            <v>23.283099999999997</v>
          </cell>
          <cell r="AB19" t="e">
            <v>#N/A</v>
          </cell>
          <cell r="AC19" t="e">
            <v>#N/A</v>
          </cell>
          <cell r="AD19" t="str">
            <v>0107-22</v>
          </cell>
          <cell r="AE19" t="str">
            <v>aws s3 cp s3://rtdc.mdm.uploadarchive/RTDC4044/2016-09-22/ "%USERPROFILE%\AppData\Local\Temp\OnboardLogs"\RTDC4044\2016-09-22 --recursive &amp; "%USERPROFILE%\Documents\GitHub\mrs-test-scripts\Headless Mode &amp; Sideloading\WalkAndUnGZ.bat" "%USERPROFILE%\AppData\Local\Temp\OnboardLogs"\RTDC4044\2016-09-22 &amp; aws s3 cp s3://rtdc.mdm.uploadarchive/RTDC4044/2016-09-23/ "%USERPROFILE%\AppData\Local\Temp\OnboardLogs"\RTDC4044\2016-09-23 --recursive &amp; "%USERPROFILE%\Documents\GitHub\mrs-test-scripts\Headless Mode &amp; Sideloading\WalkAndUnGZ.bat" "%USERPROFILE%\AppData\Local\Temp\OnboardLogs"\RTDC4044\2016-09-23</v>
          </cell>
        </row>
        <row r="20">
          <cell r="A20" t="str">
            <v>108-22</v>
          </cell>
          <cell r="B20">
            <v>4043</v>
          </cell>
          <cell r="C20" t="str">
            <v>DE.1.0.7.0</v>
          </cell>
          <cell r="D20" t="str">
            <v>204:232992</v>
          </cell>
          <cell r="E20">
            <v>42635.222407407404</v>
          </cell>
          <cell r="F20">
            <v>42635.227997685186</v>
          </cell>
          <cell r="G20">
            <v>2</v>
          </cell>
          <cell r="H20" t="str">
            <v>204:161</v>
          </cell>
          <cell r="I20">
            <v>42635.255555555559</v>
          </cell>
          <cell r="J20">
            <v>0</v>
          </cell>
          <cell r="K20" t="str">
            <v>4043/4044</v>
          </cell>
          <cell r="L20" t="str">
            <v>STRICKLAND</v>
          </cell>
          <cell r="M20">
            <v>2.7557870373129845E-2</v>
          </cell>
          <cell r="N20">
            <v>39.683333337306976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https://search-rtdc-monitor-bjffxe2xuh6vdkpspy63sjmuny.us-east-1.es.amazonaws.com/_plugin/kibana/#/discover/Steve-Slow-Train-Analysis-(2080s-and-2083s)?_g=(refreshInterval:(display:Off,section:0,value:0),time:(from:'2016-09-22 04:20:16-0600',mode:absolute,to:'2016-09-22 07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4043%22')),sort:!(Time,asc))</v>
          </cell>
          <cell r="W20" t="str">
            <v>N</v>
          </cell>
          <cell r="X20">
            <v>1</v>
          </cell>
          <cell r="Y20">
            <v>23.299199999999999</v>
          </cell>
          <cell r="Z20">
            <v>1.61E-2</v>
          </cell>
          <cell r="AA20">
            <v>23.283099999999997</v>
          </cell>
          <cell r="AB20" t="e">
            <v>#N/A</v>
          </cell>
          <cell r="AC20" t="e">
            <v>#N/A</v>
          </cell>
          <cell r="AD20" t="str">
            <v>0108-22</v>
          </cell>
          <cell r="AE20" t="str">
            <v>aws s3 cp s3://rtdc.mdm.uploadarchive/RTDC4043/2016-09-22/ "%USERPROFILE%\AppData\Local\Temp\OnboardLogs"\RTDC4043\2016-09-22 --recursive &amp; "%USERPROFILE%\Documents\GitHub\mrs-test-scripts\Headless Mode &amp; Sideloading\WalkAndUnGZ.bat" "%USERPROFILE%\AppData\Local\Temp\OnboardLogs"\RTDC4043\2016-09-22 &amp; aws s3 cp s3://rtdc.mdm.uploadarchive/RTDC4043/2016-09-23/ "%USERPROFILE%\AppData\Local\Temp\OnboardLogs"\RTDC4043\2016-09-23 --recursive &amp; "%USERPROFILE%\Documents\GitHub\mrs-test-scripts\Headless Mode &amp; Sideloading\WalkAndUnGZ.bat" "%USERPROFILE%\AppData\Local\Temp\OnboardLogs"\RTDC4043\2016-09-23</v>
          </cell>
        </row>
        <row r="21">
          <cell r="A21" t="str">
            <v>109-22</v>
          </cell>
          <cell r="B21">
            <v>4002</v>
          </cell>
          <cell r="C21" t="str">
            <v>DE.1.0.7.0</v>
          </cell>
          <cell r="D21" t="str">
            <v>204:473</v>
          </cell>
          <cell r="E21">
            <v>42635.196979166663</v>
          </cell>
          <cell r="F21">
            <v>42635.198148148149</v>
          </cell>
          <cell r="G21">
            <v>0</v>
          </cell>
          <cell r="H21" t="str">
            <v>204:233298</v>
          </cell>
          <cell r="I21">
            <v>42635.224456018521</v>
          </cell>
          <cell r="J21">
            <v>0</v>
          </cell>
          <cell r="K21" t="str">
            <v>4001/4002</v>
          </cell>
          <cell r="L21" t="str">
            <v>ROCHA</v>
          </cell>
          <cell r="M21">
            <v>2.6307870371965691E-2</v>
          </cell>
          <cell r="N21">
            <v>37.883333335630596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https://search-rtdc-monitor-bjffxe2xuh6vdkpspy63sjmuny.us-east-1.es.amazonaws.com/_plugin/kibana/#/discover/Steve-Slow-Train-Analysis-(2080s-and-2083s)?_g=(refreshInterval:(display:Off,section:0,value:0),time:(from:'2016-09-22 03:43:39-0600',mode:absolute,to:'2016-09-22 06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21" t="str">
            <v>N</v>
          </cell>
          <cell r="X21">
            <v>1</v>
          </cell>
          <cell r="Y21">
            <v>4.7300000000000002E-2</v>
          </cell>
          <cell r="Z21">
            <v>23.329799999999999</v>
          </cell>
          <cell r="AA21">
            <v>23.282499999999999</v>
          </cell>
          <cell r="AB21" t="e">
            <v>#N/A</v>
          </cell>
          <cell r="AC21" t="e">
            <v>#N/A</v>
          </cell>
          <cell r="AD21" t="str">
            <v>0109-22</v>
          </cell>
          <cell r="AE21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22">
          <cell r="A22" t="str">
            <v>110-22</v>
          </cell>
          <cell r="B22">
            <v>4001</v>
          </cell>
          <cell r="C22" t="str">
            <v>DE.1.0.7.0</v>
          </cell>
          <cell r="D22" t="str">
            <v>204:232991</v>
          </cell>
          <cell r="E22">
            <v>42635.233449074076</v>
          </cell>
          <cell r="F22">
            <v>42635.237233796295</v>
          </cell>
          <cell r="G22">
            <v>1</v>
          </cell>
          <cell r="H22" t="str">
            <v>204:160</v>
          </cell>
          <cell r="I22">
            <v>42635.265648148146</v>
          </cell>
          <cell r="J22">
            <v>0</v>
          </cell>
          <cell r="K22" t="str">
            <v>4001/4002</v>
          </cell>
          <cell r="L22" t="str">
            <v>ROCHA</v>
          </cell>
          <cell r="M22">
            <v>2.8414351851097308E-2</v>
          </cell>
          <cell r="N22">
            <v>40.916666665580124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https://search-rtdc-monitor-bjffxe2xuh6vdkpspy63sjmuny.us-east-1.es.amazonaws.com/_plugin/kibana/#/discover/Steve-Slow-Train-Analysis-(2080s-and-2083s)?_g=(refreshInterval:(display:Off,section:0,value:0),time:(from:'2016-09-22 04:36:10-0600',mode:absolute,to:'2016-09-22 07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22" t="str">
            <v>N</v>
          </cell>
          <cell r="X22">
            <v>1</v>
          </cell>
          <cell r="Y22">
            <v>23.299099999999999</v>
          </cell>
          <cell r="Z22">
            <v>1.6E-2</v>
          </cell>
          <cell r="AA22">
            <v>23.283100000000001</v>
          </cell>
          <cell r="AB22" t="e">
            <v>#N/A</v>
          </cell>
          <cell r="AC22" t="e">
            <v>#N/A</v>
          </cell>
          <cell r="AD22" t="str">
            <v>0110-22</v>
          </cell>
          <cell r="AE22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23">
          <cell r="A23" t="str">
            <v>111-22</v>
          </cell>
          <cell r="B23">
            <v>4003</v>
          </cell>
          <cell r="C23" t="str">
            <v>DE.1.0.7.0</v>
          </cell>
          <cell r="D23" t="str">
            <v>204:761</v>
          </cell>
          <cell r="E23">
            <v>42635.206400462965</v>
          </cell>
          <cell r="F23">
            <v>42635.208506944444</v>
          </cell>
          <cell r="G23">
            <v>1</v>
          </cell>
          <cell r="H23" t="str">
            <v>204:233288</v>
          </cell>
          <cell r="I23">
            <v>42635.235474537039</v>
          </cell>
          <cell r="J23">
            <v>0</v>
          </cell>
          <cell r="K23" t="str">
            <v>4003/4004</v>
          </cell>
          <cell r="L23" t="str">
            <v>STARKS</v>
          </cell>
          <cell r="M23">
            <v>2.6967592595610768E-2</v>
          </cell>
          <cell r="N23">
            <v>38.833333337679505</v>
          </cell>
          <cell r="S23">
            <v>1</v>
          </cell>
          <cell r="T23" t="str">
            <v>NorthBound</v>
          </cell>
          <cell r="U23">
            <v>12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https://search-rtdc-monitor-bjffxe2xuh6vdkpspy63sjmuny.us-east-1.es.amazonaws.com/_plugin/kibana/#/discover/Steve-Slow-Train-Analysis-(2080s-and-2083s)?_g=(refreshInterval:(display:Off,section:0,value:0),time:(from:'2016-09-22 03:57:13-0600',mode:absolute,to:'2016-09-22 06:39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23" t="str">
            <v>N</v>
          </cell>
          <cell r="X23">
            <v>1</v>
          </cell>
          <cell r="Y23">
            <v>7.6100000000000001E-2</v>
          </cell>
          <cell r="Z23">
            <v>23.328800000000001</v>
          </cell>
          <cell r="AA23">
            <v>23.252700000000001</v>
          </cell>
          <cell r="AB23" t="str">
            <v>Speed (6)</v>
          </cell>
          <cell r="AC23" t="str">
            <v>PERMANENT SPEED RESTRICTION</v>
          </cell>
          <cell r="AD23" t="str">
            <v>0111-22</v>
          </cell>
          <cell r="AE23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24">
          <cell r="A24" t="str">
            <v>112-22</v>
          </cell>
          <cell r="B24">
            <v>4004</v>
          </cell>
          <cell r="C24" t="str">
            <v>DE.1.0.7.0</v>
          </cell>
          <cell r="D24" t="str">
            <v>204:232971</v>
          </cell>
          <cell r="E24">
            <v>42635.245081018518</v>
          </cell>
          <cell r="F24">
            <v>42635.247395833336</v>
          </cell>
          <cell r="G24">
            <v>1</v>
          </cell>
          <cell r="H24" t="str">
            <v>204:130</v>
          </cell>
          <cell r="I24">
            <v>42635.275682870371</v>
          </cell>
          <cell r="J24">
            <v>0</v>
          </cell>
          <cell r="K24" t="str">
            <v>4003/4004</v>
          </cell>
          <cell r="L24" t="str">
            <v>STARKS</v>
          </cell>
          <cell r="M24">
            <v>2.8287037035624962E-2</v>
          </cell>
          <cell r="N24">
            <v>40.733333331299946</v>
          </cell>
          <cell r="S24">
            <v>1</v>
          </cell>
          <cell r="T24" t="str">
            <v>Southbound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https://search-rtdc-monitor-bjffxe2xuh6vdkpspy63sjmuny.us-east-1.es.amazonaws.com/_plugin/kibana/#/discover/Steve-Slow-Train-Analysis-(2080s-and-2083s)?_g=(refreshInterval:(display:Off,section:0,value:0),time:(from:'2016-09-22 04:52:55-0600',mode:absolute,to:'2016-09-22 07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24" t="str">
            <v>N</v>
          </cell>
          <cell r="X24">
            <v>1</v>
          </cell>
          <cell r="Y24">
            <v>23.2971</v>
          </cell>
          <cell r="Z24">
            <v>1.2999999999999999E-2</v>
          </cell>
          <cell r="AA24">
            <v>23.284099999999999</v>
          </cell>
          <cell r="AB24" t="e">
            <v>#N/A</v>
          </cell>
          <cell r="AC24" t="e">
            <v>#N/A</v>
          </cell>
          <cell r="AD24" t="str">
            <v>0112-22</v>
          </cell>
          <cell r="AE24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25">
          <cell r="A25" t="str">
            <v>113-22</v>
          </cell>
          <cell r="B25">
            <v>4031</v>
          </cell>
          <cell r="C25" t="str">
            <v>DE.1.0.7.0</v>
          </cell>
          <cell r="D25" t="str">
            <v>204:433</v>
          </cell>
          <cell r="E25">
            <v>42635.213391203702</v>
          </cell>
          <cell r="F25">
            <v>42635.219131944446</v>
          </cell>
          <cell r="G25">
            <v>1</v>
          </cell>
          <cell r="H25" t="str">
            <v>204:233308</v>
          </cell>
          <cell r="I25">
            <v>42635.245532407411</v>
          </cell>
          <cell r="J25">
            <v>0</v>
          </cell>
          <cell r="K25" t="str">
            <v>4031/4032</v>
          </cell>
          <cell r="L25" t="str">
            <v>MAELZER</v>
          </cell>
          <cell r="M25">
            <v>2.6400462964375038E-2</v>
          </cell>
          <cell r="N25">
            <v>38.016666668700054</v>
          </cell>
          <cell r="S25">
            <v>1</v>
          </cell>
          <cell r="T25" t="str">
            <v>NorthBound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https://search-rtdc-monitor-bjffxe2xuh6vdkpspy63sjmuny.us-east-1.es.amazonaws.com/_plugin/kibana/#/discover/Steve-Slow-Train-Analysis-(2080s-and-2083s)?_g=(refreshInterval:(display:Off,section:0,value:0),time:(from:'2016-09-22 04:07:17-0600',mode:absolute,to:'2016-09-22 06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25" t="str">
            <v>N</v>
          </cell>
          <cell r="X25">
            <v>1</v>
          </cell>
          <cell r="Y25">
            <v>4.3299999999999998E-2</v>
          </cell>
          <cell r="Z25">
            <v>23.3308</v>
          </cell>
          <cell r="AA25">
            <v>23.287500000000001</v>
          </cell>
          <cell r="AB25" t="e">
            <v>#N/A</v>
          </cell>
          <cell r="AC25" t="e">
            <v>#N/A</v>
          </cell>
          <cell r="AD25" t="str">
            <v>0113-22</v>
          </cell>
          <cell r="AE25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26">
          <cell r="A26" t="str">
            <v>114-22</v>
          </cell>
          <cell r="B26">
            <v>4032</v>
          </cell>
          <cell r="C26" t="str">
            <v>DE.1.0.7.0</v>
          </cell>
          <cell r="D26" t="str">
            <v>204:232998</v>
          </cell>
          <cell r="E26">
            <v>42635.251215277778</v>
          </cell>
          <cell r="F26">
            <v>42635.257997685185</v>
          </cell>
          <cell r="G26">
            <v>1</v>
          </cell>
          <cell r="H26" t="str">
            <v>204:143</v>
          </cell>
          <cell r="I26">
            <v>42635.286759259259</v>
          </cell>
          <cell r="J26">
            <v>0</v>
          </cell>
          <cell r="K26" t="str">
            <v>4031/4032</v>
          </cell>
          <cell r="L26" t="str">
            <v>MAELZER</v>
          </cell>
          <cell r="M26">
            <v>2.8761574074451346E-2</v>
          </cell>
          <cell r="N26">
            <v>41.416666667209938</v>
          </cell>
          <cell r="S26">
            <v>1</v>
          </cell>
          <cell r="T26" t="str">
            <v>Southbound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https://search-rtdc-monitor-bjffxe2xuh6vdkpspy63sjmuny.us-east-1.es.amazonaws.com/_plugin/kibana/#/discover/Steve-Slow-Train-Analysis-(2080s-and-2083s)?_g=(refreshInterval:(display:Off,section:0,value:0),time:(from:'2016-09-22 05:01:45-0600',mode:absolute,to:'2016-09-22 07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26" t="str">
            <v>N</v>
          </cell>
          <cell r="X26">
            <v>1</v>
          </cell>
          <cell r="Y26">
            <v>23.299800000000001</v>
          </cell>
          <cell r="Z26">
            <v>1.43E-2</v>
          </cell>
          <cell r="AA26">
            <v>23.285500000000003</v>
          </cell>
          <cell r="AB26" t="e">
            <v>#N/A</v>
          </cell>
          <cell r="AC26" t="e">
            <v>#N/A</v>
          </cell>
          <cell r="AD26" t="str">
            <v>0114-22</v>
          </cell>
          <cell r="AE26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27">
          <cell r="A27" t="str">
            <v>115-22</v>
          </cell>
          <cell r="B27">
            <v>4046</v>
          </cell>
          <cell r="C27" t="str">
            <v>DE.1.0.7.0</v>
          </cell>
          <cell r="D27" t="str">
            <v>204:785</v>
          </cell>
          <cell r="E27">
            <v>42635.227662037039</v>
          </cell>
          <cell r="F27">
            <v>42635.230127314811</v>
          </cell>
          <cell r="G27">
            <v>3</v>
          </cell>
          <cell r="H27" t="str">
            <v>204:233330</v>
          </cell>
          <cell r="I27">
            <v>42635.255601851852</v>
          </cell>
          <cell r="J27">
            <v>0</v>
          </cell>
          <cell r="K27" t="str">
            <v>4045/4046</v>
          </cell>
          <cell r="L27" t="str">
            <v>BEAM</v>
          </cell>
          <cell r="M27">
            <v>2.5474537040281575E-2</v>
          </cell>
          <cell r="N27">
            <v>36.683333338005468</v>
          </cell>
          <cell r="S27">
            <v>1</v>
          </cell>
          <cell r="T27" t="str">
            <v>NorthBound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https://search-rtdc-monitor-bjffxe2xuh6vdkpspy63sjmuny.us-east-1.es.amazonaws.com/_plugin/kibana/#/discover/Steve-Slow-Train-Analysis-(2080s-and-2083s)?_g=(refreshInterval:(display:Off,section:0,value:0),time:(from:'2016-09-22 04:27:50-0600',mode:absolute,to:'2016-09-22 07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27" t="str">
            <v>N</v>
          </cell>
          <cell r="X27">
            <v>1</v>
          </cell>
          <cell r="Y27">
            <v>7.85E-2</v>
          </cell>
          <cell r="Z27">
            <v>23.332999999999998</v>
          </cell>
          <cell r="AA27">
            <v>23.2545</v>
          </cell>
          <cell r="AB27" t="e">
            <v>#N/A</v>
          </cell>
          <cell r="AC27" t="e">
            <v>#N/A</v>
          </cell>
          <cell r="AD27" t="str">
            <v>0115-22</v>
          </cell>
          <cell r="AE27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28">
          <cell r="A28" t="str">
            <v>116-22</v>
          </cell>
          <cell r="B28">
            <v>4045</v>
          </cell>
          <cell r="C28" t="str">
            <v>DE.1.0.7.0</v>
          </cell>
          <cell r="D28" t="str">
            <v>204:232977</v>
          </cell>
          <cell r="E28">
            <v>42635.26462962963</v>
          </cell>
          <cell r="F28">
            <v>42635.268333333333</v>
          </cell>
          <cell r="G28">
            <v>0</v>
          </cell>
          <cell r="H28" t="str">
            <v>204:145</v>
          </cell>
          <cell r="I28">
            <v>42635.295972222222</v>
          </cell>
          <cell r="J28">
            <v>0</v>
          </cell>
          <cell r="K28" t="str">
            <v>4045/4046</v>
          </cell>
          <cell r="L28" t="str">
            <v>BEAM</v>
          </cell>
          <cell r="M28">
            <v>2.7638888888759539E-2</v>
          </cell>
          <cell r="N28">
            <v>39.799999999813735</v>
          </cell>
          <cell r="S28">
            <v>1</v>
          </cell>
          <cell r="T28" t="str">
            <v>Southbound</v>
          </cell>
          <cell r="U28">
            <v>12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https://search-rtdc-monitor-bjffxe2xuh6vdkpspy63sjmuny.us-east-1.es.amazonaws.com/_plugin/kibana/#/discover/Steve-Slow-Train-Analysis-(2080s-and-2083s)?_g=(refreshInterval:(display:Off,section:0,value:0),time:(from:'2016-09-22 05:21:04-0600',mode:absolute,to:'2016-09-22 08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28" t="str">
            <v>N</v>
          </cell>
          <cell r="X28">
            <v>1</v>
          </cell>
          <cell r="Y28">
            <v>23.297699999999999</v>
          </cell>
          <cell r="Z28">
            <v>1.4500000000000001E-2</v>
          </cell>
          <cell r="AA28">
            <v>23.283199999999997</v>
          </cell>
          <cell r="AB28" t="e">
            <v>#N/A</v>
          </cell>
          <cell r="AC28" t="e">
            <v>#N/A</v>
          </cell>
          <cell r="AD28" t="str">
            <v>0116-22</v>
          </cell>
          <cell r="AE28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29">
          <cell r="A29" t="str">
            <v>117-22</v>
          </cell>
          <cell r="B29">
            <v>4053</v>
          </cell>
          <cell r="C29" t="str">
            <v>DE.1.0.7.0</v>
          </cell>
          <cell r="D29" t="str">
            <v>204:460</v>
          </cell>
          <cell r="E29">
            <v>42635.231851851851</v>
          </cell>
          <cell r="F29">
            <v>42635.239930555559</v>
          </cell>
          <cell r="G29">
            <v>2</v>
          </cell>
          <cell r="H29" t="str">
            <v>204:233308</v>
          </cell>
          <cell r="I29">
            <v>42635.267326388886</v>
          </cell>
          <cell r="J29">
            <v>0</v>
          </cell>
          <cell r="K29" t="str">
            <v>4053/4054</v>
          </cell>
          <cell r="L29" t="str">
            <v>SPECTOR</v>
          </cell>
          <cell r="M29">
            <v>2.7395833327318542E-2</v>
          </cell>
          <cell r="N29">
            <v>39.4499999913387</v>
          </cell>
          <cell r="S29">
            <v>1</v>
          </cell>
          <cell r="T29" t="str">
            <v>NorthBound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https://search-rtdc-monitor-bjffxe2xuh6vdkpspy63sjmuny.us-east-1.es.amazonaws.com/_plugin/kibana/#/discover/Steve-Slow-Train-Analysis-(2080s-and-2083s)?_g=(refreshInterval:(display:Off,section:0,value:0),time:(from:'2016-09-22 04:33:52-0600',mode:absolute,to:'2016-09-22 07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29" t="str">
            <v>N</v>
          </cell>
          <cell r="X29">
            <v>1</v>
          </cell>
          <cell r="Y29">
            <v>4.5999999999999999E-2</v>
          </cell>
          <cell r="Z29">
            <v>23.3308</v>
          </cell>
          <cell r="AA29">
            <v>23.284800000000001</v>
          </cell>
          <cell r="AB29" t="e">
            <v>#N/A</v>
          </cell>
          <cell r="AC29" t="e">
            <v>#N/A</v>
          </cell>
          <cell r="AD29" t="str">
            <v>0117-22</v>
          </cell>
          <cell r="AE29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30">
          <cell r="A30" t="str">
            <v>118-22</v>
          </cell>
          <cell r="B30">
            <v>4054</v>
          </cell>
          <cell r="C30" t="str">
            <v>DE.1.0.7.0</v>
          </cell>
          <cell r="D30" t="str">
            <v>204:233000</v>
          </cell>
          <cell r="E30">
            <v>42635.275046296294</v>
          </cell>
          <cell r="F30">
            <v>42635.278692129628</v>
          </cell>
          <cell r="G30">
            <v>1</v>
          </cell>
          <cell r="H30" t="str">
            <v>204:150</v>
          </cell>
          <cell r="I30">
            <v>42635.306655092594</v>
          </cell>
          <cell r="J30">
            <v>0</v>
          </cell>
          <cell r="K30" t="str">
            <v>4053/4054</v>
          </cell>
          <cell r="L30" t="str">
            <v>SPECTOR</v>
          </cell>
          <cell r="M30">
            <v>2.7962962965830229E-2</v>
          </cell>
          <cell r="N30">
            <v>40.26666667079553</v>
          </cell>
          <cell r="S30">
            <v>1</v>
          </cell>
          <cell r="T30" t="str">
            <v>Southbound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https://search-rtdc-monitor-bjffxe2xuh6vdkpspy63sjmuny.us-east-1.es.amazonaws.com/_plugin/kibana/#/discover/Steve-Slow-Train-Analysis-(2080s-and-2083s)?_g=(refreshInterval:(display:Off,section:0,value:0),time:(from:'2016-09-22 05:36:04-0600',mode:absolute,to:'2016-09-22 08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30" t="str">
            <v>N</v>
          </cell>
          <cell r="X30">
            <v>1</v>
          </cell>
          <cell r="Y30">
            <v>23.3</v>
          </cell>
          <cell r="Z30">
            <v>1.4999999999999999E-2</v>
          </cell>
          <cell r="AA30">
            <v>23.285</v>
          </cell>
          <cell r="AB30" t="e">
            <v>#N/A</v>
          </cell>
          <cell r="AC30" t="e">
            <v>#N/A</v>
          </cell>
          <cell r="AD30" t="str">
            <v>0118-22</v>
          </cell>
          <cell r="AE30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31">
          <cell r="A31" t="str">
            <v>119-22</v>
          </cell>
          <cell r="B31">
            <v>4029</v>
          </cell>
          <cell r="C31" t="str">
            <v>DE.1.0.7.0</v>
          </cell>
          <cell r="D31" t="str">
            <v>204:766</v>
          </cell>
          <cell r="E31">
            <v>42635.249525462961</v>
          </cell>
          <cell r="F31">
            <v>42635.250636574077</v>
          </cell>
          <cell r="G31">
            <v>1</v>
          </cell>
          <cell r="H31" t="str">
            <v>204:233289</v>
          </cell>
          <cell r="I31">
            <v>42635.275347222225</v>
          </cell>
          <cell r="J31">
            <v>0</v>
          </cell>
          <cell r="K31" t="str">
            <v>4029/4030</v>
          </cell>
          <cell r="L31" t="str">
            <v>MALAVE</v>
          </cell>
          <cell r="M31">
            <v>2.47106481474475E-2</v>
          </cell>
          <cell r="N31">
            <v>35.583333332324401</v>
          </cell>
          <cell r="S31">
            <v>1</v>
          </cell>
          <cell r="T31" t="str">
            <v>NorthBound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https://search-rtdc-monitor-bjffxe2xuh6vdkpspy63sjmuny.us-east-1.es.amazonaws.com/_plugin/kibana/#/discover/Steve-Slow-Train-Analysis-(2080s-and-2083s)?_g=(refreshInterval:(display:Off,section:0,value:0),time:(from:'2016-09-22 04:59:19-0600',mode:absolute,to:'2016-09-22 07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31" t="str">
            <v>N</v>
          </cell>
          <cell r="X31">
            <v>1</v>
          </cell>
          <cell r="Y31">
            <v>7.6600000000000001E-2</v>
          </cell>
          <cell r="Z31">
            <v>23.328900000000001</v>
          </cell>
          <cell r="AA31">
            <v>23.252300000000002</v>
          </cell>
          <cell r="AB31" t="e">
            <v>#N/A</v>
          </cell>
          <cell r="AC31" t="e">
            <v>#N/A</v>
          </cell>
          <cell r="AD31" t="str">
            <v>0119-22</v>
          </cell>
          <cell r="AE31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32">
          <cell r="A32" t="str">
            <v>120-22</v>
          </cell>
          <cell r="B32">
            <v>4030</v>
          </cell>
          <cell r="C32" t="str">
            <v>DE.1.0.7.0</v>
          </cell>
          <cell r="D32" t="str">
            <v>204:232969</v>
          </cell>
          <cell r="E32">
            <v>42635.287928240738</v>
          </cell>
          <cell r="F32">
            <v>42635.2891087963</v>
          </cell>
          <cell r="G32">
            <v>1</v>
          </cell>
          <cell r="H32" t="str">
            <v>204:156</v>
          </cell>
          <cell r="I32">
            <v>42635.317384259259</v>
          </cell>
          <cell r="J32">
            <v>0</v>
          </cell>
          <cell r="K32" t="str">
            <v>4029/4030</v>
          </cell>
          <cell r="L32" t="str">
            <v>MALAVE</v>
          </cell>
          <cell r="M32">
            <v>2.827546295884531E-2</v>
          </cell>
          <cell r="N32">
            <v>40.716666660737246</v>
          </cell>
          <cell r="S32">
            <v>1</v>
          </cell>
          <cell r="T32" t="str">
            <v>Southbound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https://search-rtdc-monitor-bjffxe2xuh6vdkpspy63sjmuny.us-east-1.es.amazonaws.com/_plugin/kibana/#/discover/Steve-Slow-Train-Analysis-(2080s-and-2083s)?_g=(refreshInterval:(display:Off,section:0,value:0),time:(from:'2016-09-22 05:54:37-0600',mode:absolute,to:'2016-09-22 08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32" t="str">
            <v>N</v>
          </cell>
          <cell r="X32">
            <v>1</v>
          </cell>
          <cell r="Y32">
            <v>23.296900000000001</v>
          </cell>
          <cell r="Z32">
            <v>1.5599999999999999E-2</v>
          </cell>
          <cell r="AA32">
            <v>23.281300000000002</v>
          </cell>
          <cell r="AB32" t="e">
            <v>#N/A</v>
          </cell>
          <cell r="AC32" t="e">
            <v>#N/A</v>
          </cell>
          <cell r="AD32" t="str">
            <v>0120-22</v>
          </cell>
          <cell r="AE32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33">
          <cell r="A33" t="str">
            <v>121-22</v>
          </cell>
          <cell r="B33">
            <v>4044</v>
          </cell>
          <cell r="C33" t="str">
            <v>DE.1.0.7.0</v>
          </cell>
          <cell r="D33" t="str">
            <v>204:466</v>
          </cell>
          <cell r="E33">
            <v>42635.257025462961</v>
          </cell>
          <cell r="F33">
            <v>42635.26085648148</v>
          </cell>
          <cell r="G33">
            <v>5</v>
          </cell>
          <cell r="H33" t="str">
            <v>204:233300</v>
          </cell>
          <cell r="I33">
            <v>42635.28802083333</v>
          </cell>
          <cell r="J33">
            <v>0</v>
          </cell>
          <cell r="K33" t="str">
            <v>4043/4044</v>
          </cell>
          <cell r="L33" t="str">
            <v>STRICKLAND</v>
          </cell>
          <cell r="M33">
            <v>2.7164351849933155E-2</v>
          </cell>
          <cell r="N33">
            <v>39.116666663903743</v>
          </cell>
          <cell r="S33">
            <v>1</v>
          </cell>
          <cell r="T33" t="str">
            <v>NorthBound</v>
          </cell>
          <cell r="U33">
            <v>12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https://search-rtdc-monitor-bjffxe2xuh6vdkpspy63sjmuny.us-east-1.es.amazonaws.com/_plugin/kibana/#/discover/Steve-Slow-Train-Analysis-(2080s-and-2083s)?_g=(refreshInterval:(display:Off,section:0,value:0),time:(from:'2016-09-22 05:10:07-0600',mode:absolute,to:'2016-09-22 07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4044%22')),sort:!(Time,asc))</v>
          </cell>
          <cell r="W33" t="str">
            <v>N</v>
          </cell>
          <cell r="X33">
            <v>1</v>
          </cell>
          <cell r="Y33">
            <v>4.6600000000000003E-2</v>
          </cell>
          <cell r="Z33">
            <v>23.33</v>
          </cell>
          <cell r="AA33">
            <v>23.283399999999997</v>
          </cell>
          <cell r="AB33" t="e">
            <v>#N/A</v>
          </cell>
          <cell r="AC33" t="e">
            <v>#N/A</v>
          </cell>
          <cell r="AD33" t="str">
            <v>0121-22</v>
          </cell>
          <cell r="AE33" t="str">
            <v>aws s3 cp s3://rtdc.mdm.uploadarchive/RTDC4044/2016-09-22/ "%USERPROFILE%\AppData\Local\Temp\OnboardLogs"\RTDC4044\2016-09-22 --recursive &amp; "%USERPROFILE%\Documents\GitHub\mrs-test-scripts\Headless Mode &amp; Sideloading\WalkAndUnGZ.bat" "%USERPROFILE%\AppData\Local\Temp\OnboardLogs"\RTDC4044\2016-09-22 &amp; aws s3 cp s3://rtdc.mdm.uploadarchive/RTDC4044/2016-09-23/ "%USERPROFILE%\AppData\Local\Temp\OnboardLogs"\RTDC4044\2016-09-23 --recursive &amp; "%USERPROFILE%\Documents\GitHub\mrs-test-scripts\Headless Mode &amp; Sideloading\WalkAndUnGZ.bat" "%USERPROFILE%\AppData\Local\Temp\OnboardLogs"\RTDC4044\2016-09-23</v>
          </cell>
        </row>
        <row r="34">
          <cell r="A34" t="str">
            <v>122-22</v>
          </cell>
          <cell r="B34">
            <v>4043</v>
          </cell>
          <cell r="C34" t="str">
            <v>DE.1.0.7.0</v>
          </cell>
          <cell r="D34" t="str">
            <v>204:232983</v>
          </cell>
          <cell r="E34">
            <v>42635.295740740738</v>
          </cell>
          <cell r="F34">
            <v>42635.29954861111</v>
          </cell>
          <cell r="G34">
            <v>1</v>
          </cell>
          <cell r="H34" t="str">
            <v>204:149</v>
          </cell>
          <cell r="I34">
            <v>42635.328287037039</v>
          </cell>
          <cell r="J34">
            <v>0</v>
          </cell>
          <cell r="K34" t="str">
            <v>4043/4044</v>
          </cell>
          <cell r="L34" t="str">
            <v>STRICKLAND</v>
          </cell>
          <cell r="M34">
            <v>2.8738425928167999E-2</v>
          </cell>
          <cell r="N34">
            <v>41.383333336561918</v>
          </cell>
          <cell r="S34">
            <v>1</v>
          </cell>
          <cell r="T34" t="str">
            <v>Southbound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https://search-rtdc-monitor-bjffxe2xuh6vdkpspy63sjmuny.us-east-1.es.amazonaws.com/_plugin/kibana/#/discover/Steve-Slow-Train-Analysis-(2080s-and-2083s)?_g=(refreshInterval:(display:Off,section:0,value:0),time:(from:'2016-09-22 06:05:52-0600',mode:absolute,to:'2016-09-22 08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4043%22')),sort:!(Time,asc))</v>
          </cell>
          <cell r="W34" t="str">
            <v>N</v>
          </cell>
          <cell r="X34">
            <v>1</v>
          </cell>
          <cell r="Y34">
            <v>23.298300000000001</v>
          </cell>
          <cell r="Z34">
            <v>1.49E-2</v>
          </cell>
          <cell r="AA34">
            <v>23.2834</v>
          </cell>
          <cell r="AB34" t="e">
            <v>#N/A</v>
          </cell>
          <cell r="AC34" t="e">
            <v>#N/A</v>
          </cell>
          <cell r="AD34" t="str">
            <v>0122-22</v>
          </cell>
          <cell r="AE34" t="str">
            <v>aws s3 cp s3://rtdc.mdm.uploadarchive/RTDC4043/2016-09-22/ "%USERPROFILE%\AppData\Local\Temp\OnboardLogs"\RTDC4043\2016-09-22 --recursive &amp; "%USERPROFILE%\Documents\GitHub\mrs-test-scripts\Headless Mode &amp; Sideloading\WalkAndUnGZ.bat" "%USERPROFILE%\AppData\Local\Temp\OnboardLogs"\RTDC4043\2016-09-22 &amp; aws s3 cp s3://rtdc.mdm.uploadarchive/RTDC4043/2016-09-23/ "%USERPROFILE%\AppData\Local\Temp\OnboardLogs"\RTDC4043\2016-09-23 --recursive &amp; "%USERPROFILE%\Documents\GitHub\mrs-test-scripts\Headless Mode &amp; Sideloading\WalkAndUnGZ.bat" "%USERPROFILE%\AppData\Local\Temp\OnboardLogs"\RTDC4043\2016-09-23</v>
          </cell>
        </row>
        <row r="35">
          <cell r="A35" t="str">
            <v>123-22</v>
          </cell>
          <cell r="B35">
            <v>4002</v>
          </cell>
          <cell r="C35" t="str">
            <v>DE.1.0.7.0</v>
          </cell>
          <cell r="D35" t="str">
            <v>204:453</v>
          </cell>
          <cell r="E35">
            <v>42635.270057870373</v>
          </cell>
          <cell r="F35">
            <v>42635.271608796298</v>
          </cell>
          <cell r="G35">
            <v>1</v>
          </cell>
          <cell r="H35" t="str">
            <v>204:233270</v>
          </cell>
          <cell r="I35">
            <v>42635.296678240738</v>
          </cell>
          <cell r="J35">
            <v>0</v>
          </cell>
          <cell r="K35" t="str">
            <v>4001/4002</v>
          </cell>
          <cell r="L35" t="str">
            <v>ROCHA</v>
          </cell>
          <cell r="M35">
            <v>2.5069444440305233E-2</v>
          </cell>
          <cell r="N35">
            <v>36.099999994039536</v>
          </cell>
          <cell r="S35">
            <v>1</v>
          </cell>
          <cell r="T35" t="str">
            <v>NorthBound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https://search-rtdc-monitor-bjffxe2xuh6vdkpspy63sjmuny.us-east-1.es.amazonaws.com/_plugin/kibana/#/discover/Steve-Slow-Train-Analysis-(2080s-and-2083s)?_g=(refreshInterval:(display:Off,section:0,value:0),time:(from:'2016-09-22 05:28:53-0600',mode:absolute,to:'2016-09-22 08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35" t="str">
            <v>N</v>
          </cell>
          <cell r="X35">
            <v>1</v>
          </cell>
          <cell r="Y35">
            <v>4.53E-2</v>
          </cell>
          <cell r="Z35">
            <v>23.327000000000002</v>
          </cell>
          <cell r="AA35">
            <v>23.281700000000001</v>
          </cell>
          <cell r="AB35" t="e">
            <v>#N/A</v>
          </cell>
          <cell r="AC35" t="e">
            <v>#N/A</v>
          </cell>
          <cell r="AD35" t="str">
            <v>0123-22</v>
          </cell>
          <cell r="AE35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36">
          <cell r="A36" t="str">
            <v>124-22</v>
          </cell>
          <cell r="B36">
            <v>4001</v>
          </cell>
          <cell r="C36" t="str">
            <v>DE.1.0.7.0</v>
          </cell>
          <cell r="D36" t="str">
            <v>204:232963</v>
          </cell>
          <cell r="E36">
            <v>42635.299583333333</v>
          </cell>
          <cell r="F36">
            <v>42635.310034722221</v>
          </cell>
          <cell r="G36">
            <v>1</v>
          </cell>
          <cell r="H36" t="str">
            <v>204:145</v>
          </cell>
          <cell r="I36">
            <v>42635.336585648147</v>
          </cell>
          <cell r="J36">
            <v>0</v>
          </cell>
          <cell r="K36" t="str">
            <v>4001/4002</v>
          </cell>
          <cell r="L36" t="str">
            <v>ROCHA</v>
          </cell>
          <cell r="M36">
            <v>2.6550925926130731E-2</v>
          </cell>
          <cell r="N36">
            <v>38.233333333628252</v>
          </cell>
          <cell r="S36">
            <v>1</v>
          </cell>
          <cell r="T36" t="str">
            <v>Southbound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https://search-rtdc-monitor-bjffxe2xuh6vdkpspy63sjmuny.us-east-1.es.amazonaws.com/_plugin/kibana/#/discover/Steve-Slow-Train-Analysis-(2080s-and-2083s)?_g=(refreshInterval:(display:Off,section:0,value:0),time:(from:'2016-09-22 06:11:24-0600',mode:absolute,to:'2016-09-22 09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36" t="str">
            <v>N</v>
          </cell>
          <cell r="X36">
            <v>1</v>
          </cell>
          <cell r="Y36">
            <v>23.296299999999999</v>
          </cell>
          <cell r="Z36">
            <v>1.4500000000000001E-2</v>
          </cell>
          <cell r="AA36">
            <v>23.281799999999997</v>
          </cell>
          <cell r="AB36" t="e">
            <v>#N/A</v>
          </cell>
          <cell r="AC36" t="e">
            <v>#N/A</v>
          </cell>
          <cell r="AD36" t="str">
            <v>0124-22</v>
          </cell>
          <cell r="AE36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37">
          <cell r="A37" t="str">
            <v>125-22</v>
          </cell>
          <cell r="B37">
            <v>4003</v>
          </cell>
          <cell r="C37" t="str">
            <v>DE.1.0.7.0</v>
          </cell>
          <cell r="D37" t="str">
            <v>204:453</v>
          </cell>
          <cell r="E37">
            <v>42635.277685185189</v>
          </cell>
          <cell r="F37">
            <v>42635.281898148147</v>
          </cell>
          <cell r="G37">
            <v>1</v>
          </cell>
          <cell r="H37" t="str">
            <v>204:233380</v>
          </cell>
          <cell r="I37">
            <v>42635.30678240741</v>
          </cell>
          <cell r="J37">
            <v>0</v>
          </cell>
          <cell r="K37" t="str">
            <v>4003/4004</v>
          </cell>
          <cell r="L37" t="str">
            <v>STARKS</v>
          </cell>
          <cell r="M37">
            <v>2.4884259262762498E-2</v>
          </cell>
          <cell r="N37">
            <v>35.833333338377997</v>
          </cell>
          <cell r="S37">
            <v>1</v>
          </cell>
          <cell r="T37" t="str">
            <v>NorthBound</v>
          </cell>
          <cell r="U37">
            <v>12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https://search-rtdc-monitor-bjffxe2xuh6vdkpspy63sjmuny.us-east-1.es.amazonaws.com/_plugin/kibana/#/discover/Steve-Slow-Train-Analysis-(2080s-and-2083s)?_g=(refreshInterval:(display:Off,section:0,value:0),time:(from:'2016-09-22 05:39:52-0600',mode:absolute,to:'2016-09-22 08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37" t="str">
            <v>N</v>
          </cell>
          <cell r="X37">
            <v>1</v>
          </cell>
          <cell r="Y37">
            <v>4.53E-2</v>
          </cell>
          <cell r="Z37">
            <v>23.338000000000001</v>
          </cell>
          <cell r="AA37">
            <v>23.2927</v>
          </cell>
          <cell r="AB37" t="e">
            <v>#N/A</v>
          </cell>
          <cell r="AC37" t="e">
            <v>#N/A</v>
          </cell>
          <cell r="AD37" t="str">
            <v>0125-22</v>
          </cell>
          <cell r="AE37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38">
          <cell r="A38" t="str">
            <v>126-22</v>
          </cell>
          <cell r="B38">
            <v>4004</v>
          </cell>
          <cell r="C38" t="str">
            <v>DE.1.0.7.0</v>
          </cell>
          <cell r="D38" t="str">
            <v>204:233074</v>
          </cell>
          <cell r="E38">
            <v>42635.308275462965</v>
          </cell>
          <cell r="F38">
            <v>42635.321481481478</v>
          </cell>
          <cell r="G38">
            <v>1</v>
          </cell>
          <cell r="H38" t="str">
            <v>204:154</v>
          </cell>
          <cell r="I38">
            <v>42635.34888888889</v>
          </cell>
          <cell r="J38">
            <v>0</v>
          </cell>
          <cell r="K38" t="str">
            <v>4003/4004</v>
          </cell>
          <cell r="L38" t="str">
            <v>STARKS</v>
          </cell>
          <cell r="M38">
            <v>2.7407407411374152E-2</v>
          </cell>
          <cell r="N38">
            <v>39.466666672378778</v>
          </cell>
          <cell r="S38">
            <v>1</v>
          </cell>
          <cell r="T38" t="str">
            <v>Southbound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https://search-rtdc-monitor-bjffxe2xuh6vdkpspy63sjmuny.us-east-1.es.amazonaws.com/_plugin/kibana/#/discover/Steve-Slow-Train-Analysis-(2080s-and-2083s)?_g=(refreshInterval:(display:Off,section:0,value:0),time:(from:'2016-09-22 06:23:55-0600',mode:absolute,to:'2016-09-22 09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38" t="str">
            <v>N</v>
          </cell>
          <cell r="X38">
            <v>1</v>
          </cell>
          <cell r="Y38">
            <v>23.307400000000001</v>
          </cell>
          <cell r="Z38">
            <v>1.54E-2</v>
          </cell>
          <cell r="AA38">
            <v>23.292000000000002</v>
          </cell>
          <cell r="AB38" t="e">
            <v>#N/A</v>
          </cell>
          <cell r="AC38" t="e">
            <v>#N/A</v>
          </cell>
          <cell r="AD38" t="str">
            <v>0126-22</v>
          </cell>
          <cell r="AE38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39">
          <cell r="A39" t="str">
            <v>127-22</v>
          </cell>
          <cell r="B39">
            <v>4031</v>
          </cell>
          <cell r="C39" t="str">
            <v>DE.1.0.7.0</v>
          </cell>
          <cell r="D39" t="str">
            <v>204:460</v>
          </cell>
          <cell r="E39">
            <v>42635.289340277777</v>
          </cell>
          <cell r="F39">
            <v>42635.292083333334</v>
          </cell>
          <cell r="G39">
            <v>1</v>
          </cell>
          <cell r="H39" t="str">
            <v>204:233316</v>
          </cell>
          <cell r="I39">
            <v>42635.317928240744</v>
          </cell>
          <cell r="J39">
            <v>0</v>
          </cell>
          <cell r="K39" t="str">
            <v>4031/4032</v>
          </cell>
          <cell r="L39" t="str">
            <v>MAELZER</v>
          </cell>
          <cell r="M39">
            <v>2.584490740991896E-2</v>
          </cell>
          <cell r="N39">
            <v>37.216666670283303</v>
          </cell>
          <cell r="S39">
            <v>1</v>
          </cell>
          <cell r="T39" t="str">
            <v>NorthBound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https://search-rtdc-monitor-bjffxe2xuh6vdkpspy63sjmuny.us-east-1.es.amazonaws.com/_plugin/kibana/#/discover/Steve-Slow-Train-Analysis-(2080s-and-2083s)?_g=(refreshInterval:(display:Off,section:0,value:0),time:(from:'2016-09-22 05:56:39-0600',mode:absolute,to:'2016-09-22 08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39" t="str">
            <v>N</v>
          </cell>
          <cell r="X39">
            <v>1</v>
          </cell>
          <cell r="Y39">
            <v>4.5999999999999999E-2</v>
          </cell>
          <cell r="Z39">
            <v>23.331600000000002</v>
          </cell>
          <cell r="AA39">
            <v>23.285600000000002</v>
          </cell>
          <cell r="AB39" t="e">
            <v>#N/A</v>
          </cell>
          <cell r="AC39" t="e">
            <v>#N/A</v>
          </cell>
          <cell r="AD39" t="str">
            <v>0127-22</v>
          </cell>
          <cell r="AE39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40">
          <cell r="A40" t="str">
            <v>128-22</v>
          </cell>
          <cell r="B40">
            <v>4032</v>
          </cell>
          <cell r="C40" t="str">
            <v>DE.1.0.7.0</v>
          </cell>
          <cell r="D40" t="str">
            <v>204:232978</v>
          </cell>
          <cell r="E40">
            <v>42635.326388888891</v>
          </cell>
          <cell r="F40">
            <v>42635.330983796295</v>
          </cell>
          <cell r="G40">
            <v>1</v>
          </cell>
          <cell r="H40" t="str">
            <v>204:156</v>
          </cell>
          <cell r="I40">
            <v>42635.358842592592</v>
          </cell>
          <cell r="J40">
            <v>0</v>
          </cell>
          <cell r="K40" t="str">
            <v>4031/4032</v>
          </cell>
          <cell r="L40" t="str">
            <v>MAELZER</v>
          </cell>
          <cell r="M40">
            <v>2.7858796296641231E-2</v>
          </cell>
          <cell r="N40">
            <v>40.116666667163372</v>
          </cell>
          <cell r="S40">
            <v>1</v>
          </cell>
          <cell r="T40" t="str">
            <v>Southbound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https://search-rtdc-monitor-bjffxe2xuh6vdkpspy63sjmuny.us-east-1.es.amazonaws.com/_plugin/kibana/#/discover/Steve-Slow-Train-Analysis-(2080s-and-2083s)?_g=(refreshInterval:(display:Off,section:0,value:0),time:(from:'2016-09-22 06:50:00-0600',mode:absolute,to:'2016-09-22 09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40" t="str">
            <v>N</v>
          </cell>
          <cell r="X40">
            <v>1</v>
          </cell>
          <cell r="Y40">
            <v>23.297799999999999</v>
          </cell>
          <cell r="Z40">
            <v>1.5599999999999999E-2</v>
          </cell>
          <cell r="AA40">
            <v>23.2822</v>
          </cell>
          <cell r="AB40" t="e">
            <v>#N/A</v>
          </cell>
          <cell r="AC40" t="e">
            <v>#N/A</v>
          </cell>
          <cell r="AD40" t="str">
            <v>0128-22</v>
          </cell>
          <cell r="AE40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41">
          <cell r="A41" t="str">
            <v>129-22</v>
          </cell>
          <cell r="B41">
            <v>4046</v>
          </cell>
          <cell r="C41" t="str">
            <v>DE.1.0.7.0</v>
          </cell>
          <cell r="D41" t="str">
            <v>204:457</v>
          </cell>
          <cell r="E41">
            <v>42635.29828703704</v>
          </cell>
          <cell r="F41">
            <v>42635.302499999998</v>
          </cell>
          <cell r="G41">
            <v>5</v>
          </cell>
          <cell r="H41" t="str">
            <v>204:233304</v>
          </cell>
          <cell r="I41">
            <v>42635.32775462963</v>
          </cell>
          <cell r="J41">
            <v>0</v>
          </cell>
          <cell r="K41" t="str">
            <v>4045/4046</v>
          </cell>
          <cell r="L41" t="str">
            <v>SANTIZO</v>
          </cell>
          <cell r="M41">
            <v>2.5254629632399883E-2</v>
          </cell>
          <cell r="N41">
            <v>36.366666670655832</v>
          </cell>
          <cell r="S41">
            <v>1</v>
          </cell>
          <cell r="T41" t="str">
            <v>NorthBound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https://search-rtdc-monitor-bjffxe2xuh6vdkpspy63sjmuny.us-east-1.es.amazonaws.com/_plugin/kibana/#/discover/Steve-Slow-Train-Analysis-(2080s-and-2083s)?_g=(refreshInterval:(display:Off,section:0,value:0),time:(from:'2016-09-22 06:09:32-0600',mode:absolute,to:'2016-09-22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41" t="str">
            <v>N</v>
          </cell>
          <cell r="X41">
            <v>1</v>
          </cell>
          <cell r="Y41">
            <v>4.5699999999999998E-2</v>
          </cell>
          <cell r="Z41">
            <v>23.330400000000001</v>
          </cell>
          <cell r="AA41">
            <v>23.284700000000001</v>
          </cell>
          <cell r="AB41" t="e">
            <v>#N/A</v>
          </cell>
          <cell r="AC41" t="e">
            <v>#N/A</v>
          </cell>
          <cell r="AD41" t="str">
            <v>0129-22</v>
          </cell>
          <cell r="AE41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42">
          <cell r="A42" t="str">
            <v>130-22</v>
          </cell>
          <cell r="B42">
            <v>4045</v>
          </cell>
          <cell r="C42" t="str">
            <v>DE.1.0.7.0</v>
          </cell>
          <cell r="D42" t="str">
            <v>204:233010</v>
          </cell>
          <cell r="E42">
            <v>42635.329548611109</v>
          </cell>
          <cell r="F42">
            <v>42635.341400462959</v>
          </cell>
          <cell r="G42">
            <v>1</v>
          </cell>
          <cell r="H42" t="str">
            <v>204:167</v>
          </cell>
          <cell r="I42">
            <v>42635.370798611111</v>
          </cell>
          <cell r="J42">
            <v>0</v>
          </cell>
          <cell r="K42" t="str">
            <v>4045/4046</v>
          </cell>
          <cell r="L42" t="str">
            <v>SANTIZO</v>
          </cell>
          <cell r="M42">
            <v>2.9398148151813075E-2</v>
          </cell>
          <cell r="N42">
            <v>42.333333338610828</v>
          </cell>
          <cell r="S42">
            <v>1</v>
          </cell>
          <cell r="T42" t="str">
            <v>Southbound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https://search-rtdc-monitor-bjffxe2xuh6vdkpspy63sjmuny.us-east-1.es.amazonaws.com/_plugin/kibana/#/discover/Steve-Slow-Train-Analysis-(2080s-and-2083s)?_g=(refreshInterval:(display:Off,section:0,value:0),time:(from:'2016-09-22 06:54:33-0600',mode:absolute,to:'2016-09-22 09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42" t="str">
            <v>N</v>
          </cell>
          <cell r="X42">
            <v>1</v>
          </cell>
          <cell r="Y42">
            <v>23.300999999999998</v>
          </cell>
          <cell r="Z42">
            <v>1.67E-2</v>
          </cell>
          <cell r="AA42">
            <v>23.284299999999998</v>
          </cell>
          <cell r="AB42" t="e">
            <v>#N/A</v>
          </cell>
          <cell r="AC42" t="e">
            <v>#N/A</v>
          </cell>
          <cell r="AD42" t="str">
            <v>0130-22</v>
          </cell>
          <cell r="AE42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43">
          <cell r="A43" t="str">
            <v>131-22</v>
          </cell>
          <cell r="B43">
            <v>4053</v>
          </cell>
          <cell r="C43" t="str">
            <v>DE.1.0.7.0</v>
          </cell>
          <cell r="D43" t="str">
            <v>204:453</v>
          </cell>
          <cell r="E43">
            <v>42635.310949074075</v>
          </cell>
          <cell r="F43">
            <v>42635.313414351855</v>
          </cell>
          <cell r="G43">
            <v>1</v>
          </cell>
          <cell r="H43" t="str">
            <v>204:233305</v>
          </cell>
          <cell r="I43">
            <v>42635.338368055556</v>
          </cell>
          <cell r="J43">
            <v>0</v>
          </cell>
          <cell r="K43" t="str">
            <v>4053/4054</v>
          </cell>
          <cell r="L43" t="str">
            <v>SPECTOR</v>
          </cell>
          <cell r="M43">
            <v>2.495370370161254E-2</v>
          </cell>
          <cell r="N43">
            <v>35.933333330322057</v>
          </cell>
          <cell r="S43">
            <v>1</v>
          </cell>
          <cell r="T43" t="str">
            <v>NorthBound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https://search-rtdc-monitor-bjffxe2xuh6vdkpspy63sjmuny.us-east-1.es.amazonaws.com/_plugin/kibana/#/discover/Steve-Slow-Train-Analysis-(2080s-and-2083s)?_g=(refreshInterval:(display:Off,section:0,value:0),time:(from:'2016-09-22 06:27:46-0600',mode:absolute,to:'2016-09-22 09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43" t="str">
            <v>N</v>
          </cell>
          <cell r="X43">
            <v>1</v>
          </cell>
          <cell r="Y43">
            <v>4.53E-2</v>
          </cell>
          <cell r="Z43">
            <v>23.330500000000001</v>
          </cell>
          <cell r="AA43">
            <v>23.2852</v>
          </cell>
          <cell r="AB43" t="e">
            <v>#N/A</v>
          </cell>
          <cell r="AC43" t="e">
            <v>#N/A</v>
          </cell>
          <cell r="AD43" t="str">
            <v>0131-22</v>
          </cell>
          <cell r="AE43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44">
          <cell r="A44" t="str">
            <v>132-22</v>
          </cell>
          <cell r="B44">
            <v>4054</v>
          </cell>
          <cell r="C44" t="str">
            <v>DE.1.0.7.0</v>
          </cell>
          <cell r="D44" t="str">
            <v>204:232992</v>
          </cell>
          <cell r="E44">
            <v>42635.349710648145</v>
          </cell>
          <cell r="F44">
            <v>42635.3515625</v>
          </cell>
          <cell r="G44">
            <v>1</v>
          </cell>
          <cell r="H44" t="str">
            <v>204:74686</v>
          </cell>
          <cell r="I44">
            <v>42635.374456018515</v>
          </cell>
          <cell r="J44">
            <v>0</v>
          </cell>
          <cell r="K44" t="str">
            <v>4053/4054</v>
          </cell>
          <cell r="L44" t="str">
            <v>SPECTOR</v>
          </cell>
          <cell r="M44">
            <v>2.2893518515047617E-2</v>
          </cell>
          <cell r="P44">
            <v>32.966666661668569</v>
          </cell>
          <cell r="R44" t="str">
            <v>Ulster XWIU offline from 09/22/2016 08:52:43 - 08:56:41</v>
          </cell>
          <cell r="S44">
            <v>0.25</v>
          </cell>
          <cell r="T44" t="str">
            <v>Southbound</v>
          </cell>
          <cell r="U44">
            <v>3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https://search-rtdc-monitor-bjffxe2xuh6vdkpspy63sjmuny.us-east-1.es.amazonaws.com/_plugin/kibana/#/discover/Steve-Slow-Train-Analysis-(2080s-and-2083s)?_g=(refreshInterval:(display:Off,section:0,value:0),time:(from:'2016-09-22 07:23:35-0600',mode:absolute,to:'2016-09-22 09:59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44" t="str">
            <v>Y</v>
          </cell>
          <cell r="X44">
            <v>1</v>
          </cell>
          <cell r="Y44">
            <v>23.299199999999999</v>
          </cell>
          <cell r="Z44">
            <v>7.4686000000000003</v>
          </cell>
          <cell r="AA44">
            <v>15.830599999999999</v>
          </cell>
          <cell r="AB44" t="e">
            <v>#N/A</v>
          </cell>
          <cell r="AC44" t="e">
            <v>#N/A</v>
          </cell>
          <cell r="AD44" t="str">
            <v>0132-22</v>
          </cell>
          <cell r="AE44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45">
          <cell r="A45" t="str">
            <v>133-22</v>
          </cell>
          <cell r="B45">
            <v>4029</v>
          </cell>
          <cell r="C45" t="str">
            <v>DE.1.0.7.0</v>
          </cell>
          <cell r="D45" t="str">
            <v>204:453</v>
          </cell>
          <cell r="E45">
            <v>42635.32135416667</v>
          </cell>
          <cell r="F45">
            <v>42635.323125000003</v>
          </cell>
          <cell r="G45">
            <v>1</v>
          </cell>
          <cell r="H45" t="str">
            <v>204:233295</v>
          </cell>
          <cell r="I45">
            <v>42635.348703703705</v>
          </cell>
          <cell r="J45">
            <v>0</v>
          </cell>
          <cell r="K45" t="str">
            <v>4029/4030</v>
          </cell>
          <cell r="L45" t="str">
            <v>MALAVE</v>
          </cell>
          <cell r="M45">
            <v>2.5578703702194616E-2</v>
          </cell>
          <cell r="N45">
            <v>36.833333331160247</v>
          </cell>
          <cell r="S45">
            <v>1</v>
          </cell>
          <cell r="T45" t="str">
            <v>NorthBound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https://search-rtdc-monitor-bjffxe2xuh6vdkpspy63sjmuny.us-east-1.es.amazonaws.com/_plugin/kibana/#/discover/Steve-Slow-Train-Analysis-(2080s-and-2083s)?_g=(refreshInterval:(display:Off,section:0,value:0),time:(from:'2016-09-22 06:42:45-0600',mode:absolute,to:'2016-09-22 09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45" t="str">
            <v>N</v>
          </cell>
          <cell r="X45">
            <v>1</v>
          </cell>
          <cell r="Y45">
            <v>4.53E-2</v>
          </cell>
          <cell r="Z45">
            <v>23.329499999999999</v>
          </cell>
          <cell r="AA45">
            <v>23.284199999999998</v>
          </cell>
          <cell r="AB45" t="e">
            <v>#N/A</v>
          </cell>
          <cell r="AC45" t="e">
            <v>#N/A</v>
          </cell>
          <cell r="AD45" t="str">
            <v>0133-22</v>
          </cell>
          <cell r="AE45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46">
          <cell r="A46" t="str">
            <v>134-22</v>
          </cell>
          <cell r="B46">
            <v>4030</v>
          </cell>
          <cell r="C46" t="str">
            <v>DE.1.0.7.0</v>
          </cell>
          <cell r="D46" t="str">
            <v>204:232974</v>
          </cell>
          <cell r="E46">
            <v>42635.360763888886</v>
          </cell>
          <cell r="F46">
            <v>42635.362025462964</v>
          </cell>
          <cell r="G46">
            <v>1</v>
          </cell>
          <cell r="H46" t="str">
            <v>204:154</v>
          </cell>
          <cell r="I46">
            <v>42635.404583333337</v>
          </cell>
          <cell r="J46">
            <v>0</v>
          </cell>
          <cell r="K46" t="str">
            <v>4029/4030</v>
          </cell>
          <cell r="L46" t="str">
            <v>MALAVE</v>
          </cell>
          <cell r="M46">
            <v>4.2557870372547768E-2</v>
          </cell>
          <cell r="N46">
            <v>61.283333336468786</v>
          </cell>
          <cell r="R46" t="str">
            <v>Sand Creek 4S: train was approaching signal at 09:08:40, no clear control sent until 09:18:52</v>
          </cell>
          <cell r="S46">
            <v>1</v>
          </cell>
          <cell r="T46" t="str">
            <v>Southbound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https://search-rtdc-monitor-bjffxe2xuh6vdkpspy63sjmuny.us-east-1.es.amazonaws.com/_plugin/kibana/#/discover/Steve-Slow-Train-Analysis-(2080s-and-2083s)?_g=(refreshInterval:(display:Off,section:0,value:0),time:(from:'2016-09-22 07:39:30-0600',mode:absolute,to:'2016-09-22 10:42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46" t="str">
            <v>N</v>
          </cell>
          <cell r="X46">
            <v>1</v>
          </cell>
          <cell r="Y46">
            <v>23.2974</v>
          </cell>
          <cell r="Z46">
            <v>1.54E-2</v>
          </cell>
          <cell r="AA46">
            <v>23.282</v>
          </cell>
          <cell r="AB46" t="str">
            <v>Bulletin (2)</v>
          </cell>
          <cell r="AC46" t="str">
            <v>GRADE CROSSING</v>
          </cell>
          <cell r="AD46" t="str">
            <v>0134-22</v>
          </cell>
          <cell r="AE46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47">
          <cell r="A47" t="str">
            <v>135-22</v>
          </cell>
          <cell r="B47">
            <v>4044</v>
          </cell>
          <cell r="C47" t="str">
            <v>DE.1.0.7.0</v>
          </cell>
          <cell r="D47" t="str">
            <v>204:469</v>
          </cell>
          <cell r="E47">
            <v>42635.330347222225</v>
          </cell>
          <cell r="F47">
            <v>42635.333854166667</v>
          </cell>
          <cell r="G47">
            <v>1</v>
          </cell>
          <cell r="H47" t="str">
            <v>204:233318</v>
          </cell>
          <cell r="I47">
            <v>42635.363055555557</v>
          </cell>
          <cell r="J47">
            <v>0</v>
          </cell>
          <cell r="K47" t="str">
            <v>4043/4044</v>
          </cell>
          <cell r="L47" t="str">
            <v>STRICKLAND</v>
          </cell>
          <cell r="M47">
            <v>2.920138889021473E-2</v>
          </cell>
          <cell r="N47">
            <v>42.050000001909211</v>
          </cell>
          <cell r="S47">
            <v>1</v>
          </cell>
          <cell r="T47" t="str">
            <v>NorthBound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https://search-rtdc-monitor-bjffxe2xuh6vdkpspy63sjmuny.us-east-1.es.amazonaws.com/_plugin/kibana/#/discover/Steve-Slow-Train-Analysis-(2080s-and-2083s)?_g=(refreshInterval:(display:Off,section:0,value:0),time:(from:'2016-09-22 06:55:42-0600',mode:absolute,to:'2016-09-22 09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4044%22')),sort:!(Time,asc))</v>
          </cell>
          <cell r="W47" t="str">
            <v>N</v>
          </cell>
          <cell r="X47">
            <v>1</v>
          </cell>
          <cell r="Y47">
            <v>4.6899999999999997E-2</v>
          </cell>
          <cell r="Z47">
            <v>23.331800000000001</v>
          </cell>
          <cell r="AA47">
            <v>23.2849</v>
          </cell>
          <cell r="AB47" t="str">
            <v>Speed (6)</v>
          </cell>
          <cell r="AC47" t="str">
            <v>PERMANENT SPEED RESTRICTION</v>
          </cell>
          <cell r="AD47" t="str">
            <v>0135-22</v>
          </cell>
          <cell r="AE47" t="str">
            <v>aws s3 cp s3://rtdc.mdm.uploadarchive/RTDC4044/2016-09-22/ "%USERPROFILE%\AppData\Local\Temp\OnboardLogs"\RTDC4044\2016-09-22 --recursive &amp; "%USERPROFILE%\Documents\GitHub\mrs-test-scripts\Headless Mode &amp; Sideloading\WalkAndUnGZ.bat" "%USERPROFILE%\AppData\Local\Temp\OnboardLogs"\RTDC4044\2016-09-22 &amp; aws s3 cp s3://rtdc.mdm.uploadarchive/RTDC4044/2016-09-23/ "%USERPROFILE%\AppData\Local\Temp\OnboardLogs"\RTDC4044\2016-09-23 --recursive &amp; "%USERPROFILE%\Documents\GitHub\mrs-test-scripts\Headless Mode &amp; Sideloading\WalkAndUnGZ.bat" "%USERPROFILE%\AppData\Local\Temp\OnboardLogs"\RTDC4044\2016-09-23</v>
          </cell>
        </row>
        <row r="48">
          <cell r="A48" t="str">
            <v>136-22</v>
          </cell>
          <cell r="B48">
            <v>4043</v>
          </cell>
          <cell r="C48" t="str">
            <v>DE.1.0.7.0</v>
          </cell>
          <cell r="D48" t="str">
            <v>204:232971</v>
          </cell>
          <cell r="E48">
            <v>42635.368125000001</v>
          </cell>
          <cell r="F48">
            <v>42635.37295138889</v>
          </cell>
          <cell r="G48">
            <v>2</v>
          </cell>
          <cell r="H48" t="str">
            <v>204:1181</v>
          </cell>
          <cell r="I48">
            <v>42635.410081018519</v>
          </cell>
          <cell r="J48">
            <v>0</v>
          </cell>
          <cell r="K48" t="str">
            <v>4043/4044</v>
          </cell>
          <cell r="L48" t="str">
            <v>STRICKLAND</v>
          </cell>
          <cell r="M48">
            <v>3.7129629628907423E-2</v>
          </cell>
          <cell r="N48">
            <v>53.46666666562669</v>
          </cell>
          <cell r="R48" t="str">
            <v>40th 4S: train was approaching signal at 09:09:14, no clear control sent until 09:18:50</v>
          </cell>
          <cell r="S48">
            <v>1</v>
          </cell>
          <cell r="T48" t="str">
            <v>Southbound</v>
          </cell>
          <cell r="U48">
            <v>12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https://search-rtdc-monitor-bjffxe2xuh6vdkpspy63sjmuny.us-east-1.es.amazonaws.com/_plugin/kibana/#/discover/Steve-Slow-Train-Analysis-(2080s-and-2083s)?_g=(refreshInterval:(display:Off,section:0,value:0),time:(from:'2016-09-22 07:50:06-0600',mode:absolute,to:'2016-09-22 10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4043%22')),sort:!(Time,asc))</v>
          </cell>
          <cell r="W48" t="str">
            <v>N</v>
          </cell>
          <cell r="X48">
            <v>1</v>
          </cell>
          <cell r="Y48">
            <v>23.2971</v>
          </cell>
          <cell r="Z48">
            <v>0.1181</v>
          </cell>
          <cell r="AA48">
            <v>23.179000000000002</v>
          </cell>
          <cell r="AB48" t="e">
            <v>#N/A</v>
          </cell>
          <cell r="AC48" t="e">
            <v>#N/A</v>
          </cell>
          <cell r="AD48" t="str">
            <v>0136-22</v>
          </cell>
          <cell r="AE48" t="str">
            <v>aws s3 cp s3://rtdc.mdm.uploadarchive/RTDC4043/2016-09-22/ "%USERPROFILE%\AppData\Local\Temp\OnboardLogs"\RTDC4043\2016-09-22 --recursive &amp; "%USERPROFILE%\Documents\GitHub\mrs-test-scripts\Headless Mode &amp; Sideloading\WalkAndUnGZ.bat" "%USERPROFILE%\AppData\Local\Temp\OnboardLogs"\RTDC4043\2016-09-22 &amp; aws s3 cp s3://rtdc.mdm.uploadarchive/RTDC4043/2016-09-23/ "%USERPROFILE%\AppData\Local\Temp\OnboardLogs"\RTDC4043\2016-09-23 --recursive &amp; "%USERPROFILE%\Documents\GitHub\mrs-test-scripts\Headless Mode &amp; Sideloading\WalkAndUnGZ.bat" "%USERPROFILE%\AppData\Local\Temp\OnboardLogs"\RTDC4043\2016-09-23</v>
          </cell>
        </row>
        <row r="49">
          <cell r="A49" t="str">
            <v>137-22</v>
          </cell>
          <cell r="B49">
            <v>4002</v>
          </cell>
          <cell r="C49" t="str">
            <v>DE.1.0.7.0</v>
          </cell>
          <cell r="D49" t="str">
            <v>204:453</v>
          </cell>
          <cell r="E49">
            <v>42635.340370370373</v>
          </cell>
          <cell r="F49">
            <v>42635.344305555554</v>
          </cell>
          <cell r="G49">
            <v>1</v>
          </cell>
          <cell r="H49" t="str">
            <v>204:233280</v>
          </cell>
          <cell r="I49">
            <v>42635.370439814818</v>
          </cell>
          <cell r="J49">
            <v>0</v>
          </cell>
          <cell r="K49" t="str">
            <v>4001/4002</v>
          </cell>
          <cell r="L49" t="str">
            <v>ROCHA</v>
          </cell>
          <cell r="M49">
            <v>2.6134259263926651E-2</v>
          </cell>
          <cell r="N49">
            <v>37.633333340054378</v>
          </cell>
          <cell r="S49">
            <v>1</v>
          </cell>
          <cell r="T49" t="str">
            <v>NorthBound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https://search-rtdc-monitor-bjffxe2xuh6vdkpspy63sjmuny.us-east-1.es.amazonaws.com/_plugin/kibana/#/discover/Steve-Slow-Train-Analysis-(2080s-and-2083s)?_g=(refreshInterval:(display:Off,section:0,value:0),time:(from:'2016-09-22 07:10:08-0600',mode:absolute,to:'2016-09-22 09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49" t="str">
            <v>N</v>
          </cell>
          <cell r="X49">
            <v>1</v>
          </cell>
          <cell r="Y49">
            <v>4.53E-2</v>
          </cell>
          <cell r="Z49">
            <v>23.327999999999999</v>
          </cell>
          <cell r="AA49">
            <v>23.282699999999998</v>
          </cell>
          <cell r="AB49" t="str">
            <v>Speed (6)</v>
          </cell>
          <cell r="AC49" t="str">
            <v>PERMANENT SPEED RESTRICTION</v>
          </cell>
          <cell r="AD49" t="str">
            <v>0137-22</v>
          </cell>
          <cell r="AE49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50">
          <cell r="A50" t="str">
            <v>138-22</v>
          </cell>
          <cell r="B50">
            <v>4001</v>
          </cell>
          <cell r="C50" t="str">
            <v>DE.1.0.7.0</v>
          </cell>
          <cell r="D50" t="str">
            <v>204:232976</v>
          </cell>
          <cell r="E50">
            <v>42635.373993055553</v>
          </cell>
          <cell r="F50">
            <v>42635.383020833331</v>
          </cell>
          <cell r="G50">
            <v>1</v>
          </cell>
          <cell r="H50" t="str">
            <v>204:141</v>
          </cell>
          <cell r="I50">
            <v>42635.417962962965</v>
          </cell>
          <cell r="J50">
            <v>0</v>
          </cell>
          <cell r="K50" t="str">
            <v>4001/4002</v>
          </cell>
          <cell r="L50" t="str">
            <v>ROCHA</v>
          </cell>
          <cell r="M50">
            <v>3.4942129634146113E-2</v>
          </cell>
          <cell r="N50">
            <v>50.316666673170403</v>
          </cell>
          <cell r="R50" t="str">
            <v>Pena 4S: train was approaching signal at 09:15:57, no clear control sent until 09:23:24</v>
          </cell>
          <cell r="S50">
            <v>1</v>
          </cell>
          <cell r="T50" t="str">
            <v>Southbound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https://search-rtdc-monitor-bjffxe2xuh6vdkpspy63sjmuny.us-east-1.es.amazonaws.com/_plugin/kibana/#/discover/Steve-Slow-Train-Analysis-(2080s-and-2083s)?_g=(refreshInterval:(display:Off,section:0,value:0),time:(from:'2016-09-22 07:58:33-0600',mode:absolute,to:'2016-09-22 11:01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50" t="str">
            <v>N</v>
          </cell>
          <cell r="X50">
            <v>1</v>
          </cell>
          <cell r="Y50">
            <v>23.297599999999999</v>
          </cell>
          <cell r="Z50">
            <v>1.41E-2</v>
          </cell>
          <cell r="AA50">
            <v>23.2835</v>
          </cell>
          <cell r="AB50" t="str">
            <v>Bulletin (2)</v>
          </cell>
          <cell r="AC50" t="str">
            <v>GRADE CROSSING</v>
          </cell>
          <cell r="AD50" t="str">
            <v>0138-22</v>
          </cell>
          <cell r="AE50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51">
          <cell r="A51" t="str">
            <v>139-22</v>
          </cell>
          <cell r="B51">
            <v>4003</v>
          </cell>
          <cell r="C51" t="str">
            <v>DE.1.0.7.0</v>
          </cell>
          <cell r="D51" t="str">
            <v>204:446</v>
          </cell>
          <cell r="E51">
            <v>42635.350706018522</v>
          </cell>
          <cell r="F51">
            <v>42635.354629629626</v>
          </cell>
          <cell r="G51">
            <v>1</v>
          </cell>
          <cell r="H51" t="str">
            <v>204:233288</v>
          </cell>
          <cell r="I51">
            <v>42635.380254629628</v>
          </cell>
          <cell r="J51">
            <v>0</v>
          </cell>
          <cell r="K51" t="str">
            <v>4003/4004</v>
          </cell>
          <cell r="L51" t="str">
            <v>STARKS</v>
          </cell>
          <cell r="M51">
            <v>2.5625000002037268E-2</v>
          </cell>
          <cell r="N51">
            <v>36.900000002933666</v>
          </cell>
          <cell r="S51">
            <v>1</v>
          </cell>
          <cell r="T51" t="str">
            <v>NorthBound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https://search-rtdc-monitor-bjffxe2xuh6vdkpspy63sjmuny.us-east-1.es.amazonaws.com/_plugin/kibana/#/discover/Steve-Slow-Train-Analysis-(2080s-and-2083s)?_g=(refreshInterval:(display:Off,section:0,value:0),time:(from:'2016-09-22 07:25:01-0600',mode:absolute,to:'2016-09-22 10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51" t="str">
            <v>N</v>
          </cell>
          <cell r="X51">
            <v>1</v>
          </cell>
          <cell r="Y51">
            <v>4.4600000000000001E-2</v>
          </cell>
          <cell r="Z51">
            <v>23.328800000000001</v>
          </cell>
          <cell r="AA51">
            <v>23.284200000000002</v>
          </cell>
          <cell r="AB51" t="e">
            <v>#N/A</v>
          </cell>
          <cell r="AC51" t="e">
            <v>#N/A</v>
          </cell>
          <cell r="AD51" t="str">
            <v>0139-22</v>
          </cell>
          <cell r="AE51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52">
          <cell r="A52" t="str">
            <v>140-22</v>
          </cell>
          <cell r="B52">
            <v>4004</v>
          </cell>
          <cell r="C52" t="str">
            <v>DE.1.0.7.0</v>
          </cell>
          <cell r="D52" t="str">
            <v>204:232969</v>
          </cell>
          <cell r="E52">
            <v>42635.381793981483</v>
          </cell>
          <cell r="F52">
            <v>42635.393287037034</v>
          </cell>
          <cell r="G52">
            <v>1</v>
          </cell>
          <cell r="H52" t="str">
            <v>204:143</v>
          </cell>
          <cell r="I52">
            <v>42635.421168981484</v>
          </cell>
          <cell r="J52">
            <v>0</v>
          </cell>
          <cell r="K52" t="str">
            <v>4003/4004</v>
          </cell>
          <cell r="L52" t="str">
            <v>STARKS</v>
          </cell>
          <cell r="M52">
            <v>2.7881944450200535E-2</v>
          </cell>
          <cell r="N52">
            <v>40.150000008288771</v>
          </cell>
          <cell r="S52">
            <v>1</v>
          </cell>
          <cell r="T52" t="str">
            <v>Southbound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https://search-rtdc-monitor-bjffxe2xuh6vdkpspy63sjmuny.us-east-1.es.amazonaws.com/_plugin/kibana/#/discover/Steve-Slow-Train-Analysis-(2080s-and-2083s)?_g=(refreshInterval:(display:Off,section:0,value:0),time:(from:'2016-09-22 08:09:47-0600',mode:absolute,to:'2016-09-22 11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52" t="str">
            <v>N</v>
          </cell>
          <cell r="X52">
            <v>1</v>
          </cell>
          <cell r="Y52">
            <v>23.296900000000001</v>
          </cell>
          <cell r="Z52">
            <v>1.43E-2</v>
          </cell>
          <cell r="AA52">
            <v>23.282600000000002</v>
          </cell>
          <cell r="AB52" t="e">
            <v>#N/A</v>
          </cell>
          <cell r="AC52" t="e">
            <v>#N/A</v>
          </cell>
          <cell r="AD52" t="str">
            <v>0140-22</v>
          </cell>
          <cell r="AE52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53">
          <cell r="A53" t="str">
            <v>141-22</v>
          </cell>
          <cell r="B53">
            <v>4031</v>
          </cell>
          <cell r="C53" t="str">
            <v>DE.1.0.7.0</v>
          </cell>
          <cell r="D53" t="str">
            <v>204:458</v>
          </cell>
          <cell r="E53">
            <v>42635.36074074074</v>
          </cell>
          <cell r="F53">
            <v>42635.364861111113</v>
          </cell>
          <cell r="G53">
            <v>1</v>
          </cell>
          <cell r="H53" t="str">
            <v>204:233353</v>
          </cell>
          <cell r="I53">
            <v>42635.396967592591</v>
          </cell>
          <cell r="J53">
            <v>0</v>
          </cell>
          <cell r="K53" t="str">
            <v>4031/4032</v>
          </cell>
          <cell r="L53" t="str">
            <v>MAELZER</v>
          </cell>
          <cell r="M53">
            <v>3.2106481477967463E-2</v>
          </cell>
          <cell r="N53">
            <v>46.233333328273147</v>
          </cell>
          <cell r="S53">
            <v>1</v>
          </cell>
          <cell r="T53" t="str">
            <v>NorthBound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https://search-rtdc-monitor-bjffxe2xuh6vdkpspy63sjmuny.us-east-1.es.amazonaws.com/_plugin/kibana/#/discover/Steve-Slow-Train-Analysis-(2080s-and-2083s)?_g=(refreshInterval:(display:Off,section:0,value:0),time:(from:'2016-09-22 07:39:28-0600',mode:absolute,to:'2016-09-22 10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53" t="str">
            <v>N</v>
          </cell>
          <cell r="X53">
            <v>1</v>
          </cell>
          <cell r="Y53">
            <v>4.58E-2</v>
          </cell>
          <cell r="Z53">
            <v>23.3353</v>
          </cell>
          <cell r="AA53">
            <v>23.2895</v>
          </cell>
          <cell r="AB53" t="e">
            <v>#N/A</v>
          </cell>
          <cell r="AC53" t="e">
            <v>#N/A</v>
          </cell>
          <cell r="AD53" t="str">
            <v>0141-22</v>
          </cell>
          <cell r="AE53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54">
          <cell r="A54" t="str">
            <v>142-22</v>
          </cell>
          <cell r="B54">
            <v>4032</v>
          </cell>
          <cell r="C54" t="str">
            <v>DE.1.0.7.0</v>
          </cell>
          <cell r="D54" t="str">
            <v>204:233013</v>
          </cell>
          <cell r="E54">
            <v>42635.400381944448</v>
          </cell>
          <cell r="F54">
            <v>42635.403819444444</v>
          </cell>
          <cell r="G54">
            <v>1</v>
          </cell>
          <cell r="H54" t="str">
            <v>204:145</v>
          </cell>
          <cell r="I54">
            <v>42635.431203703702</v>
          </cell>
          <cell r="J54">
            <v>0</v>
          </cell>
          <cell r="K54" t="str">
            <v>4031/4032</v>
          </cell>
          <cell r="L54" t="str">
            <v>MAELZER</v>
          </cell>
          <cell r="M54">
            <v>2.7384259257814847E-2</v>
          </cell>
          <cell r="N54">
            <v>39.43333333125338</v>
          </cell>
          <cell r="S54">
            <v>1</v>
          </cell>
          <cell r="T54" t="str">
            <v>Southbound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https://search-rtdc-monitor-bjffxe2xuh6vdkpspy63sjmuny.us-east-1.es.amazonaws.com/_plugin/kibana/#/discover/Steve-Slow-Train-Analysis-(2080s-and-2083s)?_g=(refreshInterval:(display:Off,section:0,value:0),time:(from:'2016-09-22 08:36:33-0600',mode:absolute,to:'2016-09-22 11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54" t="str">
            <v>N</v>
          </cell>
          <cell r="X54">
            <v>1</v>
          </cell>
          <cell r="Y54">
            <v>23.301300000000001</v>
          </cell>
          <cell r="Z54">
            <v>1.4500000000000001E-2</v>
          </cell>
          <cell r="AA54">
            <v>23.286799999999999</v>
          </cell>
          <cell r="AB54" t="e">
            <v>#N/A</v>
          </cell>
          <cell r="AC54" t="e">
            <v>#N/A</v>
          </cell>
          <cell r="AD54" t="str">
            <v>0142-22</v>
          </cell>
          <cell r="AE54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55">
          <cell r="A55" t="str">
            <v>143-22</v>
          </cell>
          <cell r="B55">
            <v>4046</v>
          </cell>
          <cell r="C55" t="str">
            <v>DE.1.0.7.0</v>
          </cell>
          <cell r="D55" t="str">
            <v>204:469</v>
          </cell>
          <cell r="E55">
            <v>42635.372152777774</v>
          </cell>
          <cell r="F55">
            <v>42635.375578703701</v>
          </cell>
          <cell r="G55">
            <v>1</v>
          </cell>
          <cell r="H55" t="str">
            <v>204:47790</v>
          </cell>
          <cell r="I55">
            <v>42635.392280092594</v>
          </cell>
          <cell r="J55">
            <v>0</v>
          </cell>
          <cell r="K55" t="str">
            <v>4045/4046</v>
          </cell>
          <cell r="L55" t="str">
            <v>SANTIZO</v>
          </cell>
          <cell r="M55">
            <v>1.6701388893125113E-2</v>
          </cell>
          <cell r="T55" t="str">
            <v>NorthBound</v>
          </cell>
          <cell r="U55">
            <v>4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https://search-rtdc-monitor-bjffxe2xuh6vdkpspy63sjmuny.us-east-1.es.amazonaws.com/_plugin/kibana/#/discover/Steve-Slow-Train-Analysis-(2080s-and-2083s)?_g=(refreshInterval:(display:Off,section:0,value:0),time:(from:'2016-09-22 07:55:54-0600',mode:absolute,to:'2016-09-22 10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55" t="str">
            <v>Y</v>
          </cell>
          <cell r="X55">
            <v>1</v>
          </cell>
          <cell r="Y55">
            <v>4.6899999999999997E-2</v>
          </cell>
          <cell r="Z55">
            <v>4.7789999999999999</v>
          </cell>
          <cell r="AA55">
            <v>4.7321</v>
          </cell>
          <cell r="AB55" t="e">
            <v>#N/A</v>
          </cell>
          <cell r="AC55" t="e">
            <v>#N/A</v>
          </cell>
          <cell r="AD55" t="str">
            <v>0143-22</v>
          </cell>
          <cell r="AE55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56">
          <cell r="A56" t="str">
            <v>143-22</v>
          </cell>
          <cell r="B56">
            <v>4046</v>
          </cell>
          <cell r="C56" t="str">
            <v>DE.1.0.7.0</v>
          </cell>
          <cell r="D56" t="str">
            <v>204:86375</v>
          </cell>
          <cell r="E56">
            <v>42635.396354166667</v>
          </cell>
          <cell r="F56">
            <v>42635.397453703707</v>
          </cell>
          <cell r="G56">
            <v>0</v>
          </cell>
          <cell r="H56" t="str">
            <v>204:233310</v>
          </cell>
          <cell r="I56">
            <v>42635.41201388889</v>
          </cell>
          <cell r="J56">
            <v>0</v>
          </cell>
          <cell r="K56" t="str">
            <v>4045/4046</v>
          </cell>
          <cell r="L56" t="str">
            <v>SANTIZO</v>
          </cell>
          <cell r="M56">
            <v>1.4560185183654539E-2</v>
          </cell>
          <cell r="P56">
            <v>45.016666670562699</v>
          </cell>
          <cell r="R56" t="str">
            <v>No clear controls sent from TMDS to Bright 4N. PSS attempted, but track limit CRCs prevented run from starting</v>
          </cell>
          <cell r="S56">
            <v>0.5</v>
          </cell>
          <cell r="T56" t="str">
            <v>NorthBound</v>
          </cell>
          <cell r="U56">
            <v>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https://search-rtdc-monitor-bjffxe2xuh6vdkpspy63sjmuny.us-east-1.es.amazonaws.com/_plugin/kibana/#/discover/Steve-Slow-Train-Analysis-(2080s-and-2083s)?_g=(refreshInterval:(display:Off,section:0,value:0),time:(from:'2016-09-22 08:30:45-0600',mode:absolute,to:'2016-09-22 10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56" t="str">
            <v>Y</v>
          </cell>
          <cell r="X56">
            <v>0</v>
          </cell>
          <cell r="Y56">
            <v>8.6374999999999993</v>
          </cell>
          <cell r="Z56">
            <v>23.331</v>
          </cell>
          <cell r="AA56">
            <v>14.6935</v>
          </cell>
          <cell r="AB56" t="e">
            <v>#N/A</v>
          </cell>
          <cell r="AC56" t="e">
            <v>#N/A</v>
          </cell>
          <cell r="AD56" t="str">
            <v>0143-22</v>
          </cell>
          <cell r="AE56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57">
          <cell r="A57" t="str">
            <v>144-22</v>
          </cell>
          <cell r="B57">
            <v>4045</v>
          </cell>
          <cell r="C57" t="str">
            <v>DE.1.0.7.0</v>
          </cell>
          <cell r="D57" t="str">
            <v>204:232985</v>
          </cell>
          <cell r="E57">
            <v>42635.413148148145</v>
          </cell>
          <cell r="F57">
            <v>42635.414490740739</v>
          </cell>
          <cell r="G57">
            <v>1</v>
          </cell>
          <cell r="H57" t="str">
            <v>204:150</v>
          </cell>
          <cell r="I57">
            <v>42635.441724537035</v>
          </cell>
          <cell r="J57">
            <v>0</v>
          </cell>
          <cell r="K57" t="str">
            <v>4045/4046</v>
          </cell>
          <cell r="L57" t="str">
            <v>SANTIZO</v>
          </cell>
          <cell r="M57">
            <v>2.7233796296059154E-2</v>
          </cell>
          <cell r="N57">
            <v>39.216666666325182</v>
          </cell>
          <cell r="S57">
            <v>1</v>
          </cell>
          <cell r="T57" t="str">
            <v>Southbound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https://search-rtdc-monitor-bjffxe2xuh6vdkpspy63sjmuny.us-east-1.es.amazonaws.com/_plugin/kibana/#/discover/Steve-Slow-Train-Analysis-(2080s-and-2083s)?_g=(refreshInterval:(display:Off,section:0,value:0),time:(from:'2016-09-22 08:54:56-0600',mode:absolute,to:'2016-09-22 11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57" t="str">
            <v>N</v>
          </cell>
          <cell r="X57">
            <v>1</v>
          </cell>
          <cell r="Y57">
            <v>23.298500000000001</v>
          </cell>
          <cell r="Z57">
            <v>1.4999999999999999E-2</v>
          </cell>
          <cell r="AA57">
            <v>23.2835</v>
          </cell>
          <cell r="AB57" t="e">
            <v>#N/A</v>
          </cell>
          <cell r="AC57" t="e">
            <v>#N/A</v>
          </cell>
          <cell r="AD57" t="str">
            <v>0144-22</v>
          </cell>
          <cell r="AE57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58">
          <cell r="A58" t="str">
            <v>145-22</v>
          </cell>
          <cell r="B58">
            <v>4014</v>
          </cell>
          <cell r="C58" t="str">
            <v>DE.1.0.7.0</v>
          </cell>
          <cell r="D58" t="str">
            <v>204:475</v>
          </cell>
          <cell r="E58">
            <v>42635.385324074072</v>
          </cell>
          <cell r="F58">
            <v>42635.394247685188</v>
          </cell>
          <cell r="G58">
            <v>3</v>
          </cell>
          <cell r="H58" t="str">
            <v>204:233298</v>
          </cell>
          <cell r="I58">
            <v>42635.420775462961</v>
          </cell>
          <cell r="J58">
            <v>0</v>
          </cell>
          <cell r="K58" t="str">
            <v>4013/4014</v>
          </cell>
          <cell r="L58" t="str">
            <v>GRASTON</v>
          </cell>
          <cell r="M58">
            <v>2.6527777772571426E-2</v>
          </cell>
          <cell r="N58">
            <v>38.199999992502853</v>
          </cell>
          <cell r="S58">
            <v>1</v>
          </cell>
          <cell r="T58" t="str">
            <v>NorthBound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https://search-rtdc-monitor-bjffxe2xuh6vdkpspy63sjmuny.us-east-1.es.amazonaws.com/_plugin/kibana/#/discover/Steve-Slow-Train-Analysis-(2080s-and-2083s)?_g=(refreshInterval:(display:Off,section:0,value:0),time:(from:'2016-09-22 08:14:52-0600',mode:absolute,to:'2016-09-22 11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58" t="str">
            <v>N</v>
          </cell>
          <cell r="X58">
            <v>1</v>
          </cell>
          <cell r="Y58">
            <v>4.7500000000000001E-2</v>
          </cell>
          <cell r="Z58">
            <v>23.329799999999999</v>
          </cell>
          <cell r="AA58">
            <v>23.282299999999999</v>
          </cell>
          <cell r="AB58" t="e">
            <v>#N/A</v>
          </cell>
          <cell r="AC58" t="e">
            <v>#N/A</v>
          </cell>
          <cell r="AD58" t="str">
            <v>0145-22</v>
          </cell>
          <cell r="AE58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59">
          <cell r="A59" t="str">
            <v>146-22</v>
          </cell>
          <cell r="B59">
            <v>4013</v>
          </cell>
          <cell r="C59" t="str">
            <v>DE.1.0.7.0</v>
          </cell>
          <cell r="D59" t="str">
            <v>204:232985</v>
          </cell>
          <cell r="E59">
            <v>42635.423692129632</v>
          </cell>
          <cell r="F59">
            <v>42635.425324074073</v>
          </cell>
          <cell r="G59">
            <v>1</v>
          </cell>
          <cell r="H59" t="str">
            <v>204:163</v>
          </cell>
          <cell r="I59">
            <v>42635.452106481483</v>
          </cell>
          <cell r="J59">
            <v>0</v>
          </cell>
          <cell r="K59" t="str">
            <v>4013/4014</v>
          </cell>
          <cell r="L59" t="str">
            <v>GRASTON</v>
          </cell>
          <cell r="M59">
            <v>2.6782407410792075E-2</v>
          </cell>
          <cell r="N59">
            <v>38.566666671540588</v>
          </cell>
          <cell r="S59">
            <v>1</v>
          </cell>
          <cell r="T59" t="str">
            <v>Southbound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https://search-rtdc-monitor-bjffxe2xuh6vdkpspy63sjmuny.us-east-1.es.amazonaws.com/_plugin/kibana/#/discover/Steve-Slow-Train-Analysis-(2080s-and-2083s)?_g=(refreshInterval:(display:Off,section:0,value:0),time:(from:'2016-09-22 09:10:07-0600',mode:absolute,to:'2016-09-22 11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59" t="str">
            <v>N</v>
          </cell>
          <cell r="X59">
            <v>1</v>
          </cell>
          <cell r="Y59">
            <v>23.298500000000001</v>
          </cell>
          <cell r="Z59">
            <v>1.6299999999999999E-2</v>
          </cell>
          <cell r="AA59">
            <v>23.2822</v>
          </cell>
          <cell r="AB59" t="e">
            <v>#N/A</v>
          </cell>
          <cell r="AC59" t="e">
            <v>#N/A</v>
          </cell>
          <cell r="AD59" t="str">
            <v>0146-22</v>
          </cell>
          <cell r="AE59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60">
          <cell r="A60" t="str">
            <v>147-22</v>
          </cell>
          <cell r="B60">
            <v>4053</v>
          </cell>
          <cell r="C60" t="str">
            <v>DE.1.0.7.0</v>
          </cell>
          <cell r="D60" t="str">
            <v>204:457</v>
          </cell>
          <cell r="E60">
            <v>42635.402881944443</v>
          </cell>
          <cell r="F60">
            <v>42635.405011574076</v>
          </cell>
          <cell r="G60">
            <v>1</v>
          </cell>
          <cell r="H60" t="str">
            <v>204:233315</v>
          </cell>
          <cell r="I60">
            <v>42635.430266203701</v>
          </cell>
          <cell r="J60">
            <v>0</v>
          </cell>
          <cell r="K60" t="str">
            <v>4053/4054</v>
          </cell>
          <cell r="L60" t="str">
            <v>SPECTOR</v>
          </cell>
          <cell r="M60">
            <v>2.5254629625123926E-2</v>
          </cell>
          <cell r="N60">
            <v>36.366666660178453</v>
          </cell>
          <cell r="S60">
            <v>1</v>
          </cell>
          <cell r="T60" t="str">
            <v>NorthBound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https://search-rtdc-monitor-bjffxe2xuh6vdkpspy63sjmuny.us-east-1.es.amazonaws.com/_plugin/kibana/#/discover/Steve-Slow-Train-Analysis-(2080s-and-2083s)?_g=(refreshInterval:(display:Off,section:0,value:0),time:(from:'2016-09-22 08:40:09-0600',mode:absolute,to:'2016-09-22 11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60" t="str">
            <v>N</v>
          </cell>
          <cell r="X60">
            <v>1</v>
          </cell>
          <cell r="Y60">
            <v>4.5699999999999998E-2</v>
          </cell>
          <cell r="Z60">
            <v>23.331499999999998</v>
          </cell>
          <cell r="AA60">
            <v>23.285799999999998</v>
          </cell>
          <cell r="AB60" t="e">
            <v>#N/A</v>
          </cell>
          <cell r="AC60" t="e">
            <v>#N/A</v>
          </cell>
          <cell r="AD60" t="str">
            <v>0147-22</v>
          </cell>
          <cell r="AE60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61">
          <cell r="A61" t="str">
            <v>148-22</v>
          </cell>
          <cell r="B61">
            <v>4054</v>
          </cell>
          <cell r="C61" t="str">
            <v>DE.1.0.7.0</v>
          </cell>
          <cell r="D61" t="str">
            <v>204:232985</v>
          </cell>
          <cell r="E61">
            <v>42635.434756944444</v>
          </cell>
          <cell r="F61">
            <v>42635.436157407406</v>
          </cell>
          <cell r="G61">
            <v>1</v>
          </cell>
          <cell r="H61" t="str">
            <v>204:163</v>
          </cell>
          <cell r="I61">
            <v>42635.463263888887</v>
          </cell>
          <cell r="J61">
            <v>0</v>
          </cell>
          <cell r="K61" t="str">
            <v>4053/4054</v>
          </cell>
          <cell r="L61" t="str">
            <v>SPECTOR</v>
          </cell>
          <cell r="M61">
            <v>2.7106481480586808E-2</v>
          </cell>
          <cell r="N61">
            <v>39.033333332045004</v>
          </cell>
          <cell r="S61">
            <v>1</v>
          </cell>
          <cell r="T61" t="str">
            <v>Southbound</v>
          </cell>
          <cell r="U61">
            <v>12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https://search-rtdc-monitor-bjffxe2xuh6vdkpspy63sjmuny.us-east-1.es.amazonaws.com/_plugin/kibana/#/discover/Steve-Slow-Train-Analysis-(2080s-and-2083s)?_g=(refreshInterval:(display:Off,section:0,value:0),time:(from:'2016-09-22 09:26:03-0600',mode:absolute,to:'2016-09-22 12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61" t="str">
            <v>N</v>
          </cell>
          <cell r="X61">
            <v>1</v>
          </cell>
          <cell r="Y61">
            <v>23.298500000000001</v>
          </cell>
          <cell r="Z61">
            <v>1.6299999999999999E-2</v>
          </cell>
          <cell r="AA61">
            <v>23.2822</v>
          </cell>
          <cell r="AB61" t="e">
            <v>#N/A</v>
          </cell>
          <cell r="AC61" t="e">
            <v>#N/A</v>
          </cell>
          <cell r="AD61" t="str">
            <v>0148-22</v>
          </cell>
          <cell r="AE61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62">
          <cell r="A62" t="str">
            <v>151-22</v>
          </cell>
          <cell r="B62">
            <v>4029</v>
          </cell>
          <cell r="C62" t="str">
            <v>DE.1.0.7.0</v>
          </cell>
          <cell r="D62" t="str">
            <v>204:478</v>
          </cell>
          <cell r="E62">
            <v>42635.41333333333</v>
          </cell>
          <cell r="F62">
            <v>42635.416944444441</v>
          </cell>
          <cell r="G62">
            <v>1</v>
          </cell>
          <cell r="H62" t="str">
            <v>204:233293</v>
          </cell>
          <cell r="I62">
            <v>42635.442442129628</v>
          </cell>
          <cell r="J62">
            <v>0</v>
          </cell>
          <cell r="K62" t="str">
            <v>4029/4030</v>
          </cell>
          <cell r="L62" t="str">
            <v>MALAVE</v>
          </cell>
          <cell r="M62">
            <v>2.5497685186564922E-2</v>
          </cell>
          <cell r="N62">
            <v>36.716666668653488</v>
          </cell>
          <cell r="S62">
            <v>1</v>
          </cell>
          <cell r="T62" t="str">
            <v>NorthBound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https://search-rtdc-monitor-bjffxe2xuh6vdkpspy63sjmuny.us-east-1.es.amazonaws.com/_plugin/kibana/#/discover/Steve-Slow-Train-Analysis-(2080s-and-2083s)?_g=(refreshInterval:(display:Off,section:0,value:0),time:(from:'2016-09-22 08:55:12-0600',mode:absolute,to:'2016-09-22 11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62" t="str">
            <v>N</v>
          </cell>
          <cell r="X62" t="e">
            <v>#REF!</v>
          </cell>
          <cell r="Y62">
            <v>4.7800000000000002E-2</v>
          </cell>
          <cell r="Z62">
            <v>23.3293</v>
          </cell>
          <cell r="AA62">
            <v>23.281500000000001</v>
          </cell>
          <cell r="AB62" t="str">
            <v>Bulletin (2)</v>
          </cell>
          <cell r="AC62" t="str">
            <v>GRADE CROSSING</v>
          </cell>
          <cell r="AD62" t="str">
            <v>0151-22</v>
          </cell>
          <cell r="AE62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63">
          <cell r="A63" t="str">
            <v>152-22</v>
          </cell>
          <cell r="B63">
            <v>4030</v>
          </cell>
          <cell r="C63" t="str">
            <v>DE.1.0.7.0</v>
          </cell>
          <cell r="D63" t="str">
            <v>204:232966</v>
          </cell>
          <cell r="E63">
            <v>42635.452939814815</v>
          </cell>
          <cell r="F63">
            <v>42635.45584490741</v>
          </cell>
          <cell r="G63">
            <v>4</v>
          </cell>
          <cell r="H63" t="str">
            <v>204:158</v>
          </cell>
          <cell r="I63">
            <v>42635.481886574074</v>
          </cell>
          <cell r="J63">
            <v>0</v>
          </cell>
          <cell r="K63" t="str">
            <v>4029/4030</v>
          </cell>
          <cell r="L63" t="str">
            <v>MALAVE</v>
          </cell>
          <cell r="M63">
            <v>2.6041666664241347E-2</v>
          </cell>
          <cell r="N63">
            <v>37.49999999650754</v>
          </cell>
          <cell r="S63">
            <v>1</v>
          </cell>
          <cell r="T63" t="str">
            <v>Southbound</v>
          </cell>
          <cell r="U63">
            <v>12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https://search-rtdc-monitor-bjffxe2xuh6vdkpspy63sjmuny.us-east-1.es.amazonaws.com/_plugin/kibana/#/discover/Steve-Slow-Train-Analysis-(2080s-and-2083s)?_g=(refreshInterval:(display:Off,section:0,value:0),time:(from:'2016-09-22 09:52:14-0600',mode:absolute,to:'2016-09-22 12:33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63" t="str">
            <v>N</v>
          </cell>
          <cell r="X63">
            <v>1</v>
          </cell>
          <cell r="Y63">
            <v>23.296600000000002</v>
          </cell>
          <cell r="Z63">
            <v>1.5800000000000002E-2</v>
          </cell>
          <cell r="AA63">
            <v>23.280800000000003</v>
          </cell>
          <cell r="AB63" t="e">
            <v>#N/A</v>
          </cell>
          <cell r="AC63" t="e">
            <v>#N/A</v>
          </cell>
          <cell r="AD63" t="str">
            <v>0152-22</v>
          </cell>
          <cell r="AE63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64">
          <cell r="A64" t="str">
            <v>153-22</v>
          </cell>
          <cell r="B64">
            <v>4002</v>
          </cell>
          <cell r="C64" t="str">
            <v>DE.1.0.7.0</v>
          </cell>
          <cell r="D64" t="str">
            <v>204:460</v>
          </cell>
          <cell r="E64">
            <v>42635.421226851853</v>
          </cell>
          <cell r="F64">
            <v>42635.42728009259</v>
          </cell>
          <cell r="G64">
            <v>1</v>
          </cell>
          <cell r="H64" t="str">
            <v>204:233284</v>
          </cell>
          <cell r="I64">
            <v>42635.451249999998</v>
          </cell>
          <cell r="J64">
            <v>0</v>
          </cell>
          <cell r="K64" t="str">
            <v>4001/4002</v>
          </cell>
          <cell r="L64" t="str">
            <v>ROCHA</v>
          </cell>
          <cell r="M64">
            <v>2.396990740817273E-2</v>
          </cell>
          <cell r="N64">
            <v>34.516666667768732</v>
          </cell>
          <cell r="S64">
            <v>1</v>
          </cell>
          <cell r="T64" t="str">
            <v>NorthBound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https://search-rtdc-monitor-bjffxe2xuh6vdkpspy63sjmuny.us-east-1.es.amazonaws.com/_plugin/kibana/#/discover/Steve-Slow-Train-Analysis-(2080s-and-2083s)?_g=(refreshInterval:(display:Off,section:0,value:0),time:(from:'2016-09-22 09:06:34-0600',mode:absolute,to:'2016-09-22 11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64" t="str">
            <v>N</v>
          </cell>
          <cell r="X64">
            <v>1</v>
          </cell>
          <cell r="Y64">
            <v>4.5999999999999999E-2</v>
          </cell>
          <cell r="Z64">
            <v>23.328399999999998</v>
          </cell>
          <cell r="AA64">
            <v>23.282399999999999</v>
          </cell>
          <cell r="AB64" t="e">
            <v>#N/A</v>
          </cell>
          <cell r="AC64" t="e">
            <v>#N/A</v>
          </cell>
          <cell r="AD64" t="str">
            <v>0153-22</v>
          </cell>
          <cell r="AE64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65">
          <cell r="A65" t="str">
            <v>154-22</v>
          </cell>
          <cell r="B65">
            <v>4001</v>
          </cell>
          <cell r="C65" t="str">
            <v>DE.1.0.7.0</v>
          </cell>
          <cell r="D65" t="str">
            <v>204:232973</v>
          </cell>
          <cell r="E65">
            <v>42635.457233796296</v>
          </cell>
          <cell r="F65">
            <v>42635.466458333336</v>
          </cell>
          <cell r="G65">
            <v>2</v>
          </cell>
          <cell r="H65" t="str">
            <v>204:181</v>
          </cell>
          <cell r="I65">
            <v>42635.494537037041</v>
          </cell>
          <cell r="J65">
            <v>0</v>
          </cell>
          <cell r="K65" t="str">
            <v>4001/4002</v>
          </cell>
          <cell r="L65" t="str">
            <v>ROCHA</v>
          </cell>
          <cell r="M65">
            <v>2.8078703704522923E-2</v>
          </cell>
          <cell r="N65">
            <v>40.433333334513009</v>
          </cell>
          <cell r="S65">
            <v>1</v>
          </cell>
          <cell r="T65" t="str">
            <v>Southbound</v>
          </cell>
          <cell r="U65">
            <v>12</v>
          </cell>
          <cell r="V65" t="str">
            <v>https://search-rtdc-monitor-bjffxe2xuh6vdkpspy63sjmuny.us-east-1.es.amazonaws.com/_plugin/kibana/#/discover/Steve-Slow-Train-Analysis-(2080s-and-2083s)?_g=(refreshInterval:(display:Off,section:0,value:0),time:(from:'2016-09-22 09:58:25-0600',mode:absolute,to:'2016-09-22 12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65" t="str">
            <v>N</v>
          </cell>
          <cell r="X65">
            <v>1</v>
          </cell>
          <cell r="Y65">
            <v>23.2973</v>
          </cell>
          <cell r="Z65">
            <v>1.8100000000000002E-2</v>
          </cell>
          <cell r="AA65">
            <v>23.279199999999999</v>
          </cell>
          <cell r="AB65" t="e">
            <v>#N/A</v>
          </cell>
          <cell r="AC65" t="e">
            <v>#N/A</v>
          </cell>
          <cell r="AD65" t="str">
            <v>0154-22</v>
          </cell>
          <cell r="AE65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66">
          <cell r="A66" t="str">
            <v>155-22</v>
          </cell>
          <cell r="B66">
            <v>4003</v>
          </cell>
          <cell r="C66" t="str">
            <v>DE.1.0.7.0</v>
          </cell>
          <cell r="D66" t="str">
            <v>204:416</v>
          </cell>
          <cell r="E66">
            <v>42635.425567129627</v>
          </cell>
          <cell r="F66">
            <v>42635.437696759262</v>
          </cell>
          <cell r="G66">
            <v>1</v>
          </cell>
          <cell r="H66" t="str">
            <v>204:233289</v>
          </cell>
          <cell r="I66">
            <v>42635.461898148147</v>
          </cell>
          <cell r="J66">
            <v>0</v>
          </cell>
          <cell r="K66" t="str">
            <v>4003/4004</v>
          </cell>
          <cell r="L66" t="str">
            <v>YORK</v>
          </cell>
          <cell r="M66">
            <v>2.4201388885558117E-2</v>
          </cell>
          <cell r="N66">
            <v>34.849999995203689</v>
          </cell>
          <cell r="S66">
            <v>1</v>
          </cell>
          <cell r="T66" t="str">
            <v>NorthBound</v>
          </cell>
          <cell r="U66">
            <v>12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https://search-rtdc-monitor-bjffxe2xuh6vdkpspy63sjmuny.us-east-1.es.amazonaws.com/_plugin/kibana/#/discover/Steve-Slow-Train-Analysis-(2080s-and-2083s)?_g=(refreshInterval:(display:Off,section:0,value:0),time:(from:'2016-09-22 09:12:49-0600',mode:absolute,to:'2016-09-22 12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66" t="str">
            <v>N</v>
          </cell>
          <cell r="X66">
            <v>1</v>
          </cell>
          <cell r="Y66">
            <v>4.1599999999999998E-2</v>
          </cell>
          <cell r="Z66">
            <v>23.328900000000001</v>
          </cell>
          <cell r="AA66">
            <v>23.287300000000002</v>
          </cell>
          <cell r="AB66" t="e">
            <v>#N/A</v>
          </cell>
          <cell r="AC66" t="e">
            <v>#N/A</v>
          </cell>
          <cell r="AD66" t="str">
            <v>0155-22</v>
          </cell>
          <cell r="AE66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67">
          <cell r="A67" t="str">
            <v>156-22</v>
          </cell>
          <cell r="B67">
            <v>4004</v>
          </cell>
          <cell r="C67" t="str">
            <v>DE.1.0.7.0</v>
          </cell>
          <cell r="D67" t="str">
            <v>204:232968</v>
          </cell>
          <cell r="E67">
            <v>42635.462939814817</v>
          </cell>
          <cell r="F67">
            <v>42635.476643518516</v>
          </cell>
          <cell r="G67">
            <v>1</v>
          </cell>
          <cell r="H67" t="str">
            <v>204:147</v>
          </cell>
          <cell r="I67">
            <v>42635.502337962964</v>
          </cell>
          <cell r="J67">
            <v>0</v>
          </cell>
          <cell r="K67" t="str">
            <v>4003/4004</v>
          </cell>
          <cell r="L67" t="str">
            <v>YORK</v>
          </cell>
          <cell r="M67">
            <v>2.5694444448163267E-2</v>
          </cell>
          <cell r="N67">
            <v>37.000000005355105</v>
          </cell>
          <cell r="S67">
            <v>1</v>
          </cell>
          <cell r="T67" t="str">
            <v>Southbound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https://search-rtdc-monitor-bjffxe2xuh6vdkpspy63sjmuny.us-east-1.es.amazonaws.com/_plugin/kibana/#/discover/Steve-Slow-Train-Analysis-(2080s-and-2083s)?_g=(refreshInterval:(display:Off,section:0,value:0),time:(from:'2016-09-22 10:06:38-0600',mode:absolute,to:'2016-09-22 13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67" t="str">
            <v>N</v>
          </cell>
          <cell r="X67">
            <v>1</v>
          </cell>
          <cell r="Y67">
            <v>23.296800000000001</v>
          </cell>
          <cell r="Z67">
            <v>1.47E-2</v>
          </cell>
          <cell r="AA67">
            <v>23.2821</v>
          </cell>
          <cell r="AB67" t="e">
            <v>#N/A</v>
          </cell>
          <cell r="AC67" t="e">
            <v>#N/A</v>
          </cell>
          <cell r="AD67" t="str">
            <v>0156-22</v>
          </cell>
          <cell r="AE67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68">
          <cell r="A68" t="str">
            <v>157-22</v>
          </cell>
          <cell r="B68">
            <v>4031</v>
          </cell>
          <cell r="C68" t="str">
            <v>DE.1.0.7.0</v>
          </cell>
          <cell r="D68" t="str">
            <v>204:471</v>
          </cell>
          <cell r="E68">
            <v>42635.435740740744</v>
          </cell>
          <cell r="F68">
            <v>42635.448148148149</v>
          </cell>
          <cell r="G68">
            <v>2</v>
          </cell>
          <cell r="H68" t="str">
            <v>204:233291</v>
          </cell>
          <cell r="I68">
            <v>42635.474189814813</v>
          </cell>
          <cell r="J68">
            <v>0</v>
          </cell>
          <cell r="K68" t="str">
            <v>4031/4032</v>
          </cell>
          <cell r="L68" t="str">
            <v>STARKS</v>
          </cell>
          <cell r="M68">
            <v>2.6041666664241347E-2</v>
          </cell>
          <cell r="N68">
            <v>37.49999999650754</v>
          </cell>
          <cell r="S68">
            <v>1</v>
          </cell>
          <cell r="T68" t="str">
            <v>NorthBound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https://search-rtdc-monitor-bjffxe2xuh6vdkpspy63sjmuny.us-east-1.es.amazonaws.com/_plugin/kibana/#/discover/Steve-Slow-Train-Analysis-(2080s-and-2083s)?_g=(refreshInterval:(display:Off,section:0,value:0),time:(from:'2016-09-22 09:27:28-0600',mode:absolute,to:'2016-09-22 12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68" t="str">
            <v>N</v>
          </cell>
          <cell r="X68">
            <v>1</v>
          </cell>
          <cell r="Y68">
            <v>4.7100000000000003E-2</v>
          </cell>
          <cell r="Z68">
            <v>23.3291</v>
          </cell>
          <cell r="AA68">
            <v>23.282</v>
          </cell>
          <cell r="AB68" t="str">
            <v>Speed (6)</v>
          </cell>
          <cell r="AC68" t="str">
            <v>PERMANENT SPEED RESTRICTION</v>
          </cell>
          <cell r="AD68" t="str">
            <v>0157-22</v>
          </cell>
          <cell r="AE68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69">
          <cell r="A69" t="str">
            <v>158-22</v>
          </cell>
          <cell r="B69">
            <v>4032</v>
          </cell>
          <cell r="C69" t="str">
            <v>DE.1.0.7.0</v>
          </cell>
          <cell r="D69" t="str">
            <v>204:232959</v>
          </cell>
          <cell r="E69">
            <v>42635.47583333333</v>
          </cell>
          <cell r="F69">
            <v>42635.487013888887</v>
          </cell>
          <cell r="G69">
            <v>1</v>
          </cell>
          <cell r="H69" t="str">
            <v>204:138</v>
          </cell>
          <cell r="I69">
            <v>42635.513483796298</v>
          </cell>
          <cell r="J69">
            <v>0</v>
          </cell>
          <cell r="K69" t="str">
            <v>4031/4032</v>
          </cell>
          <cell r="L69" t="str">
            <v>STARKS</v>
          </cell>
          <cell r="M69">
            <v>2.6469907410501037E-2</v>
          </cell>
          <cell r="N69">
            <v>38.116666671121493</v>
          </cell>
          <cell r="S69">
            <v>1</v>
          </cell>
          <cell r="T69" t="str">
            <v>Southbound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https://search-rtdc-monitor-bjffxe2xuh6vdkpspy63sjmuny.us-east-1.es.amazonaws.com/_plugin/kibana/#/discover/Steve-Slow-Train-Analysis-(2080s-and-2083s)?_g=(refreshInterval:(display:Off,section:0,value:0),time:(from:'2016-09-22 10:25:12-0600',mode:absolute,to:'2016-09-22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69" t="str">
            <v>N</v>
          </cell>
          <cell r="X69">
            <v>1</v>
          </cell>
          <cell r="Y69">
            <v>23.2959</v>
          </cell>
          <cell r="Z69">
            <v>1.38E-2</v>
          </cell>
          <cell r="AA69">
            <v>23.2821</v>
          </cell>
          <cell r="AB69" t="e">
            <v>#N/A</v>
          </cell>
          <cell r="AC69" t="e">
            <v>#N/A</v>
          </cell>
          <cell r="AD69" t="str">
            <v>0158-22</v>
          </cell>
          <cell r="AE69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70">
          <cell r="A70" t="str">
            <v>159-22</v>
          </cell>
          <cell r="B70">
            <v>4046</v>
          </cell>
          <cell r="C70" t="str">
            <v>DE.1.0.7.0</v>
          </cell>
          <cell r="D70" t="str">
            <v>204:482</v>
          </cell>
          <cell r="E70">
            <v>42635.456134259257</v>
          </cell>
          <cell r="F70">
            <v>42635.459282407406</v>
          </cell>
          <cell r="G70">
            <v>1</v>
          </cell>
          <cell r="H70" t="str">
            <v>204:233342</v>
          </cell>
          <cell r="I70">
            <v>42635.484224537038</v>
          </cell>
          <cell r="J70">
            <v>0</v>
          </cell>
          <cell r="K70" t="str">
            <v>4045/4046</v>
          </cell>
          <cell r="L70" t="str">
            <v>BEAM</v>
          </cell>
          <cell r="M70">
            <v>2.4942129632108845E-2</v>
          </cell>
          <cell r="N70">
            <v>35.916666670236737</v>
          </cell>
          <cell r="S70">
            <v>1</v>
          </cell>
          <cell r="T70" t="str">
            <v>NorthBound</v>
          </cell>
          <cell r="U70">
            <v>12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https://search-rtdc-monitor-bjffxe2xuh6vdkpspy63sjmuny.us-east-1.es.amazonaws.com/_plugin/kibana/#/discover/Steve-Slow-Train-Analysis-(2080s-and-2083s)?_g=(refreshInterval:(display:Off,section:0,value:0),time:(from:'2016-09-22 09:56:50-0600',mode:absolute,to:'2016-09-22 12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70" t="str">
            <v>N</v>
          </cell>
          <cell r="X70">
            <v>1</v>
          </cell>
          <cell r="Y70">
            <v>4.82E-2</v>
          </cell>
          <cell r="Z70">
            <v>23.334199999999999</v>
          </cell>
          <cell r="AA70">
            <v>23.285999999999998</v>
          </cell>
          <cell r="AB70" t="e">
            <v>#N/A</v>
          </cell>
          <cell r="AC70" t="e">
            <v>#N/A</v>
          </cell>
          <cell r="AD70" t="str">
            <v>0159-22</v>
          </cell>
          <cell r="AE70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71">
          <cell r="A71" t="str">
            <v>160-22</v>
          </cell>
          <cell r="B71">
            <v>4045</v>
          </cell>
          <cell r="C71" t="str">
            <v>DE.1.0.7.0</v>
          </cell>
          <cell r="D71" t="str">
            <v>204:233053</v>
          </cell>
          <cell r="E71">
            <v>42635.493506944447</v>
          </cell>
          <cell r="F71">
            <v>42635.497581018521</v>
          </cell>
          <cell r="G71">
            <v>1</v>
          </cell>
          <cell r="H71" t="str">
            <v>204:180</v>
          </cell>
          <cell r="I71">
            <v>42635.524224537039</v>
          </cell>
          <cell r="J71">
            <v>0</v>
          </cell>
          <cell r="K71" t="str">
            <v>4045/4046</v>
          </cell>
          <cell r="L71" t="str">
            <v>STAMBAUGH</v>
          </cell>
          <cell r="M71">
            <v>2.6643518518540077E-2</v>
          </cell>
          <cell r="N71">
            <v>38.366666666697711</v>
          </cell>
          <cell r="S71">
            <v>1</v>
          </cell>
          <cell r="T71" t="str">
            <v>Southbound</v>
          </cell>
          <cell r="U71">
            <v>12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https://search-rtdc-monitor-bjffxe2xuh6vdkpspy63sjmuny.us-east-1.es.amazonaws.com/_plugin/kibana/#/discover/Steve-Slow-Train-Analysis-(2080s-and-2083s)?_g=(refreshInterval:(display:Off,section:0,value:0),time:(from:'2016-09-22 10:50:39-0600',mode:absolute,to:'2016-09-22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71" t="str">
            <v>N</v>
          </cell>
          <cell r="X71">
            <v>1</v>
          </cell>
          <cell r="Y71">
            <v>23.305299999999999</v>
          </cell>
          <cell r="Z71">
            <v>1.7999999999999999E-2</v>
          </cell>
          <cell r="AA71">
            <v>23.287299999999998</v>
          </cell>
          <cell r="AB71" t="e">
            <v>#N/A</v>
          </cell>
          <cell r="AC71" t="e">
            <v>#N/A</v>
          </cell>
          <cell r="AD71" t="str">
            <v>0160-22</v>
          </cell>
          <cell r="AE71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72">
          <cell r="A72" t="str">
            <v>161-22</v>
          </cell>
          <cell r="B72">
            <v>4014</v>
          </cell>
          <cell r="C72" t="str">
            <v>DE.1.0.7.0</v>
          </cell>
          <cell r="D72" t="str">
            <v>204:469</v>
          </cell>
          <cell r="E72">
            <v>42635.462488425925</v>
          </cell>
          <cell r="F72">
            <v>42635.469085648147</v>
          </cell>
          <cell r="G72">
            <v>1</v>
          </cell>
          <cell r="H72" t="str">
            <v>204:233316</v>
          </cell>
          <cell r="I72">
            <v>42635.494039351855</v>
          </cell>
          <cell r="J72">
            <v>0</v>
          </cell>
          <cell r="K72" t="str">
            <v>4013/4014</v>
          </cell>
          <cell r="L72" t="str">
            <v>SANTIZO</v>
          </cell>
          <cell r="M72">
            <v>2.4953703708888497E-2</v>
          </cell>
          <cell r="N72">
            <v>35.933333340799436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https://search-rtdc-monitor-bjffxe2xuh6vdkpspy63sjmuny.us-east-1.es.amazonaws.com/_plugin/kibana/#/discover/Steve-Slow-Train-Analysis-(2080s-and-2083s)?_g=(refreshInterval:(display:Off,section:0,value:0),time:(from:'2016-09-22 10:05:59-0600',mode:absolute,to:'2016-09-22 12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72" t="str">
            <v>N</v>
          </cell>
          <cell r="X72">
            <v>1</v>
          </cell>
          <cell r="Y72">
            <v>4.6899999999999997E-2</v>
          </cell>
          <cell r="Z72">
            <v>23.331600000000002</v>
          </cell>
          <cell r="AA72">
            <v>23.284700000000001</v>
          </cell>
          <cell r="AB72" t="e">
            <v>#N/A</v>
          </cell>
          <cell r="AC72" t="e">
            <v>#N/A</v>
          </cell>
          <cell r="AD72" t="str">
            <v>0161-22</v>
          </cell>
          <cell r="AE72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73">
          <cell r="A73" t="str">
            <v>162-22</v>
          </cell>
          <cell r="B73">
            <v>4013</v>
          </cell>
          <cell r="C73" t="str">
            <v>DE.1.0.7.0</v>
          </cell>
          <cell r="D73" t="str">
            <v>204:233003</v>
          </cell>
          <cell r="E73">
            <v>42635.495613425926</v>
          </cell>
          <cell r="F73">
            <v>42635.507881944446</v>
          </cell>
          <cell r="G73">
            <v>1</v>
          </cell>
          <cell r="H73" t="str">
            <v>204:152</v>
          </cell>
          <cell r="I73">
            <v>42635.534571759257</v>
          </cell>
          <cell r="J73">
            <v>0</v>
          </cell>
          <cell r="K73" t="str">
            <v>4013/4014</v>
          </cell>
          <cell r="L73" t="str">
            <v>SANTIZO</v>
          </cell>
          <cell r="M73">
            <v>2.6689814811106771E-2</v>
          </cell>
          <cell r="N73">
            <v>38.433333327993751</v>
          </cell>
          <cell r="S73">
            <v>1</v>
          </cell>
          <cell r="T73" t="str">
            <v>Southbound</v>
          </cell>
          <cell r="U73">
            <v>12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https://search-rtdc-monitor-bjffxe2xuh6vdkpspy63sjmuny.us-east-1.es.amazonaws.com/_plugin/kibana/#/discover/Steve-Slow-Train-Analysis-(2080s-and-2083s)?_g=(refreshInterval:(display:Off,section:0,value:0),time:(from:'2016-09-22 10:53:41-0600',mode:absolute,to:'2016-09-22 13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73" t="str">
            <v>N</v>
          </cell>
          <cell r="X73">
            <v>1</v>
          </cell>
          <cell r="Y73">
            <v>23.3003</v>
          </cell>
          <cell r="Z73">
            <v>1.52E-2</v>
          </cell>
          <cell r="AA73">
            <v>23.2851</v>
          </cell>
          <cell r="AB73" t="e">
            <v>#N/A</v>
          </cell>
          <cell r="AC73" t="e">
            <v>#N/A</v>
          </cell>
          <cell r="AD73" t="str">
            <v>0162-22</v>
          </cell>
          <cell r="AE73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74">
          <cell r="A74" t="str">
            <v>163-22</v>
          </cell>
          <cell r="B74">
            <v>4053</v>
          </cell>
          <cell r="C74" t="str">
            <v>DE.1.0.7.0</v>
          </cell>
          <cell r="D74" t="str">
            <v>204:467</v>
          </cell>
          <cell r="E74">
            <v>42635.471956018519</v>
          </cell>
          <cell r="F74">
            <v>42635.479398148149</v>
          </cell>
          <cell r="G74">
            <v>2</v>
          </cell>
          <cell r="H74" t="str">
            <v>204:233334</v>
          </cell>
          <cell r="I74">
            <v>42635.50503472222</v>
          </cell>
          <cell r="J74">
            <v>0</v>
          </cell>
          <cell r="K74" t="str">
            <v>4053/4054</v>
          </cell>
          <cell r="L74" t="str">
            <v>MOSES</v>
          </cell>
          <cell r="M74">
            <v>2.5636574071540963E-2</v>
          </cell>
          <cell r="N74">
            <v>36.916666663018987</v>
          </cell>
          <cell r="S74">
            <v>1</v>
          </cell>
          <cell r="T74" t="str">
            <v>NorthBound</v>
          </cell>
          <cell r="U74">
            <v>12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https://search-rtdc-monitor-bjffxe2xuh6vdkpspy63sjmuny.us-east-1.es.amazonaws.com/_plugin/kibana/#/discover/Steve-Slow-Train-Analysis-(2080s-and-2083s)?_g=(refreshInterval:(display:Off,section:0,value:0),time:(from:'2016-09-22 10:19:37-0600',mode:absolute,to:'2016-09-22 13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74" t="str">
            <v>N</v>
          </cell>
          <cell r="X74">
            <v>1</v>
          </cell>
          <cell r="Y74">
            <v>4.6699999999999998E-2</v>
          </cell>
          <cell r="Z74">
            <v>23.333400000000001</v>
          </cell>
          <cell r="AA74">
            <v>23.2867</v>
          </cell>
          <cell r="AB74" t="e">
            <v>#N/A</v>
          </cell>
          <cell r="AC74" t="e">
            <v>#N/A</v>
          </cell>
          <cell r="AD74" t="str">
            <v>0163-22</v>
          </cell>
          <cell r="AE74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75">
          <cell r="A75" t="str">
            <v>164-22</v>
          </cell>
          <cell r="B75">
            <v>4054</v>
          </cell>
          <cell r="C75" t="str">
            <v>DE.1.0.7.0</v>
          </cell>
          <cell r="D75" t="str">
            <v>204:233013</v>
          </cell>
          <cell r="E75">
            <v>42635.516423611109</v>
          </cell>
          <cell r="F75">
            <v>42635.518310185187</v>
          </cell>
          <cell r="G75">
            <v>1</v>
          </cell>
          <cell r="H75" t="str">
            <v>204:145</v>
          </cell>
          <cell r="I75">
            <v>42635.546122685184</v>
          </cell>
          <cell r="J75">
            <v>0</v>
          </cell>
          <cell r="K75" t="str">
            <v>4053/4054</v>
          </cell>
          <cell r="L75" t="str">
            <v>MOSES</v>
          </cell>
          <cell r="M75">
            <v>2.7812499996798579E-2</v>
          </cell>
          <cell r="N75">
            <v>40.049999995389953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https://search-rtdc-monitor-bjffxe2xuh6vdkpspy63sjmuny.us-east-1.es.amazonaws.com/_plugin/kibana/#/discover/Steve-Slow-Train-Analysis-(2080s-and-2083s)?_g=(refreshInterval:(display:Off,section:0,value:0),time:(from:'2016-09-22 11:23:39-0600',mode:absolute,to:'2016-09-22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75" t="str">
            <v>N</v>
          </cell>
          <cell r="X75">
            <v>1</v>
          </cell>
          <cell r="Y75">
            <v>23.301300000000001</v>
          </cell>
          <cell r="Z75">
            <v>1.4500000000000001E-2</v>
          </cell>
          <cell r="AA75">
            <v>23.286799999999999</v>
          </cell>
          <cell r="AB75" t="e">
            <v>#N/A</v>
          </cell>
          <cell r="AC75" t="e">
            <v>#N/A</v>
          </cell>
          <cell r="AD75" t="str">
            <v>0164-22</v>
          </cell>
          <cell r="AE75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76">
          <cell r="A76" t="str">
            <v>165-22</v>
          </cell>
          <cell r="B76">
            <v>4029</v>
          </cell>
          <cell r="C76" t="str">
            <v>DE.1.0.7.0</v>
          </cell>
          <cell r="D76" t="str">
            <v>204:462</v>
          </cell>
          <cell r="E76">
            <v>42635.485011574077</v>
          </cell>
          <cell r="F76">
            <v>42635.489733796298</v>
          </cell>
          <cell r="G76">
            <v>1</v>
          </cell>
          <cell r="H76" t="str">
            <v>204:233295</v>
          </cell>
          <cell r="I76">
            <v>42635.514282407406</v>
          </cell>
          <cell r="J76">
            <v>0</v>
          </cell>
          <cell r="K76" t="str">
            <v>4029/4030</v>
          </cell>
          <cell r="L76" t="str">
            <v>NEWELL</v>
          </cell>
          <cell r="M76">
            <v>2.4548611108912155E-2</v>
          </cell>
          <cell r="N76">
            <v>35.349999996833503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https://search-rtdc-monitor-bjffxe2xuh6vdkpspy63sjmuny.us-east-1.es.amazonaws.com/_plugin/kibana/#/discover/Steve-Slow-Train-Analysis-(2080s-and-2083s)?_g=(refreshInterval:(display:Off,section:0,value:0),time:(from:'2016-09-22 10:38:25-0600',mode:absolute,to:'2016-09-22 13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76" t="str">
            <v>N</v>
          </cell>
          <cell r="X76">
            <v>1</v>
          </cell>
          <cell r="Y76">
            <v>4.6199999999999998E-2</v>
          </cell>
          <cell r="Z76">
            <v>23.329499999999999</v>
          </cell>
          <cell r="AA76">
            <v>23.283300000000001</v>
          </cell>
          <cell r="AB76" t="e">
            <v>#N/A</v>
          </cell>
          <cell r="AC76" t="e">
            <v>#N/A</v>
          </cell>
          <cell r="AD76" t="str">
            <v>0165-22</v>
          </cell>
          <cell r="AE76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77">
          <cell r="A77" t="str">
            <v>166-22</v>
          </cell>
          <cell r="B77">
            <v>4030</v>
          </cell>
          <cell r="C77" t="str">
            <v>DE.1.0.7.0</v>
          </cell>
          <cell r="D77" t="str">
            <v>204:232975</v>
          </cell>
          <cell r="E77">
            <v>42635.516562500001</v>
          </cell>
          <cell r="F77">
            <v>42635.528726851851</v>
          </cell>
          <cell r="G77">
            <v>2</v>
          </cell>
          <cell r="H77" t="str">
            <v>204:136</v>
          </cell>
          <cell r="I77">
            <v>42635.556296296294</v>
          </cell>
          <cell r="J77">
            <v>0</v>
          </cell>
          <cell r="K77" t="str">
            <v>4029/4030</v>
          </cell>
          <cell r="L77" t="str">
            <v>NEWELL</v>
          </cell>
          <cell r="M77">
            <v>2.7569444442633539E-2</v>
          </cell>
          <cell r="N77">
            <v>39.699999997392297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https://search-rtdc-monitor-bjffxe2xuh6vdkpspy63sjmuny.us-east-1.es.amazonaws.com/_plugin/kibana/#/discover/Steve-Slow-Train-Analysis-(2080s-and-2083s)?_g=(refreshInterval:(display:Off,section:0,value:0),time:(from:'2016-09-22 11:23:51-0600',mode:absolute,to:'2016-09-22 14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77" t="str">
            <v>N</v>
          </cell>
          <cell r="X77">
            <v>1</v>
          </cell>
          <cell r="Y77">
            <v>23.297499999999999</v>
          </cell>
          <cell r="Z77">
            <v>1.3599999999999999E-2</v>
          </cell>
          <cell r="AA77">
            <v>23.283899999999999</v>
          </cell>
          <cell r="AB77" t="e">
            <v>#N/A</v>
          </cell>
          <cell r="AC77" t="e">
            <v>#N/A</v>
          </cell>
          <cell r="AD77" t="str">
            <v>0166-22</v>
          </cell>
          <cell r="AE77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78">
          <cell r="A78" t="str">
            <v>167-22</v>
          </cell>
          <cell r="B78">
            <v>4002</v>
          </cell>
          <cell r="C78" t="str">
            <v>DE.1.0.7.0</v>
          </cell>
          <cell r="D78" t="str">
            <v>204:447</v>
          </cell>
          <cell r="E78">
            <v>42635.497499999998</v>
          </cell>
          <cell r="F78">
            <v>42635.500243055554</v>
          </cell>
          <cell r="G78">
            <v>1</v>
          </cell>
          <cell r="H78" t="str">
            <v>204:233314</v>
          </cell>
          <cell r="I78">
            <v>42635.527094907404</v>
          </cell>
          <cell r="J78">
            <v>0</v>
          </cell>
          <cell r="K78" t="str">
            <v>4001/4002</v>
          </cell>
          <cell r="L78" t="str">
            <v>YOUNG</v>
          </cell>
          <cell r="M78">
            <v>2.6851851849642117E-2</v>
          </cell>
          <cell r="N78">
            <v>38.666666663484648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https://search-rtdc-monitor-bjffxe2xuh6vdkpspy63sjmuny.us-east-1.es.amazonaws.com/_plugin/kibana/#/discover/Steve-Slow-Train-Analysis-(2080s-and-2083s)?_g=(refreshInterval:(display:Off,section:0,value:0),time:(from:'2016-09-22 10:56:24-0600',mode:absolute,to:'2016-09-22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78" t="str">
            <v>N</v>
          </cell>
          <cell r="X78">
            <v>1</v>
          </cell>
          <cell r="Y78">
            <v>4.4699999999999997E-2</v>
          </cell>
          <cell r="Z78">
            <v>23.331399999999999</v>
          </cell>
          <cell r="AA78">
            <v>23.2867</v>
          </cell>
          <cell r="AB78" t="e">
            <v>#N/A</v>
          </cell>
          <cell r="AC78" t="e">
            <v>#N/A</v>
          </cell>
          <cell r="AD78" t="str">
            <v>0167-22</v>
          </cell>
          <cell r="AE78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79">
          <cell r="A79" t="str">
            <v>168-22</v>
          </cell>
          <cell r="B79">
            <v>4001</v>
          </cell>
          <cell r="C79" t="str">
            <v>DE.1.0.7.0</v>
          </cell>
          <cell r="D79" t="str">
            <v>204:232996</v>
          </cell>
          <cell r="E79">
            <v>42635.52988425926</v>
          </cell>
          <cell r="F79">
            <v>42635.539085648146</v>
          </cell>
          <cell r="G79">
            <v>1</v>
          </cell>
          <cell r="H79" t="str">
            <v>204:161</v>
          </cell>
          <cell r="I79">
            <v>42635.567118055558</v>
          </cell>
          <cell r="J79">
            <v>0</v>
          </cell>
          <cell r="K79" t="str">
            <v>4001/4002</v>
          </cell>
          <cell r="L79" t="str">
            <v>YOUNG</v>
          </cell>
          <cell r="M79">
            <v>2.8032407411956228E-2</v>
          </cell>
          <cell r="N79">
            <v>40.366666673216969</v>
          </cell>
          <cell r="S79">
            <v>1</v>
          </cell>
          <cell r="T79" t="str">
            <v>Southbound</v>
          </cell>
          <cell r="U79">
            <v>12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https://search-rtdc-monitor-bjffxe2xuh6vdkpspy63sjmuny.us-east-1.es.amazonaws.com/_plugin/kibana/#/discover/Steve-Slow-Train-Analysis-(2080s-and-2083s)?_g=(refreshInterval:(display:Off,section:0,value:0),time:(from:'2016-09-22 11:43:02-0600',mode:absolute,to:'2016-09-22 14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79" t="str">
            <v>N</v>
          </cell>
          <cell r="X79">
            <v>1</v>
          </cell>
          <cell r="Y79">
            <v>23.299600000000002</v>
          </cell>
          <cell r="Z79">
            <v>1.61E-2</v>
          </cell>
          <cell r="AA79">
            <v>23.2835</v>
          </cell>
          <cell r="AB79" t="e">
            <v>#N/A</v>
          </cell>
          <cell r="AC79" t="e">
            <v>#N/A</v>
          </cell>
          <cell r="AD79" t="str">
            <v>0168-22</v>
          </cell>
          <cell r="AE79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80">
          <cell r="A80" t="str">
            <v>169-22</v>
          </cell>
          <cell r="B80">
            <v>4003</v>
          </cell>
          <cell r="C80" t="str">
            <v>DE.1.0.7.0</v>
          </cell>
          <cell r="D80" t="str">
            <v>204:442</v>
          </cell>
          <cell r="E80">
            <v>42635.504756944443</v>
          </cell>
          <cell r="F80">
            <v>42635.510983796295</v>
          </cell>
          <cell r="G80">
            <v>2</v>
          </cell>
          <cell r="H80" t="str">
            <v>204:233336</v>
          </cell>
          <cell r="I80">
            <v>42635.53628472222</v>
          </cell>
          <cell r="J80">
            <v>0</v>
          </cell>
          <cell r="K80" t="str">
            <v>4003/4004</v>
          </cell>
          <cell r="L80" t="str">
            <v>HILLS</v>
          </cell>
          <cell r="M80">
            <v>2.5300925924966577E-2</v>
          </cell>
          <cell r="N80">
            <v>36.433333331951872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https://search-rtdc-monitor-bjffxe2xuh6vdkpspy63sjmuny.us-east-1.es.amazonaws.com/_plugin/kibana/#/discover/Steve-Slow-Train-Analysis-(2080s-and-2083s)?_g=(refreshInterval:(display:Off,section:0,value:0),time:(from:'2016-09-22 11:06:51-0600',mode:absolute,to:'2016-09-22 13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80" t="str">
            <v>N</v>
          </cell>
          <cell r="X80">
            <v>1</v>
          </cell>
          <cell r="Y80">
            <v>4.4200000000000003E-2</v>
          </cell>
          <cell r="Z80">
            <v>23.333600000000001</v>
          </cell>
          <cell r="AA80">
            <v>23.289400000000001</v>
          </cell>
          <cell r="AB80" t="e">
            <v>#N/A</v>
          </cell>
          <cell r="AC80" t="e">
            <v>#N/A</v>
          </cell>
          <cell r="AD80" t="str">
            <v>0169-22</v>
          </cell>
          <cell r="AE80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81">
          <cell r="A81" t="str">
            <v>170-22</v>
          </cell>
          <cell r="B81">
            <v>4004</v>
          </cell>
          <cell r="C81" t="str">
            <v>DE.1.0.7.0</v>
          </cell>
          <cell r="D81" t="str">
            <v>204:233011</v>
          </cell>
          <cell r="E81">
            <v>42635.538206018522</v>
          </cell>
          <cell r="F81">
            <v>42635.549583333333</v>
          </cell>
          <cell r="G81">
            <v>1</v>
          </cell>
          <cell r="H81" t="str">
            <v>204:139</v>
          </cell>
          <cell r="I81">
            <v>42635.577025462961</v>
          </cell>
          <cell r="J81">
            <v>0</v>
          </cell>
          <cell r="K81" t="str">
            <v>4003/4004</v>
          </cell>
          <cell r="L81" t="str">
            <v>HILLS</v>
          </cell>
          <cell r="M81">
            <v>2.7442129627161194E-2</v>
          </cell>
          <cell r="N81">
            <v>39.516666663112119</v>
          </cell>
          <cell r="S81">
            <v>1</v>
          </cell>
          <cell r="T81" t="str">
            <v>Southbound</v>
          </cell>
          <cell r="U81">
            <v>12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https://search-rtdc-monitor-bjffxe2xuh6vdkpspy63sjmuny.us-east-1.es.amazonaws.com/_plugin/kibana/#/discover/Steve-Slow-Train-Analysis-(2080s-and-2083s)?_g=(refreshInterval:(display:Off,section:0,value:0),time:(from:'2016-09-22 11:55:01-0600',mode:absolute,to:'2016-09-22 14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81" t="str">
            <v>N</v>
          </cell>
          <cell r="X81">
            <v>1</v>
          </cell>
          <cell r="Y81">
            <v>23.301100000000002</v>
          </cell>
          <cell r="Z81">
            <v>1.3899999999999999E-2</v>
          </cell>
          <cell r="AA81">
            <v>23.287200000000002</v>
          </cell>
          <cell r="AB81" t="e">
            <v>#N/A</v>
          </cell>
          <cell r="AC81" t="e">
            <v>#N/A</v>
          </cell>
          <cell r="AD81" t="str">
            <v>0170-22</v>
          </cell>
          <cell r="AE81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82">
          <cell r="A82" t="str">
            <v>171-22</v>
          </cell>
          <cell r="B82">
            <v>4031</v>
          </cell>
          <cell r="C82" t="str">
            <v>DE.1.0.7.0</v>
          </cell>
          <cell r="D82" t="str">
            <v>204:493</v>
          </cell>
          <cell r="E82">
            <v>42635.516423611109</v>
          </cell>
          <cell r="F82">
            <v>42635.521134259259</v>
          </cell>
          <cell r="G82">
            <v>2</v>
          </cell>
          <cell r="H82" t="str">
            <v>204:233314</v>
          </cell>
          <cell r="I82">
            <v>42635.546805555554</v>
          </cell>
          <cell r="J82">
            <v>0</v>
          </cell>
          <cell r="K82" t="str">
            <v>4031/4032</v>
          </cell>
          <cell r="L82" t="str">
            <v>RIVERA</v>
          </cell>
          <cell r="M82">
            <v>2.5671296294603962E-2</v>
          </cell>
          <cell r="N82">
            <v>36.966666664229706</v>
          </cell>
          <cell r="S82">
            <v>1</v>
          </cell>
          <cell r="T82" t="str">
            <v>NorthBound</v>
          </cell>
          <cell r="U82">
            <v>12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https://search-rtdc-monitor-bjffxe2xuh6vdkpspy63sjmuny.us-east-1.es.amazonaws.com/_plugin/kibana/#/discover/Steve-Slow-Train-Analysis-(2080s-and-2083s)?_g=(refreshInterval:(display:Off,section:0,value:0),time:(from:'2016-09-22 11:23:39-0600',mode:absolute,to:'2016-09-22 14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82" t="str">
            <v>N</v>
          </cell>
          <cell r="X82">
            <v>1</v>
          </cell>
          <cell r="Y82">
            <v>4.9299999999999997E-2</v>
          </cell>
          <cell r="Z82">
            <v>23.331399999999999</v>
          </cell>
          <cell r="AA82">
            <v>23.2821</v>
          </cell>
          <cell r="AB82" t="e">
            <v>#N/A</v>
          </cell>
          <cell r="AC82" t="e">
            <v>#N/A</v>
          </cell>
          <cell r="AD82" t="str">
            <v>0171-22</v>
          </cell>
          <cell r="AE82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83">
          <cell r="A83" t="str">
            <v>172-22</v>
          </cell>
          <cell r="B83">
            <v>4032</v>
          </cell>
          <cell r="C83" t="str">
            <v>DE.1.0.7.0</v>
          </cell>
          <cell r="D83" t="str">
            <v>204:233002</v>
          </cell>
          <cell r="E83">
            <v>42635.553460648145</v>
          </cell>
          <cell r="F83">
            <v>42635.559988425928</v>
          </cell>
          <cell r="G83">
            <v>1</v>
          </cell>
          <cell r="H83" t="str">
            <v>204:118</v>
          </cell>
          <cell r="I83">
            <v>42635.587256944447</v>
          </cell>
          <cell r="J83">
            <v>0</v>
          </cell>
          <cell r="K83" t="str">
            <v>4031/4032</v>
          </cell>
          <cell r="L83" t="str">
            <v>STORY</v>
          </cell>
          <cell r="M83">
            <v>2.7268518519122154E-2</v>
          </cell>
          <cell r="N83">
            <v>39.266666667535901</v>
          </cell>
          <cell r="S83">
            <v>1</v>
          </cell>
          <cell r="T83" t="str">
            <v>Southbound</v>
          </cell>
          <cell r="U83">
            <v>12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https://search-rtdc-monitor-bjffxe2xuh6vdkpspy63sjmuny.us-east-1.es.amazonaws.com/_plugin/kibana/#/discover/Steve-Slow-Train-Analysis-(2080s-and-2083s)?_g=(refreshInterval:(display:Off,section:0,value:0),time:(from:'2016-09-22 12:16:59-0600',mode:absolute,to:'2016-09-22 15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83" t="str">
            <v>N</v>
          </cell>
          <cell r="X83">
            <v>1</v>
          </cell>
          <cell r="Y83">
            <v>23.3002</v>
          </cell>
          <cell r="Z83">
            <v>1.18E-2</v>
          </cell>
          <cell r="AA83">
            <v>23.288399999999999</v>
          </cell>
          <cell r="AB83" t="e">
            <v>#N/A</v>
          </cell>
          <cell r="AC83" t="e">
            <v>#N/A</v>
          </cell>
          <cell r="AD83" t="str">
            <v>0172-22</v>
          </cell>
          <cell r="AE83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84">
          <cell r="A84" t="str">
            <v>173-22</v>
          </cell>
          <cell r="B84">
            <v>4046</v>
          </cell>
          <cell r="C84" t="str">
            <v>DE.1.0.7.0</v>
          </cell>
          <cell r="D84" t="str">
            <v>204:484</v>
          </cell>
          <cell r="E84">
            <v>42635.526307870372</v>
          </cell>
          <cell r="F84">
            <v>42635.531828703701</v>
          </cell>
          <cell r="G84">
            <v>1</v>
          </cell>
          <cell r="H84" t="str">
            <v>204:233339</v>
          </cell>
          <cell r="I84">
            <v>42635.557986111111</v>
          </cell>
          <cell r="J84">
            <v>0</v>
          </cell>
          <cell r="K84" t="str">
            <v>4045/4046</v>
          </cell>
          <cell r="L84" t="str">
            <v>STAMBAUGH</v>
          </cell>
          <cell r="M84">
            <v>2.6157407410209998E-2</v>
          </cell>
          <cell r="N84">
            <v>37.666666670702398</v>
          </cell>
          <cell r="S84">
            <v>1</v>
          </cell>
          <cell r="T84" t="str">
            <v>NorthBound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https://search-rtdc-monitor-bjffxe2xuh6vdkpspy63sjmuny.us-east-1.es.amazonaws.com/_plugin/kibana/#/discover/Steve-Slow-Train-Analysis-(2080s-and-2083s)?_g=(refreshInterval:(display:Off,section:0,value:0),time:(from:'2016-09-22 11:37:53-0600',mode:absolute,to:'2016-09-22 14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84" t="str">
            <v>N</v>
          </cell>
          <cell r="X84">
            <v>1</v>
          </cell>
          <cell r="Y84">
            <v>4.8399999999999999E-2</v>
          </cell>
          <cell r="Z84">
            <v>23.3339</v>
          </cell>
          <cell r="AA84">
            <v>23.285499999999999</v>
          </cell>
          <cell r="AB84" t="str">
            <v>Speed (6)</v>
          </cell>
          <cell r="AC84" t="str">
            <v>PERMANENT SPEED RESTRICTION</v>
          </cell>
          <cell r="AD84" t="str">
            <v>0173-22</v>
          </cell>
          <cell r="AE84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85">
          <cell r="A85" t="str">
            <v>174-22</v>
          </cell>
          <cell r="B85">
            <v>4045</v>
          </cell>
          <cell r="C85" t="str">
            <v>DE.1.0.7.0</v>
          </cell>
          <cell r="D85" t="str">
            <v>204:233042</v>
          </cell>
          <cell r="E85">
            <v>42635.566469907404</v>
          </cell>
          <cell r="F85">
            <v>42635.570347222223</v>
          </cell>
          <cell r="G85">
            <v>1</v>
          </cell>
          <cell r="H85" t="str">
            <v>204:149</v>
          </cell>
          <cell r="I85">
            <v>42635.598541666666</v>
          </cell>
          <cell r="J85">
            <v>0</v>
          </cell>
          <cell r="K85" t="str">
            <v>4045/4046</v>
          </cell>
          <cell r="L85" t="str">
            <v>STAMBAUGH</v>
          </cell>
          <cell r="M85">
            <v>2.8194444443215616E-2</v>
          </cell>
          <cell r="N85">
            <v>40.599999998230487</v>
          </cell>
          <cell r="S85">
            <v>1</v>
          </cell>
          <cell r="T85" t="str">
            <v>Southbound</v>
          </cell>
          <cell r="U85">
            <v>12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https://search-rtdc-monitor-bjffxe2xuh6vdkpspy63sjmuny.us-east-1.es.amazonaws.com/_plugin/kibana/#/discover/Steve-Slow-Train-Analysis-(2080s-and-2083s)?_g=(refreshInterval:(display:Off,section:0,value:0),time:(from:'2016-09-22 12:35:43-0600',mode:absolute,to:'2016-09-22 15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85" t="str">
            <v>N</v>
          </cell>
          <cell r="X85">
            <v>1</v>
          </cell>
          <cell r="Y85">
            <v>23.304200000000002</v>
          </cell>
          <cell r="Z85">
            <v>1.49E-2</v>
          </cell>
          <cell r="AA85">
            <v>23.289300000000001</v>
          </cell>
          <cell r="AB85" t="str">
            <v>Bulletin (2)</v>
          </cell>
          <cell r="AC85" t="str">
            <v>GRADE CROSSING</v>
          </cell>
          <cell r="AD85" t="str">
            <v>0174-22</v>
          </cell>
          <cell r="AE85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86">
          <cell r="A86" t="str">
            <v>175-22</v>
          </cell>
          <cell r="B86">
            <v>4014</v>
          </cell>
          <cell r="C86" t="str">
            <v>DE.1.0.7.0</v>
          </cell>
          <cell r="D86" t="str">
            <v>204:451</v>
          </cell>
          <cell r="E86">
            <v>42635.539537037039</v>
          </cell>
          <cell r="F86">
            <v>42635.54184027778</v>
          </cell>
          <cell r="G86">
            <v>1</v>
          </cell>
          <cell r="H86" t="str">
            <v>204:233314</v>
          </cell>
          <cell r="I86">
            <v>42635.566747685189</v>
          </cell>
          <cell r="J86">
            <v>0</v>
          </cell>
          <cell r="K86" t="str">
            <v>4013/4014</v>
          </cell>
          <cell r="L86" t="str">
            <v>ISHMAEL</v>
          </cell>
          <cell r="M86">
            <v>2.4907407409045845E-2</v>
          </cell>
          <cell r="N86">
            <v>35.866666669026017</v>
          </cell>
          <cell r="S86">
            <v>1</v>
          </cell>
          <cell r="T86" t="str">
            <v>NorthBound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https://search-rtdc-monitor-bjffxe2xuh6vdkpspy63sjmuny.us-east-1.es.amazonaws.com/_plugin/kibana/#/discover/Steve-Slow-Train-Analysis-(2080s-and-2083s)?_g=(refreshInterval:(display:Off,section:0,value:0),time:(from:'2016-09-22 11:56:56-0600',mode:absolute,to:'2016-09-22 14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86" t="str">
            <v>N</v>
          </cell>
          <cell r="X86">
            <v>1</v>
          </cell>
          <cell r="Y86">
            <v>4.5100000000000001E-2</v>
          </cell>
          <cell r="Z86">
            <v>23.331399999999999</v>
          </cell>
          <cell r="AA86">
            <v>23.286299999999997</v>
          </cell>
          <cell r="AB86" t="e">
            <v>#N/A</v>
          </cell>
          <cell r="AC86" t="e">
            <v>#N/A</v>
          </cell>
          <cell r="AD86" t="str">
            <v>0175-22</v>
          </cell>
          <cell r="AE86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87">
          <cell r="A87" t="str">
            <v>176-22</v>
          </cell>
          <cell r="B87">
            <v>4013</v>
          </cell>
          <cell r="C87" t="str">
            <v>DE.1.0.7.0</v>
          </cell>
          <cell r="D87" t="str">
            <v>204:232991</v>
          </cell>
          <cell r="E87">
            <v>42635.57271990741</v>
          </cell>
          <cell r="F87">
            <v>42635.580752314818</v>
          </cell>
          <cell r="G87">
            <v>1</v>
          </cell>
          <cell r="H87" t="str">
            <v>204:156</v>
          </cell>
          <cell r="I87">
            <v>42635.608599537038</v>
          </cell>
          <cell r="J87">
            <v>0</v>
          </cell>
          <cell r="K87" t="str">
            <v>4013/4014</v>
          </cell>
          <cell r="L87" t="str">
            <v>ISHMAEL</v>
          </cell>
          <cell r="M87">
            <v>2.7847222219861578E-2</v>
          </cell>
          <cell r="N87">
            <v>40.099999996600673</v>
          </cell>
          <cell r="S87">
            <v>1</v>
          </cell>
          <cell r="T87" t="str">
            <v>Southbound</v>
          </cell>
          <cell r="U87">
            <v>12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https://search-rtdc-monitor-bjffxe2xuh6vdkpspy63sjmuny.us-east-1.es.amazonaws.com/_plugin/kibana/#/discover/Steve-Slow-Train-Analysis-(2080s-and-2083s)?_g=(refreshInterval:(display:Off,section:0,value:0),time:(from:'2016-09-22 12:44:43-0600',mode:absolute,to:'2016-09-22 15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87" t="str">
            <v>N</v>
          </cell>
          <cell r="X87">
            <v>1</v>
          </cell>
          <cell r="Y87">
            <v>23.299099999999999</v>
          </cell>
          <cell r="Z87">
            <v>1.5599999999999999E-2</v>
          </cell>
          <cell r="AA87">
            <v>23.2835</v>
          </cell>
          <cell r="AB87" t="e">
            <v>#N/A</v>
          </cell>
          <cell r="AC87" t="e">
            <v>#N/A</v>
          </cell>
          <cell r="AD87" t="str">
            <v>0176-22</v>
          </cell>
          <cell r="AE87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88">
          <cell r="A88" t="str">
            <v>177-22</v>
          </cell>
          <cell r="B88">
            <v>4053</v>
          </cell>
          <cell r="C88" t="str">
            <v>DE.1.0.7.0</v>
          </cell>
          <cell r="D88" t="str">
            <v>204:440</v>
          </cell>
          <cell r="E88">
            <v>42635.549849537034</v>
          </cell>
          <cell r="F88">
            <v>42635.552314814813</v>
          </cell>
          <cell r="G88">
            <v>1</v>
          </cell>
          <cell r="H88" t="str">
            <v>204:233295</v>
          </cell>
          <cell r="I88">
            <v>42635.578344907408</v>
          </cell>
          <cell r="J88">
            <v>0</v>
          </cell>
          <cell r="K88" t="str">
            <v>4053/4054</v>
          </cell>
          <cell r="L88" t="str">
            <v>MOSES</v>
          </cell>
          <cell r="M88">
            <v>2.6030092594737653E-2</v>
          </cell>
          <cell r="N88">
            <v>37.48333333642222</v>
          </cell>
          <cell r="S88">
            <v>1</v>
          </cell>
          <cell r="T88" t="str">
            <v>NorthBound</v>
          </cell>
          <cell r="U88">
            <v>12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https://search-rtdc-monitor-bjffxe2xuh6vdkpspy63sjmuny.us-east-1.es.amazonaws.com/_plugin/kibana/#/discover/Steve-Slow-Train-Analysis-(2080s-and-2083s)?_g=(refreshInterval:(display:Off,section:0,value:0),time:(from:'2016-09-22 12:11:47-0600',mode:absolute,to:'2016-09-22 14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88" t="str">
            <v>N</v>
          </cell>
          <cell r="X88">
            <v>1</v>
          </cell>
          <cell r="Y88">
            <v>4.3999999999999997E-2</v>
          </cell>
          <cell r="Z88">
            <v>23.329499999999999</v>
          </cell>
          <cell r="AA88">
            <v>23.285499999999999</v>
          </cell>
          <cell r="AB88" t="e">
            <v>#N/A</v>
          </cell>
          <cell r="AC88" t="e">
            <v>#N/A</v>
          </cell>
          <cell r="AD88" t="str">
            <v>0177-22</v>
          </cell>
          <cell r="AE88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89">
          <cell r="A89" t="str">
            <v>178-22</v>
          </cell>
          <cell r="B89">
            <v>4054</v>
          </cell>
          <cell r="C89" t="str">
            <v>DE.1.0.7.0</v>
          </cell>
          <cell r="D89" t="str">
            <v>204:232973</v>
          </cell>
          <cell r="E89">
            <v>42635.588391203702</v>
          </cell>
          <cell r="F89">
            <v>42635.591180555559</v>
          </cell>
          <cell r="G89">
            <v>1</v>
          </cell>
          <cell r="H89" t="str">
            <v>204:156</v>
          </cell>
          <cell r="I89">
            <v>42635.61954861111</v>
          </cell>
          <cell r="J89">
            <v>0</v>
          </cell>
          <cell r="K89" t="str">
            <v>4053/4054</v>
          </cell>
          <cell r="L89" t="str">
            <v>MOSES</v>
          </cell>
          <cell r="M89">
            <v>2.8368055551254656E-2</v>
          </cell>
          <cell r="N89">
            <v>40.849999993806705</v>
          </cell>
          <cell r="S89">
            <v>1</v>
          </cell>
          <cell r="T89" t="str">
            <v>Southbound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https://search-rtdc-monitor-bjffxe2xuh6vdkpspy63sjmuny.us-east-1.es.amazonaws.com/_plugin/kibana/#/discover/Steve-Slow-Train-Analysis-(2080s-and-2083s)?_g=(refreshInterval:(display:Off,section:0,value:0),time:(from:'2016-09-22 13:07:17-0600',mode:absolute,to:'2016-09-22 15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89" t="str">
            <v>N</v>
          </cell>
          <cell r="X89">
            <v>1</v>
          </cell>
          <cell r="Y89">
            <v>23.2973</v>
          </cell>
          <cell r="Z89">
            <v>1.5599999999999999E-2</v>
          </cell>
          <cell r="AA89">
            <v>23.281700000000001</v>
          </cell>
          <cell r="AB89" t="e">
            <v>#N/A</v>
          </cell>
          <cell r="AC89" t="e">
            <v>#N/A</v>
          </cell>
          <cell r="AD89" t="str">
            <v>0178-22</v>
          </cell>
          <cell r="AE89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90">
          <cell r="A90" t="str">
            <v>179-22</v>
          </cell>
          <cell r="B90">
            <v>4029</v>
          </cell>
          <cell r="C90" t="str">
            <v>DE.1.0.7.0</v>
          </cell>
          <cell r="D90" t="str">
            <v>204:458</v>
          </cell>
          <cell r="E90">
            <v>42635.55878472222</v>
          </cell>
          <cell r="F90">
            <v>42635.562638888892</v>
          </cell>
          <cell r="G90">
            <v>1</v>
          </cell>
          <cell r="H90" t="str">
            <v>204:233317</v>
          </cell>
          <cell r="I90">
            <v>42635.587581018517</v>
          </cell>
          <cell r="J90">
            <v>0</v>
          </cell>
          <cell r="K90" t="str">
            <v>4029/4030</v>
          </cell>
          <cell r="L90" t="str">
            <v>NEWELL</v>
          </cell>
          <cell r="M90">
            <v>2.4942129624832887E-2</v>
          </cell>
          <cell r="N90">
            <v>35.916666659759358</v>
          </cell>
          <cell r="S90">
            <v>1</v>
          </cell>
          <cell r="T90" t="str">
            <v>NorthBound</v>
          </cell>
          <cell r="U90">
            <v>12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https://search-rtdc-monitor-bjffxe2xuh6vdkpspy63sjmuny.us-east-1.es.amazonaws.com/_plugin/kibana/#/discover/Steve-Slow-Train-Analysis-(2080s-and-2083s)?_g=(refreshInterval:(display:Off,section:0,value:0),time:(from:'2016-09-22 12:24:39-0600',mode:absolute,to:'2016-09-22 15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90" t="str">
            <v>N</v>
          </cell>
          <cell r="X90">
            <v>1</v>
          </cell>
          <cell r="Y90">
            <v>4.58E-2</v>
          </cell>
          <cell r="Z90">
            <v>23.331700000000001</v>
          </cell>
          <cell r="AA90">
            <v>23.285900000000002</v>
          </cell>
          <cell r="AB90" t="e">
            <v>#N/A</v>
          </cell>
          <cell r="AC90" t="e">
            <v>#N/A</v>
          </cell>
          <cell r="AD90" t="str">
            <v>0179-22</v>
          </cell>
          <cell r="AE90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91">
          <cell r="A91" t="str">
            <v>180-22</v>
          </cell>
          <cell r="B91">
            <v>4030</v>
          </cell>
          <cell r="C91" t="str">
            <v>DE.1.0.7.0</v>
          </cell>
          <cell r="D91" t="str">
            <v>204:232977</v>
          </cell>
          <cell r="E91">
            <v>42635.589108796295</v>
          </cell>
          <cell r="F91">
            <v>42635.601585648146</v>
          </cell>
          <cell r="G91">
            <v>1</v>
          </cell>
          <cell r="H91" t="str">
            <v>204:149</v>
          </cell>
          <cell r="I91">
            <v>42635.628622685188</v>
          </cell>
          <cell r="J91">
            <v>0</v>
          </cell>
          <cell r="K91" t="str">
            <v>4029/4030</v>
          </cell>
          <cell r="L91" t="str">
            <v>NEWELL</v>
          </cell>
          <cell r="M91">
            <v>2.7037037041736767E-2</v>
          </cell>
          <cell r="N91">
            <v>38.933333340100944</v>
          </cell>
          <cell r="S91">
            <v>1</v>
          </cell>
          <cell r="T91" t="str">
            <v>Southbound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https://search-rtdc-monitor-bjffxe2xuh6vdkpspy63sjmuny.us-east-1.es.amazonaws.com/_plugin/kibana/#/discover/Steve-Slow-Train-Analysis-(2080s-and-2083s)?_g=(refreshInterval:(display:Off,section:0,value:0),time:(from:'2016-09-22 13:08:19-0600',mode:absolute,to:'2016-09-22 16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91" t="str">
            <v>N</v>
          </cell>
          <cell r="X91">
            <v>1</v>
          </cell>
          <cell r="Y91">
            <v>23.297699999999999</v>
          </cell>
          <cell r="Z91">
            <v>1.49E-2</v>
          </cell>
          <cell r="AA91">
            <v>23.282799999999998</v>
          </cell>
          <cell r="AB91" t="e">
            <v>#N/A</v>
          </cell>
          <cell r="AC91" t="e">
            <v>#N/A</v>
          </cell>
          <cell r="AD91" t="str">
            <v>0180-22</v>
          </cell>
          <cell r="AE91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92">
          <cell r="A92" t="str">
            <v>181-22</v>
          </cell>
          <cell r="B92">
            <v>4002</v>
          </cell>
          <cell r="C92" t="str">
            <v>DE.1.0.7.0</v>
          </cell>
          <cell r="D92" t="str">
            <v>204:471</v>
          </cell>
          <cell r="E92">
            <v>42635.568495370368</v>
          </cell>
          <cell r="F92">
            <v>42635.57335648148</v>
          </cell>
          <cell r="G92">
            <v>1</v>
          </cell>
          <cell r="H92" t="str">
            <v>204:233291</v>
          </cell>
          <cell r="I92">
            <v>42635.600092592591</v>
          </cell>
          <cell r="J92">
            <v>0</v>
          </cell>
          <cell r="K92" t="str">
            <v>4001/4002</v>
          </cell>
          <cell r="L92" t="str">
            <v>YOUNG</v>
          </cell>
          <cell r="M92">
            <v>2.6736111110949423E-2</v>
          </cell>
          <cell r="N92">
            <v>38.499999999767169</v>
          </cell>
          <cell r="S92">
            <v>1</v>
          </cell>
          <cell r="T92" t="str">
            <v>NorthBound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https://search-rtdc-monitor-bjffxe2xuh6vdkpspy63sjmuny.us-east-1.es.amazonaws.com/_plugin/kibana/#/discover/Steve-Slow-Train-Analysis-(2080s-and-2083s)?_g=(refreshInterval:(display:Off,section:0,value:0),time:(from:'2016-09-22 12:38:38-0600',mode:absolute,to:'2016-09-22 15:24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92" t="str">
            <v>N</v>
          </cell>
          <cell r="X92">
            <v>1</v>
          </cell>
          <cell r="Y92">
            <v>4.7100000000000003E-2</v>
          </cell>
          <cell r="Z92">
            <v>23.3291</v>
          </cell>
          <cell r="AA92">
            <v>23.282</v>
          </cell>
          <cell r="AB92" t="e">
            <v>#N/A</v>
          </cell>
          <cell r="AC92" t="e">
            <v>#N/A</v>
          </cell>
          <cell r="AD92" t="str">
            <v>0181-22</v>
          </cell>
          <cell r="AE92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93">
          <cell r="A93" t="str">
            <v>182-22</v>
          </cell>
          <cell r="B93">
            <v>4001</v>
          </cell>
          <cell r="C93" t="str">
            <v>DE.1.0.7.0</v>
          </cell>
          <cell r="D93" t="str">
            <v>204:232984</v>
          </cell>
          <cell r="E93">
            <v>42635.60728009259</v>
          </cell>
          <cell r="F93">
            <v>42635.612581018519</v>
          </cell>
          <cell r="G93">
            <v>1</v>
          </cell>
          <cell r="H93" t="str">
            <v>204:189</v>
          </cell>
          <cell r="I93">
            <v>42635.641377314816</v>
          </cell>
          <cell r="J93">
            <v>0</v>
          </cell>
          <cell r="K93" t="str">
            <v>4001/4002</v>
          </cell>
          <cell r="L93" t="str">
            <v>YOUNG</v>
          </cell>
          <cell r="M93">
            <v>2.8796296297514345E-2</v>
          </cell>
          <cell r="N93">
            <v>41.466666668420658</v>
          </cell>
          <cell r="S93">
            <v>1</v>
          </cell>
          <cell r="T93" t="str">
            <v>Southbound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https://search-rtdc-monitor-bjffxe2xuh6vdkpspy63sjmuny.us-east-1.es.amazonaws.com/_plugin/kibana/#/discover/Steve-Slow-Train-Analysis-(2080s-and-2083s)?_g=(refreshInterval:(display:Off,section:0,value:0),time:(from:'2016-09-22 13:34:29-0600',mode:absolute,to:'2016-09-22 16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93" t="str">
            <v>N</v>
          </cell>
          <cell r="X93">
            <v>1</v>
          </cell>
          <cell r="Y93">
            <v>23.298400000000001</v>
          </cell>
          <cell r="Z93">
            <v>1.89E-2</v>
          </cell>
          <cell r="AA93">
            <v>23.279500000000002</v>
          </cell>
          <cell r="AB93" t="e">
            <v>#N/A</v>
          </cell>
          <cell r="AC93" t="e">
            <v>#N/A</v>
          </cell>
          <cell r="AD93" t="str">
            <v>0182-22</v>
          </cell>
          <cell r="AE93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94">
          <cell r="A94" t="str">
            <v>183-22</v>
          </cell>
          <cell r="B94">
            <v>4003</v>
          </cell>
          <cell r="C94" t="str">
            <v>DE.1.0.7.0</v>
          </cell>
          <cell r="D94" t="str">
            <v>204:453</v>
          </cell>
          <cell r="E94">
            <v>42635.578368055554</v>
          </cell>
          <cell r="F94">
            <v>42635.584016203706</v>
          </cell>
          <cell r="G94">
            <v>1</v>
          </cell>
          <cell r="H94" t="str">
            <v>204:233306</v>
          </cell>
          <cell r="I94">
            <v>42635.608993055554</v>
          </cell>
          <cell r="J94">
            <v>0</v>
          </cell>
          <cell r="K94" t="str">
            <v>4003/4004</v>
          </cell>
          <cell r="L94" t="str">
            <v>HILLS</v>
          </cell>
          <cell r="M94">
            <v>2.4976851847895887E-2</v>
          </cell>
          <cell r="N94">
            <v>35.966666660970077</v>
          </cell>
          <cell r="S94">
            <v>1</v>
          </cell>
          <cell r="T94" t="str">
            <v>NorthBound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https://search-rtdc-monitor-bjffxe2xuh6vdkpspy63sjmuny.us-east-1.es.amazonaws.com/_plugin/kibana/#/discover/Steve-Slow-Train-Analysis-(2080s-and-2083s)?_g=(refreshInterval:(display:Off,section:0,value:0),time:(from:'2016-09-22 12:52:51-0600',mode:absolute,to:'2016-09-22 15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94" t="str">
            <v>N</v>
          </cell>
          <cell r="X94">
            <v>1</v>
          </cell>
          <cell r="Y94">
            <v>4.53E-2</v>
          </cell>
          <cell r="Z94">
            <v>23.3306</v>
          </cell>
          <cell r="AA94">
            <v>23.285299999999999</v>
          </cell>
          <cell r="AB94" t="e">
            <v>#N/A</v>
          </cell>
          <cell r="AC94" t="e">
            <v>#N/A</v>
          </cell>
          <cell r="AD94" t="str">
            <v>0183-22</v>
          </cell>
          <cell r="AE94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95">
          <cell r="A95" t="str">
            <v>184-22</v>
          </cell>
          <cell r="B95">
            <v>4004</v>
          </cell>
          <cell r="C95" t="str">
            <v>DE.1.0.7.0</v>
          </cell>
          <cell r="D95" t="str">
            <v>204:233004</v>
          </cell>
          <cell r="E95">
            <v>42635.610393518517</v>
          </cell>
          <cell r="F95">
            <v>42635.622361111113</v>
          </cell>
          <cell r="G95">
            <v>1</v>
          </cell>
          <cell r="H95" t="str">
            <v>204:143</v>
          </cell>
          <cell r="I95">
            <v>42635.649988425925</v>
          </cell>
          <cell r="J95">
            <v>0</v>
          </cell>
          <cell r="K95" t="str">
            <v>4003/4004</v>
          </cell>
          <cell r="L95" t="str">
            <v>HILLS</v>
          </cell>
          <cell r="M95">
            <v>2.7627314811979886E-2</v>
          </cell>
          <cell r="N95">
            <v>39.783333329251036</v>
          </cell>
          <cell r="S95">
            <v>1</v>
          </cell>
          <cell r="T95" t="str">
            <v>Southbound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https://search-rtdc-monitor-bjffxe2xuh6vdkpspy63sjmuny.us-east-1.es.amazonaws.com/_plugin/kibana/#/discover/Steve-Slow-Train-Analysis-(2080s-and-2083s)?_g=(refreshInterval:(display:Off,section:0,value:0),time:(from:'2016-09-22 13:38:58-0600',mode:absolute,to:'2016-09-22 16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95" t="str">
            <v>N</v>
          </cell>
          <cell r="X95">
            <v>1</v>
          </cell>
          <cell r="Y95">
            <v>23.3004</v>
          </cell>
          <cell r="Z95">
            <v>1.43E-2</v>
          </cell>
          <cell r="AA95">
            <v>23.286100000000001</v>
          </cell>
          <cell r="AB95" t="e">
            <v>#N/A</v>
          </cell>
          <cell r="AC95" t="e">
            <v>#N/A</v>
          </cell>
          <cell r="AD95" t="str">
            <v>0184-22</v>
          </cell>
          <cell r="AE95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96">
          <cell r="A96" t="str">
            <v>185-22</v>
          </cell>
          <cell r="B96">
            <v>4031</v>
          </cell>
          <cell r="C96" t="str">
            <v>DE.1.0.7.0</v>
          </cell>
          <cell r="D96" t="str">
            <v>204:449</v>
          </cell>
          <cell r="E96">
            <v>42635.588634259257</v>
          </cell>
          <cell r="F96">
            <v>42635.5940625</v>
          </cell>
          <cell r="G96">
            <v>2</v>
          </cell>
          <cell r="H96" t="str">
            <v>204:233297</v>
          </cell>
          <cell r="I96">
            <v>42635.619687500002</v>
          </cell>
          <cell r="J96">
            <v>0</v>
          </cell>
          <cell r="K96" t="str">
            <v>4031/4032</v>
          </cell>
          <cell r="L96" t="str">
            <v>STORY</v>
          </cell>
          <cell r="M96">
            <v>2.5625000002037268E-2</v>
          </cell>
          <cell r="N96">
            <v>36.900000002933666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https://search-rtdc-monitor-bjffxe2xuh6vdkpspy63sjmuny.us-east-1.es.amazonaws.com/_plugin/kibana/#/discover/Steve-Slow-Train-Analysis-(2080s-and-2083s)?_g=(refreshInterval:(display:Off,section:0,value:0),time:(from:'2016-09-22 13:07:38-0600',mode:absolute,to:'2016-09-22 15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96" t="str">
            <v>N</v>
          </cell>
          <cell r="X96">
            <v>1</v>
          </cell>
          <cell r="Y96">
            <v>4.4900000000000002E-2</v>
          </cell>
          <cell r="Z96">
            <v>23.329699999999999</v>
          </cell>
          <cell r="AA96">
            <v>23.284800000000001</v>
          </cell>
          <cell r="AB96" t="e">
            <v>#N/A</v>
          </cell>
          <cell r="AC96" t="e">
            <v>#N/A</v>
          </cell>
          <cell r="AD96" t="str">
            <v>0185-22</v>
          </cell>
          <cell r="AE96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97">
          <cell r="A97" t="str">
            <v>186-22</v>
          </cell>
          <cell r="B97">
            <v>4032</v>
          </cell>
          <cell r="C97" t="str">
            <v>DE.1.0.7.0</v>
          </cell>
          <cell r="D97" t="str">
            <v>204:232982</v>
          </cell>
          <cell r="E97">
            <v>42635.627245370371</v>
          </cell>
          <cell r="F97">
            <v>42635.633298611108</v>
          </cell>
          <cell r="G97">
            <v>1</v>
          </cell>
          <cell r="H97" t="str">
            <v>204:156</v>
          </cell>
          <cell r="I97">
            <v>42635.660532407404</v>
          </cell>
          <cell r="J97">
            <v>0</v>
          </cell>
          <cell r="K97" t="str">
            <v>4031/4032</v>
          </cell>
          <cell r="L97" t="str">
            <v>STORY</v>
          </cell>
          <cell r="M97">
            <v>2.7233796296059154E-2</v>
          </cell>
          <cell r="N97">
            <v>39.216666666325182</v>
          </cell>
          <cell r="S97">
            <v>1</v>
          </cell>
          <cell r="T97" t="str">
            <v>Southbound</v>
          </cell>
          <cell r="U97">
            <v>12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https://search-rtdc-monitor-bjffxe2xuh6vdkpspy63sjmuny.us-east-1.es.amazonaws.com/_plugin/kibana/#/discover/Steve-Slow-Train-Analysis-(2080s-and-2083s)?_g=(refreshInterval:(display:Off,section:0,value:0),time:(from:'2016-09-22 14:03:14-0600',mode:absolute,to:'2016-09-22 16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97" t="str">
            <v>N</v>
          </cell>
          <cell r="X97">
            <v>1</v>
          </cell>
          <cell r="Y97">
            <v>23.298200000000001</v>
          </cell>
          <cell r="Z97">
            <v>1.5599999999999999E-2</v>
          </cell>
          <cell r="AA97">
            <v>23.282600000000002</v>
          </cell>
          <cell r="AB97" t="e">
            <v>#N/A</v>
          </cell>
          <cell r="AC97" t="e">
            <v>#N/A</v>
          </cell>
          <cell r="AD97" t="str">
            <v>0186-22</v>
          </cell>
          <cell r="AE97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98">
          <cell r="A98" t="str">
            <v>187-22</v>
          </cell>
          <cell r="B98">
            <v>4046</v>
          </cell>
          <cell r="C98" t="str">
            <v>DE.1.0.7.0</v>
          </cell>
          <cell r="D98" t="str">
            <v>204:455</v>
          </cell>
          <cell r="E98">
            <v>42635.600335648145</v>
          </cell>
          <cell r="F98">
            <v>42635.604490740741</v>
          </cell>
          <cell r="G98">
            <v>2</v>
          </cell>
          <cell r="H98" t="str">
            <v>204:233332</v>
          </cell>
          <cell r="I98">
            <v>42635.630543981482</v>
          </cell>
          <cell r="J98">
            <v>0</v>
          </cell>
          <cell r="K98" t="str">
            <v>4045/4046</v>
          </cell>
          <cell r="L98" t="str">
            <v>STAMBAUGH</v>
          </cell>
          <cell r="M98">
            <v>2.6053240741021E-2</v>
          </cell>
          <cell r="N98">
            <v>37.51666666707024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https://search-rtdc-monitor-bjffxe2xuh6vdkpspy63sjmuny.us-east-1.es.amazonaws.com/_plugin/kibana/#/discover/Steve-Slow-Train-Analysis-(2080s-and-2083s)?_g=(refreshInterval:(display:Off,section:0,value:0),time:(from:'2016-09-22 13:24:29-0600',mode:absolute,to:'2016-09-22 16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98" t="str">
            <v>N</v>
          </cell>
          <cell r="X98">
            <v>1</v>
          </cell>
          <cell r="Y98">
            <v>4.5499999999999999E-2</v>
          </cell>
          <cell r="Z98">
            <v>23.333200000000001</v>
          </cell>
          <cell r="AA98">
            <v>23.287700000000001</v>
          </cell>
          <cell r="AB98" t="str">
            <v>Speed (6)</v>
          </cell>
          <cell r="AC98" t="str">
            <v>PERMANENT SPEED RESTRICTION</v>
          </cell>
          <cell r="AD98" t="str">
            <v>0187-22</v>
          </cell>
          <cell r="AE98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99">
          <cell r="A99" t="str">
            <v>188-22</v>
          </cell>
          <cell r="B99">
            <v>4045</v>
          </cell>
          <cell r="C99" t="str">
            <v>DE.1.0.7.0</v>
          </cell>
          <cell r="D99" t="str">
            <v>204:233011</v>
          </cell>
          <cell r="E99">
            <v>42635.639953703707</v>
          </cell>
          <cell r="F99">
            <v>42635.643287037034</v>
          </cell>
          <cell r="G99">
            <v>1</v>
          </cell>
          <cell r="H99" t="str">
            <v>204:129</v>
          </cell>
          <cell r="I99">
            <v>42635.670717592591</v>
          </cell>
          <cell r="J99">
            <v>0</v>
          </cell>
          <cell r="K99" t="str">
            <v>4045/4046</v>
          </cell>
          <cell r="L99" t="str">
            <v>STAMBAUGH</v>
          </cell>
          <cell r="M99">
            <v>2.7430555557657499E-2</v>
          </cell>
          <cell r="N99">
            <v>39.500000003026798</v>
          </cell>
          <cell r="S99">
            <v>1</v>
          </cell>
          <cell r="T99" t="str">
            <v>Southbound</v>
          </cell>
          <cell r="U99">
            <v>12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https://search-rtdc-monitor-bjffxe2xuh6vdkpspy63sjmuny.us-east-1.es.amazonaws.com/_plugin/kibana/#/discover/Steve-Slow-Train-Analysis-(2080s-and-2083s)?_g=(refreshInterval:(display:Off,section:0,value:0),time:(from:'2016-09-22 14:21:32-0600',mode:absolute,to:'2016-09-22 17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99" t="str">
            <v>N</v>
          </cell>
          <cell r="X99">
            <v>1</v>
          </cell>
          <cell r="Y99">
            <v>23.301100000000002</v>
          </cell>
          <cell r="Z99">
            <v>1.29E-2</v>
          </cell>
          <cell r="AA99">
            <v>23.288200000000003</v>
          </cell>
          <cell r="AB99" t="e">
            <v>#N/A</v>
          </cell>
          <cell r="AC99" t="e">
            <v>#N/A</v>
          </cell>
          <cell r="AD99" t="str">
            <v>0188-22</v>
          </cell>
          <cell r="AE99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100">
          <cell r="A100" t="str">
            <v>189-22</v>
          </cell>
          <cell r="B100">
            <v>4014</v>
          </cell>
          <cell r="C100" t="str">
            <v>DE.1.0.7.0</v>
          </cell>
          <cell r="D100" t="str">
            <v>204:460</v>
          </cell>
          <cell r="E100">
            <v>42635.610532407409</v>
          </cell>
          <cell r="F100">
            <v>42635.614803240744</v>
          </cell>
          <cell r="G100">
            <v>2</v>
          </cell>
          <cell r="H100" t="str">
            <v>204:233362</v>
          </cell>
          <cell r="I100">
            <v>42635.639965277776</v>
          </cell>
          <cell r="J100">
            <v>0</v>
          </cell>
          <cell r="K100" t="str">
            <v>4013/4014</v>
          </cell>
          <cell r="L100" t="str">
            <v>SHOOK</v>
          </cell>
          <cell r="M100">
            <v>2.5162037032714579E-2</v>
          </cell>
          <cell r="N100">
            <v>36.233333327108994</v>
          </cell>
          <cell r="S100">
            <v>1</v>
          </cell>
          <cell r="T100" t="str">
            <v>NorthBound</v>
          </cell>
          <cell r="U100">
            <v>12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https://search-rtdc-monitor-bjffxe2xuh6vdkpspy63sjmuny.us-east-1.es.amazonaws.com/_plugin/kibana/#/discover/Steve-Slow-Train-Analysis-(2080s-and-2083s)?_g=(refreshInterval:(display:Off,section:0,value:0),time:(from:'2016-09-22 13:39:10-0600',mode:absolute,to:'2016-09-22 16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100" t="str">
            <v>N</v>
          </cell>
          <cell r="X100">
            <v>1</v>
          </cell>
          <cell r="Y100">
            <v>4.5999999999999999E-2</v>
          </cell>
          <cell r="Z100">
            <v>23.336200000000002</v>
          </cell>
          <cell r="AA100">
            <v>23.290200000000002</v>
          </cell>
          <cell r="AB100" t="e">
            <v>#N/A</v>
          </cell>
          <cell r="AC100" t="e">
            <v>#N/A</v>
          </cell>
          <cell r="AD100" t="str">
            <v>0189-22</v>
          </cell>
          <cell r="AE100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101">
          <cell r="A101" t="str">
            <v>190-22</v>
          </cell>
          <cell r="B101">
            <v>4013</v>
          </cell>
          <cell r="C101" t="str">
            <v>DE.1.0.7.0</v>
          </cell>
          <cell r="D101" t="str">
            <v>204:233040</v>
          </cell>
          <cell r="E101">
            <v>42635.649699074071</v>
          </cell>
          <cell r="F101">
            <v>42635.653969907406</v>
          </cell>
          <cell r="G101">
            <v>1</v>
          </cell>
          <cell r="H101" t="str">
            <v>204:149</v>
          </cell>
          <cell r="I101">
            <v>42635.680358796293</v>
          </cell>
          <cell r="J101">
            <v>0</v>
          </cell>
          <cell r="K101" t="str">
            <v>4013/4014</v>
          </cell>
          <cell r="L101" t="str">
            <v>SHOOK</v>
          </cell>
          <cell r="M101">
            <v>2.6388888887595385E-2</v>
          </cell>
          <cell r="N101">
            <v>37.999999998137355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https://search-rtdc-monitor-bjffxe2xuh6vdkpspy63sjmuny.us-east-1.es.amazonaws.com/_plugin/kibana/#/discover/Steve-Slow-Train-Analysis-(2080s-and-2083s)?_g=(refreshInterval:(display:Off,section:0,value:0),time:(from:'2016-09-22 14:35:34-0600',mode:absolute,to:'2016-09-22 17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01" t="str">
            <v>N</v>
          </cell>
          <cell r="X101">
            <v>1</v>
          </cell>
          <cell r="Y101">
            <v>23.303999999999998</v>
          </cell>
          <cell r="Z101">
            <v>1.49E-2</v>
          </cell>
          <cell r="AA101">
            <v>23.289099999999998</v>
          </cell>
          <cell r="AB101" t="e">
            <v>#N/A</v>
          </cell>
          <cell r="AC101" t="e">
            <v>#N/A</v>
          </cell>
          <cell r="AD101" t="str">
            <v>0190-22</v>
          </cell>
          <cell r="AE101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102">
          <cell r="A102" t="str">
            <v>191-22</v>
          </cell>
          <cell r="B102">
            <v>4053</v>
          </cell>
          <cell r="C102" t="str">
            <v>DE.1.0.7.0</v>
          </cell>
          <cell r="D102" t="str">
            <v>204:457</v>
          </cell>
          <cell r="E102">
            <v>42635.621631944443</v>
          </cell>
          <cell r="F102">
            <v>42635.625196759262</v>
          </cell>
          <cell r="G102">
            <v>1</v>
          </cell>
          <cell r="H102" t="str">
            <v>204:233314</v>
          </cell>
          <cell r="I102">
            <v>42635.651770833334</v>
          </cell>
          <cell r="J102">
            <v>0</v>
          </cell>
          <cell r="K102" t="str">
            <v>4053/4054</v>
          </cell>
          <cell r="L102" t="str">
            <v>MOSES</v>
          </cell>
          <cell r="M102">
            <v>2.6574074072414078E-2</v>
          </cell>
          <cell r="N102">
            <v>38.266666664276272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https://search-rtdc-monitor-bjffxe2xuh6vdkpspy63sjmuny.us-east-1.es.amazonaws.com/_plugin/kibana/#/discover/Steve-Slow-Train-Analysis-(2080s-and-2083s)?_g=(refreshInterval:(display:Off,section:0,value:0),time:(from:'2016-09-22 13:55:09-0600',mode:absolute,to:'2016-09-22 16:38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102" t="str">
            <v>N</v>
          </cell>
          <cell r="X102">
            <v>1</v>
          </cell>
          <cell r="Y102">
            <v>4.5699999999999998E-2</v>
          </cell>
          <cell r="Z102">
            <v>23.331399999999999</v>
          </cell>
          <cell r="AA102">
            <v>23.285699999999999</v>
          </cell>
          <cell r="AB102" t="str">
            <v>Speed (6)</v>
          </cell>
          <cell r="AC102" t="str">
            <v>PERMANENT SPEED RESTRICTION</v>
          </cell>
          <cell r="AD102" t="str">
            <v>0191-22</v>
          </cell>
          <cell r="AE102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103">
          <cell r="A103" t="str">
            <v>192-22</v>
          </cell>
          <cell r="B103">
            <v>4054</v>
          </cell>
          <cell r="C103" t="str">
            <v>DE.1.0.7.0</v>
          </cell>
          <cell r="D103" t="str">
            <v>204:232981</v>
          </cell>
          <cell r="E103">
            <v>42635.65966435185</v>
          </cell>
          <cell r="F103">
            <v>42635.664212962962</v>
          </cell>
          <cell r="G103">
            <v>1</v>
          </cell>
          <cell r="H103" t="str">
            <v>204:149</v>
          </cell>
          <cell r="I103">
            <v>42635.692083333335</v>
          </cell>
          <cell r="J103">
            <v>0</v>
          </cell>
          <cell r="K103" t="str">
            <v>4053/4054</v>
          </cell>
          <cell r="L103" t="str">
            <v>MOSES</v>
          </cell>
          <cell r="M103">
            <v>2.7870370373420883E-2</v>
          </cell>
          <cell r="N103">
            <v>40.133333337726071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https://search-rtdc-monitor-bjffxe2xuh6vdkpspy63sjmuny.us-east-1.es.amazonaws.com/_plugin/kibana/#/discover/Steve-Slow-Train-Analysis-(2080s-and-2083s)?_g=(refreshInterval:(display:Off,section:0,value:0),time:(from:'2016-09-22 14:49:55-0600',mode:absolute,to:'2016-09-22 17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03" t="str">
            <v>N</v>
          </cell>
          <cell r="X103">
            <v>1</v>
          </cell>
          <cell r="Y103">
            <v>23.298100000000002</v>
          </cell>
          <cell r="Z103">
            <v>1.49E-2</v>
          </cell>
          <cell r="AA103">
            <v>23.283200000000001</v>
          </cell>
          <cell r="AB103" t="e">
            <v>#N/A</v>
          </cell>
          <cell r="AC103" t="e">
            <v>#N/A</v>
          </cell>
          <cell r="AD103" t="str">
            <v>0192-22</v>
          </cell>
          <cell r="AE103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104">
          <cell r="A104" t="str">
            <v>193-22</v>
          </cell>
          <cell r="B104">
            <v>4029</v>
          </cell>
          <cell r="C104" t="str">
            <v>DE.1.0.7.0</v>
          </cell>
          <cell r="D104" t="str">
            <v>204:458</v>
          </cell>
          <cell r="E104">
            <v>42635.630324074074</v>
          </cell>
          <cell r="F104">
            <v>42635.635555555556</v>
          </cell>
          <cell r="G104">
            <v>1</v>
          </cell>
          <cell r="H104" t="str">
            <v>204:233291</v>
          </cell>
          <cell r="I104">
            <v>42635.660671296297</v>
          </cell>
          <cell r="J104">
            <v>0</v>
          </cell>
          <cell r="K104" t="str">
            <v>4029/4030</v>
          </cell>
          <cell r="L104" t="str">
            <v>NEWELL</v>
          </cell>
          <cell r="M104">
            <v>2.5115740740147885E-2</v>
          </cell>
          <cell r="N104">
            <v>36.166666665812954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https://search-rtdc-monitor-bjffxe2xuh6vdkpspy63sjmuny.us-east-1.es.amazonaws.com/_plugin/kibana/#/discover/Steve-Slow-Train-Analysis-(2080s-and-2083s)?_g=(refreshInterval:(display:Off,section:0,value:0),time:(from:'2016-09-22 14:07:40-0600',mode:absolute,to:'2016-09-22 16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104" t="str">
            <v>N</v>
          </cell>
          <cell r="X104">
            <v>1</v>
          </cell>
          <cell r="Y104">
            <v>4.58E-2</v>
          </cell>
          <cell r="Z104">
            <v>23.3291</v>
          </cell>
          <cell r="AA104">
            <v>23.283300000000001</v>
          </cell>
          <cell r="AB104" t="e">
            <v>#N/A</v>
          </cell>
          <cell r="AC104" t="e">
            <v>#N/A</v>
          </cell>
          <cell r="AD104" t="str">
            <v>0193-22</v>
          </cell>
          <cell r="AE104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105">
          <cell r="A105" t="str">
            <v>194-22</v>
          </cell>
          <cell r="B105">
            <v>4030</v>
          </cell>
          <cell r="C105" t="str">
            <v>DE.1.0.7.0</v>
          </cell>
          <cell r="D105" t="str">
            <v>204:232984</v>
          </cell>
          <cell r="E105">
            <v>42635.66746527778</v>
          </cell>
          <cell r="F105">
            <v>42635.674583333333</v>
          </cell>
          <cell r="G105">
            <v>1</v>
          </cell>
          <cell r="H105" t="str">
            <v>204:149</v>
          </cell>
          <cell r="I105">
            <v>42635.702013888891</v>
          </cell>
          <cell r="J105">
            <v>0</v>
          </cell>
          <cell r="K105" t="str">
            <v>4029/4030</v>
          </cell>
          <cell r="L105" t="str">
            <v>NEWELL</v>
          </cell>
          <cell r="M105">
            <v>2.7430555557657499E-2</v>
          </cell>
          <cell r="N105">
            <v>39.500000003026798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https://search-rtdc-monitor-bjffxe2xuh6vdkpspy63sjmuny.us-east-1.es.amazonaws.com/_plugin/kibana/#/discover/Steve-Slow-Train-Analysis-(2080s-and-2083s)?_g=(refreshInterval:(display:Off,section:0,value:0),time:(from:'2016-09-22 15:01:09-0600',mode:absolute,to:'2016-09-22 17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105" t="str">
            <v>N</v>
          </cell>
          <cell r="X105">
            <v>1</v>
          </cell>
          <cell r="Y105">
            <v>23.298400000000001</v>
          </cell>
          <cell r="Z105">
            <v>1.49E-2</v>
          </cell>
          <cell r="AA105">
            <v>23.2835</v>
          </cell>
          <cell r="AB105" t="e">
            <v>#N/A</v>
          </cell>
          <cell r="AC105" t="e">
            <v>#N/A</v>
          </cell>
          <cell r="AD105" t="str">
            <v>0194-22</v>
          </cell>
          <cell r="AE105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106">
          <cell r="A106" t="str">
            <v>195-22</v>
          </cell>
          <cell r="B106">
            <v>4002</v>
          </cell>
          <cell r="C106" t="str">
            <v>DE.1.0.7.0</v>
          </cell>
          <cell r="D106" t="str">
            <v>204:491</v>
          </cell>
          <cell r="E106">
            <v>42635.64335648148</v>
          </cell>
          <cell r="F106">
            <v>42635.646041666667</v>
          </cell>
          <cell r="G106">
            <v>1</v>
          </cell>
          <cell r="H106" t="str">
            <v>204:233310</v>
          </cell>
          <cell r="I106">
            <v>42635.672754629632</v>
          </cell>
          <cell r="J106">
            <v>0</v>
          </cell>
          <cell r="K106" t="str">
            <v>4001/4002</v>
          </cell>
          <cell r="L106" t="str">
            <v>YOUNG</v>
          </cell>
          <cell r="M106">
            <v>2.6712962964666076E-2</v>
          </cell>
          <cell r="N106">
            <v>38.466666669119149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https://search-rtdc-monitor-bjffxe2xuh6vdkpspy63sjmuny.us-east-1.es.amazonaws.com/_plugin/kibana/#/discover/Steve-Slow-Train-Analysis-(2080s-and-2083s)?_g=(refreshInterval:(display:Off,section:0,value:0),time:(from:'2016-09-22 14:26:26-0600',mode:absolute,to:'2016-09-22 17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106" t="str">
            <v>N</v>
          </cell>
          <cell r="X106">
            <v>1</v>
          </cell>
          <cell r="Y106">
            <v>4.9099999999999998E-2</v>
          </cell>
          <cell r="Z106">
            <v>23.331</v>
          </cell>
          <cell r="AA106">
            <v>23.2819</v>
          </cell>
          <cell r="AB106" t="e">
            <v>#N/A</v>
          </cell>
          <cell r="AC106" t="e">
            <v>#N/A</v>
          </cell>
          <cell r="AD106" t="str">
            <v>0195-22</v>
          </cell>
          <cell r="AE106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107">
          <cell r="A107" t="str">
            <v>196-22</v>
          </cell>
          <cell r="B107">
            <v>4001</v>
          </cell>
          <cell r="C107" t="str">
            <v>DE.1.0.7.0</v>
          </cell>
          <cell r="D107" t="str">
            <v>204:233004</v>
          </cell>
          <cell r="E107">
            <v>42635.675497685188</v>
          </cell>
          <cell r="F107">
            <v>42635.684930555559</v>
          </cell>
          <cell r="G107">
            <v>1</v>
          </cell>
          <cell r="H107" t="str">
            <v>204:160</v>
          </cell>
          <cell r="I107">
            <v>42635.713518518518</v>
          </cell>
          <cell r="J107">
            <v>0</v>
          </cell>
          <cell r="K107" t="str">
            <v>4001/4002</v>
          </cell>
          <cell r="L107" t="str">
            <v>YOUNG</v>
          </cell>
          <cell r="M107">
            <v>2.8587962959136348E-2</v>
          </cell>
          <cell r="N107">
            <v>41.166666661156341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https://search-rtdc-monitor-bjffxe2xuh6vdkpspy63sjmuny.us-east-1.es.amazonaws.com/_plugin/kibana/#/discover/Steve-Slow-Train-Analysis-(2080s-and-2083s)?_g=(refreshInterval:(display:Off,section:0,value:0),time:(from:'2016-09-22 15:12:43-0600',mode:absolute,to:'2016-09-22 18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107" t="str">
            <v>N</v>
          </cell>
          <cell r="X107">
            <v>1</v>
          </cell>
          <cell r="Y107">
            <v>23.3004</v>
          </cell>
          <cell r="Z107">
            <v>1.6E-2</v>
          </cell>
          <cell r="AA107">
            <v>23.284400000000002</v>
          </cell>
          <cell r="AB107" t="e">
            <v>#N/A</v>
          </cell>
          <cell r="AC107" t="e">
            <v>#N/A</v>
          </cell>
          <cell r="AD107" t="str">
            <v>0196-22</v>
          </cell>
          <cell r="AE107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108">
          <cell r="A108" t="str">
            <v>197-22</v>
          </cell>
          <cell r="B108">
            <v>4003</v>
          </cell>
          <cell r="C108" t="str">
            <v>DE.1.0.7.0</v>
          </cell>
          <cell r="D108" t="str">
            <v>204:440</v>
          </cell>
          <cell r="E108">
            <v>42635.651238425926</v>
          </cell>
          <cell r="F108">
            <v>42635.656435185185</v>
          </cell>
          <cell r="G108">
            <v>1</v>
          </cell>
          <cell r="H108" t="str">
            <v>204:233322</v>
          </cell>
          <cell r="I108">
            <v>42635.681550925925</v>
          </cell>
          <cell r="J108">
            <v>0</v>
          </cell>
          <cell r="K108" t="str">
            <v>4003/4004</v>
          </cell>
          <cell r="L108" t="str">
            <v>HILLS</v>
          </cell>
          <cell r="M108">
            <v>2.5115740740147885E-2</v>
          </cell>
          <cell r="N108">
            <v>36.166666665812954</v>
          </cell>
          <cell r="S108">
            <v>1</v>
          </cell>
          <cell r="T108" t="str">
            <v>NorthBound</v>
          </cell>
          <cell r="U108">
            <v>12</v>
          </cell>
          <cell r="V108" t="str">
            <v>https://search-rtdc-monitor-bjffxe2xuh6vdkpspy63sjmuny.us-east-1.es.amazonaws.com/_plugin/kibana/#/discover/Steve-Slow-Train-Analysis-(2080s-and-2083s)?_g=(refreshInterval:(display:Off,section:0,value:0),time:(from:'2016-09-22 14:37:47-0600',mode:absolute,to:'2016-09-22 17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108" t="str">
            <v>N</v>
          </cell>
          <cell r="X108">
            <v>1</v>
          </cell>
          <cell r="Y108">
            <v>4.3999999999999997E-2</v>
          </cell>
          <cell r="Z108">
            <v>23.3322</v>
          </cell>
          <cell r="AA108">
            <v>23.2882</v>
          </cell>
          <cell r="AB108" t="e">
            <v>#N/A</v>
          </cell>
          <cell r="AC108" t="e">
            <v>#N/A</v>
          </cell>
          <cell r="AD108" t="str">
            <v>0197-22</v>
          </cell>
          <cell r="AE108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109">
          <cell r="A109" t="str">
            <v>198-22</v>
          </cell>
          <cell r="B109">
            <v>4004</v>
          </cell>
          <cell r="C109" t="str">
            <v>DE.1.0.7.0</v>
          </cell>
          <cell r="D109" t="str">
            <v>204:232992</v>
          </cell>
          <cell r="E109">
            <v>42635.685659722221</v>
          </cell>
          <cell r="F109">
            <v>42635.696076388886</v>
          </cell>
          <cell r="G109">
            <v>1</v>
          </cell>
          <cell r="H109" t="str">
            <v>204:141</v>
          </cell>
          <cell r="I109">
            <v>42635.722534722219</v>
          </cell>
          <cell r="J109">
            <v>0</v>
          </cell>
          <cell r="K109" t="str">
            <v>4003/4004</v>
          </cell>
          <cell r="L109" t="str">
            <v>HILLS</v>
          </cell>
          <cell r="M109">
            <v>2.6458333333721384E-2</v>
          </cell>
          <cell r="N109">
            <v>38.100000000558794</v>
          </cell>
          <cell r="S109">
            <v>1</v>
          </cell>
          <cell r="T109" t="str">
            <v>Southbound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https://search-rtdc-monitor-bjffxe2xuh6vdkpspy63sjmuny.us-east-1.es.amazonaws.com/_plugin/kibana/#/discover/Steve-Slow-Train-Analysis-(2080s-and-2083s)?_g=(refreshInterval:(display:Off,section:0,value:0),time:(from:'2016-09-22 15:27:21-0600',mode:absolute,to:'2016-09-22 18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109" t="str">
            <v>N</v>
          </cell>
          <cell r="X109">
            <v>1</v>
          </cell>
          <cell r="Y109">
            <v>23.299199999999999</v>
          </cell>
          <cell r="Z109">
            <v>1.41E-2</v>
          </cell>
          <cell r="AA109">
            <v>23.2851</v>
          </cell>
          <cell r="AB109" t="e">
            <v>#N/A</v>
          </cell>
          <cell r="AC109" t="e">
            <v>#N/A</v>
          </cell>
          <cell r="AD109" t="str">
            <v>0198-22</v>
          </cell>
          <cell r="AE109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110">
          <cell r="A110" t="str">
            <v>199-22</v>
          </cell>
          <cell r="B110">
            <v>4031</v>
          </cell>
          <cell r="C110" t="str">
            <v>DE.1.0.7.0</v>
          </cell>
          <cell r="D110" t="str">
            <v>204:464</v>
          </cell>
          <cell r="E110">
            <v>42635.662615740737</v>
          </cell>
          <cell r="F110">
            <v>42635.667141203703</v>
          </cell>
          <cell r="G110">
            <v>1</v>
          </cell>
          <cell r="H110" t="str">
            <v>204:233329</v>
          </cell>
          <cell r="I110">
            <v>42635.693391203706</v>
          </cell>
          <cell r="J110">
            <v>0</v>
          </cell>
          <cell r="K110" t="str">
            <v>4031/4032</v>
          </cell>
          <cell r="L110" t="str">
            <v>STORY</v>
          </cell>
          <cell r="M110">
            <v>2.6250000002619345E-2</v>
          </cell>
          <cell r="N110">
            <v>37.800000003771856</v>
          </cell>
          <cell r="S110">
            <v>1</v>
          </cell>
          <cell r="T110" t="str">
            <v>NorthBound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https://search-rtdc-monitor-bjffxe2xuh6vdkpspy63sjmuny.us-east-1.es.amazonaws.com/_plugin/kibana/#/discover/Steve-Slow-Train-Analysis-(2080s-and-2083s)?_g=(refreshInterval:(display:Off,section:0,value:0),time:(from:'2016-09-22 14:54:10-0600',mode:absolute,to:'2016-09-22 17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110" t="str">
            <v>N</v>
          </cell>
          <cell r="X110">
            <v>1</v>
          </cell>
          <cell r="Y110">
            <v>4.6399999999999997E-2</v>
          </cell>
          <cell r="Z110">
            <v>23.332899999999999</v>
          </cell>
          <cell r="AA110">
            <v>23.2865</v>
          </cell>
          <cell r="AB110" t="str">
            <v>Speed (6)</v>
          </cell>
          <cell r="AC110" t="str">
            <v>PERMANENT SPEED RESTRICTION</v>
          </cell>
          <cell r="AD110" t="str">
            <v>0199-22</v>
          </cell>
          <cell r="AE110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111">
          <cell r="A111" t="str">
            <v>200-22</v>
          </cell>
          <cell r="B111">
            <v>4032</v>
          </cell>
          <cell r="C111" t="str">
            <v>DE.1.0.7.0</v>
          </cell>
          <cell r="D111" t="str">
            <v>204:233015</v>
          </cell>
          <cell r="E111">
            <v>42635.698078703703</v>
          </cell>
          <cell r="F111">
            <v>42635.70579861111</v>
          </cell>
          <cell r="G111">
            <v>1</v>
          </cell>
          <cell r="H111" t="str">
            <v>204:141</v>
          </cell>
          <cell r="I111">
            <v>42635.733472222222</v>
          </cell>
          <cell r="J111">
            <v>0</v>
          </cell>
          <cell r="K111" t="str">
            <v>4031/4032</v>
          </cell>
          <cell r="L111" t="str">
            <v>STORY</v>
          </cell>
          <cell r="M111">
            <v>2.7673611111822538E-2</v>
          </cell>
          <cell r="N111">
            <v>39.850000001024455</v>
          </cell>
          <cell r="S111">
            <v>1</v>
          </cell>
          <cell r="T111" t="str">
            <v>Southbound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https://search-rtdc-monitor-bjffxe2xuh6vdkpspy63sjmuny.us-east-1.es.amazonaws.com/_plugin/kibana/#/discover/Steve-Slow-Train-Analysis-(2080s-and-2083s)?_g=(refreshInterval:(display:Off,section:0,value:0),time:(from:'2016-09-22 15:45:14-0600',mode:absolute,to:'2016-09-22 18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111" t="str">
            <v>N</v>
          </cell>
          <cell r="X111">
            <v>1</v>
          </cell>
          <cell r="Y111">
            <v>23.301500000000001</v>
          </cell>
          <cell r="Z111">
            <v>1.41E-2</v>
          </cell>
          <cell r="AA111">
            <v>23.287400000000002</v>
          </cell>
          <cell r="AB111" t="e">
            <v>#N/A</v>
          </cell>
          <cell r="AC111" t="e">
            <v>#N/A</v>
          </cell>
          <cell r="AD111" t="str">
            <v>0200-22</v>
          </cell>
          <cell r="AE111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112">
          <cell r="A112" t="str">
            <v>201-22</v>
          </cell>
          <cell r="B112">
            <v>4046</v>
          </cell>
          <cell r="C112" t="str">
            <v>DE.1.0.7.0</v>
          </cell>
          <cell r="D112" t="str">
            <v>204:440</v>
          </cell>
          <cell r="E112">
            <v>42635.673530092594</v>
          </cell>
          <cell r="F112">
            <v>42635.677314814813</v>
          </cell>
          <cell r="G112">
            <v>1</v>
          </cell>
          <cell r="H112" t="str">
            <v>204:233299</v>
          </cell>
          <cell r="I112">
            <v>42635.703009259261</v>
          </cell>
          <cell r="J112">
            <v>0</v>
          </cell>
          <cell r="K112" t="str">
            <v>4045/4046</v>
          </cell>
          <cell r="L112" t="str">
            <v>STAMBAUGH</v>
          </cell>
          <cell r="M112">
            <v>2.5694444448163267E-2</v>
          </cell>
          <cell r="N112">
            <v>37.000000005355105</v>
          </cell>
          <cell r="S112">
            <v>1</v>
          </cell>
          <cell r="T112" t="str">
            <v>NorthBound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https://search-rtdc-monitor-bjffxe2xuh6vdkpspy63sjmuny.us-east-1.es.amazonaws.com/_plugin/kibana/#/discover/Steve-Slow-Train-Analysis-(2080s-and-2083s)?_g=(refreshInterval:(display:Off,section:0,value:0),time:(from:'2016-09-22 15:09:53-0600',mode:absolute,to:'2016-09-22 17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112" t="str">
            <v>N</v>
          </cell>
          <cell r="X112">
            <v>1</v>
          </cell>
          <cell r="Y112">
            <v>4.3999999999999997E-2</v>
          </cell>
          <cell r="Z112">
            <v>23.329899999999999</v>
          </cell>
          <cell r="AA112">
            <v>23.285899999999998</v>
          </cell>
          <cell r="AB112" t="e">
            <v>#N/A</v>
          </cell>
          <cell r="AC112" t="e">
            <v>#N/A</v>
          </cell>
          <cell r="AD112" t="str">
            <v>0201-22</v>
          </cell>
          <cell r="AE112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113">
          <cell r="A113" t="str">
            <v>202-22</v>
          </cell>
          <cell r="B113">
            <v>4045</v>
          </cell>
          <cell r="C113" t="str">
            <v>DE.1.0.7.0</v>
          </cell>
          <cell r="D113" t="str">
            <v>204:232994</v>
          </cell>
          <cell r="E113">
            <v>42635.711678240739</v>
          </cell>
          <cell r="F113">
            <v>42635.716562499998</v>
          </cell>
          <cell r="G113">
            <v>1</v>
          </cell>
          <cell r="H113" t="str">
            <v>204:143</v>
          </cell>
          <cell r="I113">
            <v>42635.745023148149</v>
          </cell>
          <cell r="J113">
            <v>0</v>
          </cell>
          <cell r="K113" t="str">
            <v>4045/4046</v>
          </cell>
          <cell r="L113" t="str">
            <v>STAMBAUGH</v>
          </cell>
          <cell r="M113">
            <v>2.846064815093996E-2</v>
          </cell>
          <cell r="N113">
            <v>40.983333337353542</v>
          </cell>
          <cell r="S113">
            <v>1</v>
          </cell>
          <cell r="T113" t="str">
            <v>Southbound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https://search-rtdc-monitor-bjffxe2xuh6vdkpspy63sjmuny.us-east-1.es.amazonaws.com/_plugin/kibana/#/discover/Steve-Slow-Train-Analysis-(2080s-and-2083s)?_g=(refreshInterval:(display:Off,section:0,value:0),time:(from:'2016-09-22 16:04:49-0600',mode:absolute,to:'2016-09-22 18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113" t="str">
            <v>N</v>
          </cell>
          <cell r="X113">
            <v>1</v>
          </cell>
          <cell r="Y113">
            <v>23.299399999999999</v>
          </cell>
          <cell r="Z113">
            <v>1.43E-2</v>
          </cell>
          <cell r="AA113">
            <v>23.2851</v>
          </cell>
          <cell r="AB113" t="e">
            <v>#N/A</v>
          </cell>
          <cell r="AC113" t="e">
            <v>#N/A</v>
          </cell>
          <cell r="AD113" t="str">
            <v>0202-22</v>
          </cell>
          <cell r="AE113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114">
          <cell r="A114" t="str">
            <v>203-22</v>
          </cell>
          <cell r="B114">
            <v>4014</v>
          </cell>
          <cell r="C114" t="str">
            <v>DE.1.0.7.0</v>
          </cell>
          <cell r="D114" t="str">
            <v>204:462</v>
          </cell>
          <cell r="E114">
            <v>42635.681956018518</v>
          </cell>
          <cell r="F114">
            <v>42635.6877662037</v>
          </cell>
          <cell r="G114">
            <v>1</v>
          </cell>
          <cell r="H114" t="str">
            <v>204:233363</v>
          </cell>
          <cell r="I114">
            <v>42635.712905092594</v>
          </cell>
          <cell r="J114">
            <v>0</v>
          </cell>
          <cell r="K114" t="str">
            <v>4013/4014</v>
          </cell>
          <cell r="L114" t="str">
            <v>SHOOK</v>
          </cell>
          <cell r="M114">
            <v>2.513888889370719E-2</v>
          </cell>
          <cell r="N114">
            <v>36.200000006938353</v>
          </cell>
          <cell r="S114">
            <v>1</v>
          </cell>
          <cell r="T114" t="str">
            <v>NorthBound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https://search-rtdc-monitor-bjffxe2xuh6vdkpspy63sjmuny.us-east-1.es.amazonaws.com/_plugin/kibana/#/discover/Steve-Slow-Train-Analysis-(2080s-and-2083s)?_g=(refreshInterval:(display:Off,section:0,value:0),time:(from:'2016-09-22 15:22:01-0600',mode:absolute,to:'2016-09-22 18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114" t="str">
            <v>N</v>
          </cell>
          <cell r="X114">
            <v>1</v>
          </cell>
          <cell r="Y114">
            <v>4.6199999999999998E-2</v>
          </cell>
          <cell r="Z114">
            <v>23.336300000000001</v>
          </cell>
          <cell r="AA114">
            <v>23.290100000000002</v>
          </cell>
          <cell r="AB114" t="e">
            <v>#N/A</v>
          </cell>
          <cell r="AC114" t="e">
            <v>#N/A</v>
          </cell>
          <cell r="AD114" t="str">
            <v>0203-22</v>
          </cell>
          <cell r="AE114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115">
          <cell r="A115" t="str">
            <v>204-22</v>
          </cell>
          <cell r="B115">
            <v>4013</v>
          </cell>
          <cell r="C115" t="str">
            <v>DE.1.0.7.0</v>
          </cell>
          <cell r="D115" t="str">
            <v>204:233053</v>
          </cell>
          <cell r="E115">
            <v>42635.722719907404</v>
          </cell>
          <cell r="F115">
            <v>42635.7265625</v>
          </cell>
          <cell r="G115">
            <v>1</v>
          </cell>
          <cell r="H115" t="str">
            <v>204:147</v>
          </cell>
          <cell r="I115">
            <v>42635.75508101852</v>
          </cell>
          <cell r="J115">
            <v>0</v>
          </cell>
          <cell r="K115" t="str">
            <v>4013/4014</v>
          </cell>
          <cell r="L115" t="str">
            <v>SHOOK</v>
          </cell>
          <cell r="M115">
            <v>2.8518518520286307E-2</v>
          </cell>
          <cell r="N115">
            <v>41.066666669212282</v>
          </cell>
          <cell r="S115">
            <v>1</v>
          </cell>
          <cell r="T115" t="str">
            <v>Southbound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https://search-rtdc-monitor-bjffxe2xuh6vdkpspy63sjmuny.us-east-1.es.amazonaws.com/_plugin/kibana/#/discover/Steve-Slow-Train-Analysis-(2080s-and-2083s)?_g=(refreshInterval:(display:Off,section:0,value:0),time:(from:'2016-09-22 16:20:43-0600',mode:absolute,to:'2016-09-22 19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15" t="str">
            <v>N</v>
          </cell>
          <cell r="X115">
            <v>1</v>
          </cell>
          <cell r="Y115">
            <v>23.305299999999999</v>
          </cell>
          <cell r="Z115">
            <v>1.47E-2</v>
          </cell>
          <cell r="AA115">
            <v>23.290599999999998</v>
          </cell>
          <cell r="AB115" t="e">
            <v>#N/A</v>
          </cell>
          <cell r="AC115" t="e">
            <v>#N/A</v>
          </cell>
          <cell r="AD115" t="str">
            <v>0204-22</v>
          </cell>
          <cell r="AE115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116">
          <cell r="A116" t="str">
            <v>205-22</v>
          </cell>
          <cell r="B116">
            <v>4053</v>
          </cell>
          <cell r="C116" t="str">
            <v>DE.1.0.7.0</v>
          </cell>
          <cell r="D116" t="str">
            <v>204:480</v>
          </cell>
          <cell r="E116">
            <v>42635.695231481484</v>
          </cell>
          <cell r="F116">
            <v>42635.698229166665</v>
          </cell>
          <cell r="G116">
            <v>1</v>
          </cell>
          <cell r="H116" t="str">
            <v>204:233320</v>
          </cell>
          <cell r="I116">
            <v>42635.723981481482</v>
          </cell>
          <cell r="J116">
            <v>0</v>
          </cell>
          <cell r="K116" t="str">
            <v>4053/4054</v>
          </cell>
          <cell r="L116" t="str">
            <v>MOSES</v>
          </cell>
          <cell r="M116">
            <v>2.5752314817509614E-2</v>
          </cell>
          <cell r="N116">
            <v>37.083333337213844</v>
          </cell>
          <cell r="S116">
            <v>1</v>
          </cell>
          <cell r="T116" t="str">
            <v>NorthBound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https://search-rtdc-monitor-bjffxe2xuh6vdkpspy63sjmuny.us-east-1.es.amazonaws.com/_plugin/kibana/#/discover/Steve-Slow-Train-Analysis-(2080s-and-2083s)?_g=(refreshInterval:(display:Off,section:0,value:0),time:(from:'2016-09-22 15:41:08-0600',mode:absolute,to:'2016-09-22 18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116" t="str">
            <v>N</v>
          </cell>
          <cell r="X116">
            <v>1</v>
          </cell>
          <cell r="Y116">
            <v>4.8000000000000001E-2</v>
          </cell>
          <cell r="Z116">
            <v>23.332000000000001</v>
          </cell>
          <cell r="AA116">
            <v>23.284000000000002</v>
          </cell>
          <cell r="AB116" t="e">
            <v>#N/A</v>
          </cell>
          <cell r="AC116" t="e">
            <v>#N/A</v>
          </cell>
          <cell r="AD116" t="str">
            <v>0205-22</v>
          </cell>
          <cell r="AE116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117">
          <cell r="A117" t="str">
            <v>206-22</v>
          </cell>
          <cell r="B117">
            <v>4054</v>
          </cell>
          <cell r="C117" t="str">
            <v>DE.1.0.7.0</v>
          </cell>
          <cell r="D117" t="str">
            <v>204:232990</v>
          </cell>
          <cell r="E117">
            <v>42635.732129629629</v>
          </cell>
          <cell r="F117">
            <v>42635.73709490741</v>
          </cell>
          <cell r="G117">
            <v>1</v>
          </cell>
          <cell r="H117" t="str">
            <v>204:143</v>
          </cell>
          <cell r="I117">
            <v>42635.765949074077</v>
          </cell>
          <cell r="J117">
            <v>0</v>
          </cell>
          <cell r="K117" t="str">
            <v>4053/4054</v>
          </cell>
          <cell r="L117" t="str">
            <v>MOSES</v>
          </cell>
          <cell r="M117">
            <v>2.8854166666860692E-2</v>
          </cell>
          <cell r="N117">
            <v>41.550000000279397</v>
          </cell>
          <cell r="S117">
            <v>1</v>
          </cell>
          <cell r="T117" t="str">
            <v>Southbound</v>
          </cell>
          <cell r="U117">
            <v>12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https://search-rtdc-monitor-bjffxe2xuh6vdkpspy63sjmuny.us-east-1.es.amazonaws.com/_plugin/kibana/#/discover/Steve-Slow-Train-Analysis-(2080s-and-2083s)?_g=(refreshInterval:(display:Off,section:0,value:0),time:(from:'2016-09-22 16:34:16-0600',mode:absolute,to:'2016-09-22 19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17" t="str">
            <v>N</v>
          </cell>
          <cell r="X117">
            <v>1</v>
          </cell>
          <cell r="Y117">
            <v>23.298999999999999</v>
          </cell>
          <cell r="Z117">
            <v>1.43E-2</v>
          </cell>
          <cell r="AA117">
            <v>23.284700000000001</v>
          </cell>
          <cell r="AB117" t="e">
            <v>#N/A</v>
          </cell>
          <cell r="AC117" t="e">
            <v>#N/A</v>
          </cell>
          <cell r="AD117" t="str">
            <v>0206-22</v>
          </cell>
          <cell r="AE117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118">
          <cell r="A118" t="str">
            <v>207-22</v>
          </cell>
          <cell r="B118">
            <v>4029</v>
          </cell>
          <cell r="C118" t="str">
            <v>DE.1.0.7.0</v>
          </cell>
          <cell r="D118" t="str">
            <v>204:495</v>
          </cell>
          <cell r="E118">
            <v>42635.703842592593</v>
          </cell>
          <cell r="F118">
            <v>42635.709120370368</v>
          </cell>
          <cell r="G118">
            <v>5</v>
          </cell>
          <cell r="H118" t="str">
            <v>204:233302</v>
          </cell>
          <cell r="I118">
            <v>42635.736006944448</v>
          </cell>
          <cell r="J118">
            <v>0</v>
          </cell>
          <cell r="K118" t="str">
            <v>4029/4030</v>
          </cell>
          <cell r="L118" t="str">
            <v>NEWELL</v>
          </cell>
          <cell r="M118">
            <v>2.6886574079981074E-2</v>
          </cell>
          <cell r="N118">
            <v>38.716666675172746</v>
          </cell>
          <cell r="S118">
            <v>1</v>
          </cell>
          <cell r="T118" t="str">
            <v>NorthBound</v>
          </cell>
          <cell r="U118">
            <v>12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https://search-rtdc-monitor-bjffxe2xuh6vdkpspy63sjmuny.us-east-1.es.amazonaws.com/_plugin/kibana/#/discover/Steve-Slow-Train-Analysis-(2080s-and-2083s)?_g=(refreshInterval:(display:Off,section:0,value:0),time:(from:'2016-09-22 15:53:32-0600',mode:absolute,to:'2016-09-22 18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118" t="str">
            <v>N</v>
          </cell>
          <cell r="X118">
            <v>1</v>
          </cell>
          <cell r="Y118">
            <v>4.9500000000000002E-2</v>
          </cell>
          <cell r="Z118">
            <v>23.330200000000001</v>
          </cell>
          <cell r="AA118">
            <v>23.280700000000003</v>
          </cell>
          <cell r="AB118" t="e">
            <v>#N/A</v>
          </cell>
          <cell r="AC118" t="e">
            <v>#N/A</v>
          </cell>
          <cell r="AD118" t="str">
            <v>0207-22</v>
          </cell>
          <cell r="AE118" t="str">
    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    </cell>
        </row>
        <row r="119">
          <cell r="A119" t="str">
            <v>208-22</v>
          </cell>
          <cell r="B119">
            <v>4030</v>
          </cell>
          <cell r="C119" t="str">
            <v>DE.1.0.7.0</v>
          </cell>
          <cell r="D119" t="str">
            <v>204:232998</v>
          </cell>
          <cell r="E119">
            <v>42635.73741898148</v>
          </cell>
          <cell r="F119">
            <v>42635.747442129628</v>
          </cell>
          <cell r="G119">
            <v>1</v>
          </cell>
          <cell r="H119" t="str">
            <v>204:143</v>
          </cell>
          <cell r="I119">
            <v>42635.776724537034</v>
          </cell>
          <cell r="J119">
            <v>0</v>
          </cell>
          <cell r="K119" t="str">
            <v>4029/4030</v>
          </cell>
          <cell r="L119" t="str">
            <v>NEWELL</v>
          </cell>
          <cell r="M119">
            <v>2.9282407405844424E-2</v>
          </cell>
          <cell r="N119">
            <v>42.16666666441597</v>
          </cell>
          <cell r="S119">
            <v>1</v>
          </cell>
          <cell r="T119" t="str">
            <v>Southbound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https://search-rtdc-monitor-bjffxe2xuh6vdkpspy63sjmuny.us-east-1.es.amazonaws.com/_plugin/kibana/#/discover/Steve-Slow-Train-Analysis-(2080s-and-2083s)?_g=(refreshInterval:(display:Off,section:0,value:0),time:(from:'2016-09-22 16:41:53-0600',mode:absolute,to:'2016-09-22 19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    </cell>
          <cell r="W119" t="str">
            <v>N</v>
          </cell>
          <cell r="X119">
            <v>1</v>
          </cell>
          <cell r="Y119">
            <v>23.299800000000001</v>
          </cell>
          <cell r="Z119">
            <v>1.43E-2</v>
          </cell>
          <cell r="AA119">
            <v>23.285500000000003</v>
          </cell>
          <cell r="AB119" t="e">
            <v>#N/A</v>
          </cell>
          <cell r="AC119" t="e">
            <v>#N/A</v>
          </cell>
          <cell r="AD119" t="str">
            <v>0208-22</v>
          </cell>
          <cell r="AE119" t="str">
    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    </cell>
        </row>
        <row r="120">
          <cell r="A120" t="str">
            <v>209-22</v>
          </cell>
          <cell r="B120">
            <v>4002</v>
          </cell>
          <cell r="C120" t="str">
            <v>DE.1.0.7.0</v>
          </cell>
          <cell r="D120" t="str">
            <v>204:453</v>
          </cell>
          <cell r="E120">
            <v>42635.715740740743</v>
          </cell>
          <cell r="F120">
            <v>42635.719085648147</v>
          </cell>
          <cell r="G120">
            <v>2</v>
          </cell>
          <cell r="H120" t="str">
            <v>204:233295</v>
          </cell>
          <cell r="I120">
            <v>42635.745567129627</v>
          </cell>
          <cell r="J120">
            <v>0</v>
          </cell>
          <cell r="K120" t="str">
            <v>4001/4002</v>
          </cell>
          <cell r="L120" t="str">
            <v>LEVERE</v>
          </cell>
          <cell r="M120">
            <v>2.6481481480004732E-2</v>
          </cell>
          <cell r="N120">
            <v>38.133333331206813</v>
          </cell>
          <cell r="S120">
            <v>1</v>
          </cell>
          <cell r="T120" t="str">
            <v>NorthBound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https://search-rtdc-monitor-bjffxe2xuh6vdkpspy63sjmuny.us-east-1.es.amazonaws.com/_plugin/kibana/#/discover/Steve-Slow-Train-Analysis-(2080s-and-2083s)?_g=(refreshInterval:(display:Off,section:0,value:0),time:(from:'2016-09-22 16:10:40-0600',mode:absolute,to:'2016-09-22 18:53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120" t="str">
            <v>N</v>
          </cell>
          <cell r="X120">
            <v>1</v>
          </cell>
          <cell r="Y120">
            <v>4.53E-2</v>
          </cell>
          <cell r="Z120">
            <v>23.329499999999999</v>
          </cell>
          <cell r="AA120">
            <v>23.284199999999998</v>
          </cell>
          <cell r="AB120" t="e">
            <v>#N/A</v>
          </cell>
          <cell r="AC120" t="e">
            <v>#N/A</v>
          </cell>
          <cell r="AD120" t="str">
            <v>0209-22</v>
          </cell>
          <cell r="AE120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121">
          <cell r="A121" t="str">
            <v>210-22</v>
          </cell>
          <cell r="B121">
            <v>4001</v>
          </cell>
          <cell r="C121" t="str">
            <v>DE.1.0.7.0</v>
          </cell>
          <cell r="D121" t="str">
            <v>204:232996</v>
          </cell>
          <cell r="E121">
            <v>42635.75104166667</v>
          </cell>
          <cell r="F121">
            <v>42635.757916666669</v>
          </cell>
          <cell r="G121">
            <v>2</v>
          </cell>
          <cell r="H121" t="str">
            <v>204:145</v>
          </cell>
          <cell r="I121">
            <v>42635.785057870373</v>
          </cell>
          <cell r="J121">
            <v>0</v>
          </cell>
          <cell r="K121" t="str">
            <v>4001/4002</v>
          </cell>
          <cell r="L121" t="str">
            <v>LEVERE</v>
          </cell>
          <cell r="M121">
            <v>2.7141203703649808E-2</v>
          </cell>
          <cell r="N121">
            <v>39.083333333255723</v>
          </cell>
          <cell r="S121">
            <v>1</v>
          </cell>
          <cell r="T121" t="str">
            <v>Southbound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https://search-rtdc-monitor-bjffxe2xuh6vdkpspy63sjmuny.us-east-1.es.amazonaws.com/_plugin/kibana/#/discover/Steve-Slow-Train-Analysis-(2080s-and-2083s)?_g=(refreshInterval:(display:Off,section:0,value:0),time:(from:'2016-09-22 17:01:30-0600',mode:absolute,to:'2016-09-22 19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121" t="str">
            <v>N</v>
          </cell>
          <cell r="X121">
            <v>1</v>
          </cell>
          <cell r="Y121">
            <v>23.299600000000002</v>
          </cell>
          <cell r="Z121">
            <v>1.4500000000000001E-2</v>
          </cell>
          <cell r="AA121">
            <v>23.2851</v>
          </cell>
          <cell r="AB121" t="e">
            <v>#N/A</v>
          </cell>
          <cell r="AC121" t="e">
            <v>#N/A</v>
          </cell>
          <cell r="AD121" t="str">
            <v>0210-22</v>
          </cell>
          <cell r="AE121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122">
          <cell r="A122" t="str">
            <v>211-22</v>
          </cell>
          <cell r="B122">
            <v>4003</v>
          </cell>
          <cell r="C122" t="str">
            <v>DE.1.0.7.0</v>
          </cell>
          <cell r="D122" t="str">
            <v>204:453</v>
          </cell>
          <cell r="E122">
            <v>42635.725092592591</v>
          </cell>
          <cell r="F122">
            <v>42635.729768518519</v>
          </cell>
          <cell r="G122">
            <v>1</v>
          </cell>
          <cell r="H122" t="str">
            <v>204:233308</v>
          </cell>
          <cell r="I122">
            <v>42635.75712962963</v>
          </cell>
          <cell r="J122">
            <v>0</v>
          </cell>
          <cell r="K122" t="str">
            <v>4003/4004</v>
          </cell>
          <cell r="L122" t="str">
            <v>YOUNG</v>
          </cell>
          <cell r="M122">
            <v>2.73611111115315E-2</v>
          </cell>
          <cell r="N122">
            <v>39.40000000060536</v>
          </cell>
          <cell r="S122">
            <v>1</v>
          </cell>
          <cell r="T122" t="str">
            <v>NorthBound</v>
          </cell>
          <cell r="U122">
            <v>12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https://search-rtdc-monitor-bjffxe2xuh6vdkpspy63sjmuny.us-east-1.es.amazonaws.com/_plugin/kibana/#/discover/Steve-Slow-Train-Analysis-(2080s-and-2083s)?_g=(refreshInterval:(display:Off,section:0,value:0),time:(from:'2016-09-22 16:24:08-0600',mode:absolute,to:'2016-09-22 19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    </cell>
          <cell r="W122" t="str">
            <v>N</v>
          </cell>
          <cell r="X122">
            <v>1</v>
          </cell>
          <cell r="Y122">
            <v>4.53E-2</v>
          </cell>
          <cell r="Z122">
            <v>23.3308</v>
          </cell>
          <cell r="AA122">
            <v>23.285499999999999</v>
          </cell>
          <cell r="AB122" t="str">
            <v>Speed (6)</v>
          </cell>
          <cell r="AC122" t="str">
            <v>PERMANENT SPEED RESTRICTION</v>
          </cell>
          <cell r="AD122" t="str">
            <v>0211-22</v>
          </cell>
          <cell r="AE122" t="str">
    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    </cell>
        </row>
        <row r="123">
          <cell r="A123" t="str">
            <v>212-22</v>
          </cell>
          <cell r="B123">
            <v>4004</v>
          </cell>
          <cell r="C123" t="str">
            <v>DE.1.0.7.0</v>
          </cell>
          <cell r="D123" t="str">
            <v>204:232996</v>
          </cell>
          <cell r="E123">
            <v>42635.762442129628</v>
          </cell>
          <cell r="F123">
            <v>42635.76834490741</v>
          </cell>
          <cell r="G123">
            <v>1</v>
          </cell>
          <cell r="H123" t="str">
            <v>204:169</v>
          </cell>
          <cell r="I123">
            <v>42635.797696759262</v>
          </cell>
          <cell r="J123">
            <v>0</v>
          </cell>
          <cell r="K123" t="str">
            <v>4003/4004</v>
          </cell>
          <cell r="L123" t="str">
            <v>YOUNG</v>
          </cell>
          <cell r="M123">
            <v>2.9351851851970423E-2</v>
          </cell>
          <cell r="N123">
            <v>42.266666666837409</v>
          </cell>
          <cell r="S123">
            <v>1</v>
          </cell>
          <cell r="T123" t="str">
            <v>Southbound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https://search-rtdc-monitor-bjffxe2xuh6vdkpspy63sjmuny.us-east-1.es.amazonaws.com/_plugin/kibana/#/discover/Steve-Slow-Train-Analysis-(2080s-and-2083s)?_g=(refreshInterval:(display:Off,section:0,value:0),time:(from:'2016-09-22 17:17:55-0600',mode:absolute,to:'2016-09-22 20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4004%22')),sort:!(Time,asc))</v>
          </cell>
          <cell r="W123" t="str">
            <v>N</v>
          </cell>
          <cell r="X123">
            <v>1</v>
          </cell>
          <cell r="Y123">
            <v>23.299600000000002</v>
          </cell>
          <cell r="Z123">
            <v>1.6899999999999998E-2</v>
          </cell>
          <cell r="AA123">
            <v>23.282700000000002</v>
          </cell>
          <cell r="AB123" t="e">
            <v>#N/A</v>
          </cell>
          <cell r="AC123" t="e">
            <v>#N/A</v>
          </cell>
          <cell r="AD123" t="str">
            <v>0212-22</v>
          </cell>
          <cell r="AE123" t="str">
            <v>aws s3 cp s3://rtdc.mdm.uploadarchive/RTDC4004/2016-09-22/ "%USERPROFILE%\AppData\Local\Temp\OnboardLogs"\RTDC4004\2016-09-22 --recursive &amp; "%USERPROFILE%\Documents\GitHub\mrs-test-scripts\Headless Mode &amp; Sideloading\WalkAndUnGZ.bat" "%USERPROFILE%\AppData\Local\Temp\OnboardLogs"\RTDC4004\2016-09-22 &amp; aws s3 cp s3://rtdc.mdm.uploadarchive/RTDC4004/2016-09-23/ "%USERPROFILE%\AppData\Local\Temp\OnboardLogs"\RTDC4004\2016-09-23 --recursive &amp; "%USERPROFILE%\Documents\GitHub\mrs-test-scripts\Headless Mode &amp; Sideloading\WalkAndUnGZ.bat" "%USERPROFILE%\AppData\Local\Temp\OnboardLogs"\RTDC4004\2016-09-23</v>
          </cell>
        </row>
        <row r="124">
          <cell r="A124" t="str">
            <v>213-22</v>
          </cell>
          <cell r="B124">
            <v>4031</v>
          </cell>
          <cell r="C124" t="str">
            <v>DE.1.0.7.0</v>
          </cell>
          <cell r="D124" t="str">
            <v>204:438</v>
          </cell>
          <cell r="E124">
            <v>42635.736273148148</v>
          </cell>
          <cell r="F124">
            <v>42635.739942129629</v>
          </cell>
          <cell r="G124">
            <v>1</v>
          </cell>
          <cell r="H124" t="str">
            <v>204:233309</v>
          </cell>
          <cell r="I124">
            <v>42635.764178240737</v>
          </cell>
          <cell r="J124">
            <v>0</v>
          </cell>
          <cell r="K124" t="str">
            <v>4031/4032</v>
          </cell>
          <cell r="L124" t="str">
            <v>COOLAHAN</v>
          </cell>
          <cell r="M124">
            <v>2.4236111108621117E-2</v>
          </cell>
          <cell r="N124">
            <v>34.899999996414408</v>
          </cell>
          <cell r="S124">
            <v>1</v>
          </cell>
          <cell r="T124" t="str">
            <v>NorthBound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https://search-rtdc-monitor-bjffxe2xuh6vdkpspy63sjmuny.us-east-1.es.amazonaws.com/_plugin/kibana/#/discover/Steve-Slow-Train-Analysis-(2080s-and-2083s)?_g=(refreshInterval:(display:Off,section:0,value:0),time:(from:'2016-09-22 16:40:14-0600',mode:absolute,to:'2016-09-22 19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124" t="str">
            <v>N</v>
          </cell>
          <cell r="X124">
            <v>1</v>
          </cell>
          <cell r="Y124">
            <v>4.3799999999999999E-2</v>
          </cell>
          <cell r="Z124">
            <v>23.3309</v>
          </cell>
          <cell r="AA124">
            <v>23.287099999999999</v>
          </cell>
          <cell r="AB124" t="e">
            <v>#N/A</v>
          </cell>
          <cell r="AC124" t="e">
            <v>#N/A</v>
          </cell>
          <cell r="AD124" t="str">
            <v>0213-22</v>
          </cell>
          <cell r="AE124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125">
          <cell r="A125" t="str">
            <v>214-22</v>
          </cell>
          <cell r="B125">
            <v>4032</v>
          </cell>
          <cell r="C125" t="str">
            <v>DE.1.0.7.0</v>
          </cell>
          <cell r="D125" t="str">
            <v>204:232994</v>
          </cell>
          <cell r="E125">
            <v>42635.77375</v>
          </cell>
          <cell r="F125">
            <v>42635.778703703705</v>
          </cell>
          <cell r="G125">
            <v>2</v>
          </cell>
          <cell r="H125" t="str">
            <v>204:154</v>
          </cell>
          <cell r="I125">
            <v>42635.804780092592</v>
          </cell>
          <cell r="J125">
            <v>0</v>
          </cell>
          <cell r="K125" t="str">
            <v>4031/4032</v>
          </cell>
          <cell r="L125" t="str">
            <v>COOLAHAN</v>
          </cell>
          <cell r="M125">
            <v>2.6076388887304347E-2</v>
          </cell>
          <cell r="N125">
            <v>37.54999999771826</v>
          </cell>
          <cell r="S125">
            <v>1</v>
          </cell>
          <cell r="T125" t="str">
            <v>Southbound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https://search-rtdc-monitor-bjffxe2xuh6vdkpspy63sjmuny.us-east-1.es.amazonaws.com/_plugin/kibana/#/discover/Steve-Slow-Train-Analysis-(2080s-and-2083s)?_g=(refreshInterval:(display:Off,section:0,value:0),time:(from:'2016-09-22 17:34:12-0600',mode:absolute,to:'2016-09-22 20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125" t="str">
            <v>N</v>
          </cell>
          <cell r="X125">
            <v>1</v>
          </cell>
          <cell r="Y125">
            <v>23.299399999999999</v>
          </cell>
          <cell r="Z125">
            <v>1.54E-2</v>
          </cell>
          <cell r="AA125">
            <v>23.283999999999999</v>
          </cell>
          <cell r="AB125" t="e">
            <v>#N/A</v>
          </cell>
          <cell r="AC125" t="e">
            <v>#N/A</v>
          </cell>
          <cell r="AD125" t="str">
            <v>0214-22</v>
          </cell>
          <cell r="AE125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126">
          <cell r="A126" t="str">
            <v>215-22</v>
          </cell>
          <cell r="B126">
            <v>4046</v>
          </cell>
          <cell r="C126" t="str">
            <v>DE.1.0.7.0</v>
          </cell>
          <cell r="D126" t="str">
            <v>204:464</v>
          </cell>
          <cell r="E126">
            <v>42635.746527777781</v>
          </cell>
          <cell r="F126">
            <v>42635.75037037037</v>
          </cell>
          <cell r="G126">
            <v>2</v>
          </cell>
          <cell r="H126" t="str">
            <v>204:233308</v>
          </cell>
          <cell r="I126">
            <v>42635.776817129627</v>
          </cell>
          <cell r="J126">
            <v>0</v>
          </cell>
          <cell r="K126" t="str">
            <v>4045/4046</v>
          </cell>
          <cell r="L126" t="str">
            <v>STORY</v>
          </cell>
          <cell r="M126">
            <v>2.6446759256941732E-2</v>
          </cell>
          <cell r="N126">
            <v>38.083333329996094</v>
          </cell>
          <cell r="S126">
            <v>1</v>
          </cell>
          <cell r="T126" t="str">
            <v>NorthBound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https://search-rtdc-monitor-bjffxe2xuh6vdkpspy63sjmuny.us-east-1.es.amazonaws.com/_plugin/kibana/#/discover/Steve-Slow-Train-Analysis-(2080s-and-2083s)?_g=(refreshInterval:(display:Off,section:0,value:0),time:(from:'2016-09-22 16:55:00-0600',mode:absolute,to:'2016-09-22 19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126" t="str">
            <v>N</v>
          </cell>
          <cell r="X126">
            <v>1</v>
          </cell>
          <cell r="Y126">
            <v>4.6399999999999997E-2</v>
          </cell>
          <cell r="Z126">
            <v>23.3308</v>
          </cell>
          <cell r="AA126">
            <v>23.284400000000002</v>
          </cell>
          <cell r="AB126" t="e">
            <v>#N/A</v>
          </cell>
          <cell r="AC126" t="e">
            <v>#N/A</v>
          </cell>
          <cell r="AD126" t="str">
            <v>0215-22</v>
          </cell>
          <cell r="AE126" t="str">
            <v>aws s3 cp s3://rtdc.mdm.uploadarchive/RTDC4046/2016-09-22/ "%USERPROFILE%\AppData\Local\Temp\OnboardLogs"\RTDC4046\2016-09-22 --recursive &amp; "%USERPROFILE%\Documents\GitHub\mrs-test-scripts\Headless Mode &amp; Sideloading\WalkAndUnGZ.bat" "%USERPROFILE%\AppData\Local\Temp\OnboardLogs"\RTDC4046\2016-09-22 &amp; aws s3 cp s3://rtdc.mdm.uploadarchive/RTDC4046/2016-09-23/ "%USERPROFILE%\AppData\Local\Temp\OnboardLogs"\RTDC4046\2016-09-23 --recursive &amp; "%USERPROFILE%\Documents\GitHub\mrs-test-scripts\Headless Mode &amp; Sideloading\WalkAndUnGZ.bat" "%USERPROFILE%\AppData\Local\Temp\OnboardLogs"\RTDC4046\2016-09-23</v>
          </cell>
        </row>
        <row r="127">
          <cell r="A127" t="str">
            <v>216-22</v>
          </cell>
          <cell r="B127">
            <v>4045</v>
          </cell>
          <cell r="C127" t="str">
            <v>DE.1.0.7.0</v>
          </cell>
          <cell r="D127" t="str">
            <v>204:232977</v>
          </cell>
          <cell r="E127">
            <v>42635.783321759256</v>
          </cell>
          <cell r="F127">
            <v>42635.789155092592</v>
          </cell>
          <cell r="G127">
            <v>2</v>
          </cell>
          <cell r="H127" t="str">
            <v>204:161</v>
          </cell>
          <cell r="I127">
            <v>42635.817476851851</v>
          </cell>
          <cell r="J127">
            <v>0</v>
          </cell>
          <cell r="K127" t="str">
            <v>4045/4046</v>
          </cell>
          <cell r="L127" t="str">
            <v>STORY</v>
          </cell>
          <cell r="M127">
            <v>2.8321759258687962E-2</v>
          </cell>
          <cell r="N127">
            <v>40.783333332510665</v>
          </cell>
          <cell r="S127">
            <v>1</v>
          </cell>
          <cell r="T127" t="str">
            <v>Southbound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https://search-rtdc-monitor-bjffxe2xuh6vdkpspy63sjmuny.us-east-1.es.amazonaws.com/_plugin/kibana/#/discover/Steve-Slow-Train-Analysis-(2080s-and-2083s)?_g=(refreshInterval:(display:Off,section:0,value:0),time:(from:'2016-09-22 17:47:59-0600',mode:absolute,to:'2016-09-22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    </cell>
          <cell r="W127" t="str">
            <v>N</v>
          </cell>
          <cell r="X127">
            <v>1</v>
          </cell>
          <cell r="Y127">
            <v>23.297699999999999</v>
          </cell>
          <cell r="Z127">
            <v>1.61E-2</v>
          </cell>
          <cell r="AA127">
            <v>23.281599999999997</v>
          </cell>
          <cell r="AB127" t="e">
            <v>#N/A</v>
          </cell>
          <cell r="AC127" t="e">
            <v>#N/A</v>
          </cell>
          <cell r="AD127" t="str">
            <v>0216-22</v>
          </cell>
          <cell r="AE127" t="str">
    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    </cell>
        </row>
        <row r="128">
          <cell r="A128" t="str">
            <v>217-22</v>
          </cell>
          <cell r="B128">
            <v>4014</v>
          </cell>
          <cell r="C128" t="str">
            <v>DE.1.0.7.0</v>
          </cell>
          <cell r="D128" t="str">
            <v>204:440</v>
          </cell>
          <cell r="E128">
            <v>42635.756631944445</v>
          </cell>
          <cell r="F128">
            <v>42635.760578703703</v>
          </cell>
          <cell r="G128">
            <v>1</v>
          </cell>
          <cell r="H128" t="str">
            <v>204:233307</v>
          </cell>
          <cell r="I128">
            <v>42635.784942129627</v>
          </cell>
          <cell r="J128">
            <v>0</v>
          </cell>
          <cell r="K128" t="str">
            <v>4013/4014</v>
          </cell>
          <cell r="L128" t="str">
            <v>LEVIN</v>
          </cell>
          <cell r="M128">
            <v>2.4363425924093463E-2</v>
          </cell>
          <cell r="N128">
            <v>35.083333330694586</v>
          </cell>
          <cell r="S128">
            <v>1</v>
          </cell>
          <cell r="T128" t="str">
            <v>NorthBound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https://search-rtdc-monitor-bjffxe2xuh6vdkpspy63sjmuny.us-east-1.es.amazonaws.com/_plugin/kibana/#/discover/Steve-Slow-Train-Analysis-(2080s-and-2083s)?_g=(refreshInterval:(display:Off,section:0,value:0),time:(from:'2016-09-22 17:09:33-0600',mode:absolute,to:'2016-09-22 19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128" t="str">
            <v>N</v>
          </cell>
          <cell r="X128">
            <v>1</v>
          </cell>
          <cell r="Y128">
            <v>4.3999999999999997E-2</v>
          </cell>
          <cell r="Z128">
            <v>23.3307</v>
          </cell>
          <cell r="AA128">
            <v>23.2867</v>
          </cell>
          <cell r="AB128" t="e">
            <v>#N/A</v>
          </cell>
          <cell r="AC128" t="e">
            <v>#N/A</v>
          </cell>
          <cell r="AD128" t="str">
            <v>0217-22</v>
          </cell>
          <cell r="AE128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129">
          <cell r="A129" t="str">
            <v>218-22</v>
          </cell>
          <cell r="B129">
            <v>4013</v>
          </cell>
          <cell r="C129" t="str">
            <v>DE.1.0.7.0</v>
          </cell>
          <cell r="D129" t="str">
            <v>204:232998</v>
          </cell>
          <cell r="E129">
            <v>42635.79483796296</v>
          </cell>
          <cell r="F129">
            <v>42635.799537037034</v>
          </cell>
          <cell r="G129">
            <v>1</v>
          </cell>
          <cell r="H129" t="str">
            <v>204:149</v>
          </cell>
          <cell r="I129">
            <v>42635.825636574074</v>
          </cell>
          <cell r="J129">
            <v>0</v>
          </cell>
          <cell r="K129" t="str">
            <v>4013/4014</v>
          </cell>
          <cell r="L129" t="str">
            <v>LEVIN</v>
          </cell>
          <cell r="M129">
            <v>2.6099537040863652E-2</v>
          </cell>
          <cell r="N129">
            <v>37.583333338843659</v>
          </cell>
          <cell r="S129">
            <v>1</v>
          </cell>
          <cell r="T129" t="str">
            <v>Southbound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https://search-rtdc-monitor-bjffxe2xuh6vdkpspy63sjmuny.us-east-1.es.amazonaws.com/_plugin/kibana/#/discover/Steve-Slow-Train-Analysis-(2080s-and-2083s)?_g=(refreshInterval:(display:Off,section:0,value:0),time:(from:'2016-09-22 18:04:34-0600',mode:absolute,to:'2016-09-22 20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29" t="str">
            <v>N</v>
          </cell>
          <cell r="X129">
            <v>1</v>
          </cell>
          <cell r="Y129">
            <v>23.299800000000001</v>
          </cell>
          <cell r="Z129">
            <v>1.49E-2</v>
          </cell>
          <cell r="AA129">
            <v>23.2849</v>
          </cell>
          <cell r="AB129" t="e">
            <v>#N/A</v>
          </cell>
          <cell r="AC129" t="e">
            <v>#N/A</v>
          </cell>
          <cell r="AD129" t="str">
            <v>0218-22</v>
          </cell>
          <cell r="AE129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130">
          <cell r="A130" t="str">
            <v>219-22</v>
          </cell>
          <cell r="B130">
            <v>4053</v>
          </cell>
          <cell r="C130" t="str">
            <v>DE.1.0.7.0</v>
          </cell>
          <cell r="D130" t="str">
            <v>204:431</v>
          </cell>
          <cell r="E130">
            <v>42635.768263888887</v>
          </cell>
          <cell r="F130">
            <v>42635.771539351852</v>
          </cell>
          <cell r="G130">
            <v>3</v>
          </cell>
          <cell r="H130" t="str">
            <v>204:233287</v>
          </cell>
          <cell r="I130">
            <v>42635.797129629631</v>
          </cell>
          <cell r="J130">
            <v>0</v>
          </cell>
          <cell r="K130" t="str">
            <v>4053/4054</v>
          </cell>
          <cell r="L130" t="str">
            <v>STURGEON</v>
          </cell>
          <cell r="M130">
            <v>2.5590277778974269E-2</v>
          </cell>
          <cell r="N130">
            <v>36.850000001722947</v>
          </cell>
          <cell r="S130">
            <v>1</v>
          </cell>
          <cell r="T130" t="str">
            <v>NorthBound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https://search-rtdc-monitor-bjffxe2xuh6vdkpspy63sjmuny.us-east-1.es.amazonaws.com/_plugin/kibana/#/discover/Steve-Slow-Train-Analysis-(2080s-and-2083s)?_g=(refreshInterval:(display:Off,section:0,value:0),time:(from:'2016-09-22 17:26:18-0600',mode:absolute,to:'2016-09-22 20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130" t="str">
            <v>N</v>
          </cell>
          <cell r="X130">
            <v>1</v>
          </cell>
          <cell r="Y130">
            <v>4.3099999999999999E-2</v>
          </cell>
          <cell r="Z130">
            <v>23.328700000000001</v>
          </cell>
          <cell r="AA130">
            <v>23.285600000000002</v>
          </cell>
          <cell r="AB130" t="e">
            <v>#N/A</v>
          </cell>
          <cell r="AC130" t="e">
            <v>#N/A</v>
          </cell>
          <cell r="AD130" t="str">
            <v>0219-22</v>
          </cell>
          <cell r="AE130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131">
          <cell r="A131" t="str">
            <v>220-22</v>
          </cell>
          <cell r="B131">
            <v>4054</v>
          </cell>
          <cell r="C131" t="str">
            <v>DE.1.0.7.0</v>
          </cell>
          <cell r="D131" t="str">
            <v>204:232993</v>
          </cell>
          <cell r="E131">
            <v>42635.802465277775</v>
          </cell>
          <cell r="F131">
            <v>42635.809976851851</v>
          </cell>
          <cell r="G131">
            <v>2</v>
          </cell>
          <cell r="H131" t="str">
            <v>204:161</v>
          </cell>
          <cell r="I131">
            <v>42635.837071759262</v>
          </cell>
          <cell r="J131">
            <v>0</v>
          </cell>
          <cell r="K131" t="str">
            <v>4053/4054</v>
          </cell>
          <cell r="L131" t="str">
            <v>STURGEON</v>
          </cell>
          <cell r="M131">
            <v>2.7094907411083113E-2</v>
          </cell>
          <cell r="N131">
            <v>39.016666671959683</v>
          </cell>
          <cell r="S131">
            <v>1</v>
          </cell>
          <cell r="T131" t="str">
            <v>Southbound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https://search-rtdc-monitor-bjffxe2xuh6vdkpspy63sjmuny.us-east-1.es.amazonaws.com/_plugin/kibana/#/discover/Steve-Slow-Train-Analysis-(2080s-and-2083s)?_g=(refreshInterval:(display:Off,section:0,value:0),time:(from:'2016-09-22 18:15:33-0600',mode:absolute,to:'2016-09-22 21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31" t="str">
            <v>N</v>
          </cell>
          <cell r="X131">
            <v>1</v>
          </cell>
          <cell r="Y131">
            <v>23.299299999999999</v>
          </cell>
          <cell r="Z131">
            <v>1.61E-2</v>
          </cell>
          <cell r="AA131">
            <v>23.283199999999997</v>
          </cell>
          <cell r="AB131" t="e">
            <v>#N/A</v>
          </cell>
          <cell r="AC131" t="e">
            <v>#N/A</v>
          </cell>
          <cell r="AD131" t="str">
            <v>0220-22</v>
          </cell>
          <cell r="AE131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132">
          <cell r="A132" t="str">
            <v>221-22</v>
          </cell>
          <cell r="B132">
            <v>4002</v>
          </cell>
          <cell r="C132" t="str">
            <v>DE.1.0.7.0</v>
          </cell>
          <cell r="D132" t="str">
            <v>204:447</v>
          </cell>
          <cell r="E132">
            <v>42635.786736111113</v>
          </cell>
          <cell r="F132">
            <v>42635.791863425926</v>
          </cell>
          <cell r="G132">
            <v>1</v>
          </cell>
          <cell r="H132" t="str">
            <v>204:233307</v>
          </cell>
          <cell r="I132">
            <v>42635.817488425928</v>
          </cell>
          <cell r="J132">
            <v>0</v>
          </cell>
          <cell r="K132" t="str">
            <v>4001/4002</v>
          </cell>
          <cell r="L132" t="str">
            <v>LEVERE</v>
          </cell>
          <cell r="M132">
            <v>2.5625000002037268E-2</v>
          </cell>
          <cell r="N132">
            <v>36.900000002933666</v>
          </cell>
          <cell r="S132">
            <v>1</v>
          </cell>
          <cell r="T132" t="str">
            <v>NorthBound</v>
          </cell>
          <cell r="U132">
            <v>12</v>
          </cell>
          <cell r="V132" t="str">
            <v>https://search-rtdc-monitor-bjffxe2xuh6vdkpspy63sjmuny.us-east-1.es.amazonaws.com/_plugin/kibana/#/discover/Steve-Slow-Train-Analysis-(2080s-and-2083s)?_g=(refreshInterval:(display:Off,section:0,value:0),time:(from:'2016-09-22 17:52:54-0600',mode:absolute,to:'2016-09-22 20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132" t="str">
            <v>N</v>
          </cell>
          <cell r="X132">
            <v>1</v>
          </cell>
          <cell r="Y132">
            <v>4.4699999999999997E-2</v>
          </cell>
          <cell r="Z132">
            <v>23.3307</v>
          </cell>
          <cell r="AA132">
            <v>23.286000000000001</v>
          </cell>
          <cell r="AB132" t="e">
            <v>#N/A</v>
          </cell>
          <cell r="AC132" t="e">
            <v>#N/A</v>
          </cell>
          <cell r="AD132" t="str">
            <v>0221-22</v>
          </cell>
          <cell r="AE132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133">
          <cell r="A133" t="str">
            <v>222-22</v>
          </cell>
          <cell r="B133">
            <v>4001</v>
          </cell>
          <cell r="C133" t="str">
            <v>DE.1.0.7.0</v>
          </cell>
          <cell r="D133" t="str">
            <v>204:232978</v>
          </cell>
          <cell r="E133">
            <v>42635.827743055554</v>
          </cell>
          <cell r="F133">
            <v>42635.830752314818</v>
          </cell>
          <cell r="G133">
            <v>0</v>
          </cell>
          <cell r="H133" t="str">
            <v>204:145</v>
          </cell>
          <cell r="I133">
            <v>42635.859398148146</v>
          </cell>
          <cell r="J133">
            <v>0</v>
          </cell>
          <cell r="K133" t="str">
            <v>4001/4002</v>
          </cell>
          <cell r="L133" t="str">
            <v>LEVERE</v>
          </cell>
          <cell r="M133">
            <v>2.8645833328482695E-2</v>
          </cell>
          <cell r="N133">
            <v>41.249999993015081</v>
          </cell>
          <cell r="S133">
            <v>1</v>
          </cell>
          <cell r="T133" t="str">
            <v>Southbound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https://search-rtdc-monitor-bjffxe2xuh6vdkpspy63sjmuny.us-east-1.es.amazonaws.com/_plugin/kibana/#/discover/Steve-Slow-Train-Analysis-(2080s-and-2083s)?_g=(refreshInterval:(display:Off,section:0,value:0),time:(from:'2016-09-22 18:51:57-0600',mode:absolute,to:'2016-09-22 21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133" t="str">
            <v>N</v>
          </cell>
          <cell r="X133">
            <v>1</v>
          </cell>
          <cell r="Y133">
            <v>23.297799999999999</v>
          </cell>
          <cell r="Z133">
            <v>1.4500000000000001E-2</v>
          </cell>
          <cell r="AA133">
            <v>23.283299999999997</v>
          </cell>
          <cell r="AB133" t="e">
            <v>#N/A</v>
          </cell>
          <cell r="AC133" t="e">
            <v>#N/A</v>
          </cell>
          <cell r="AD133" t="str">
            <v>0222-22</v>
          </cell>
          <cell r="AE133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134">
          <cell r="A134" t="str">
            <v>223-22</v>
          </cell>
          <cell r="B134">
            <v>4031</v>
          </cell>
          <cell r="C134" t="str">
            <v>DE.1.0.7.0</v>
          </cell>
          <cell r="D134" t="str">
            <v>204:467</v>
          </cell>
          <cell r="E134">
            <v>42635.807708333334</v>
          </cell>
          <cell r="F134">
            <v>42635.812916666669</v>
          </cell>
          <cell r="G134">
            <v>1</v>
          </cell>
          <cell r="H134" t="str">
            <v>204:233331</v>
          </cell>
          <cell r="I134">
            <v>42635.837523148148</v>
          </cell>
          <cell r="J134">
            <v>0</v>
          </cell>
          <cell r="K134" t="str">
            <v>4031/4032</v>
          </cell>
          <cell r="L134" t="str">
            <v>COOLAHAN</v>
          </cell>
          <cell r="M134">
            <v>2.4606481478258502E-2</v>
          </cell>
          <cell r="N134">
            <v>35.433333328692243</v>
          </cell>
          <cell r="S134">
            <v>1</v>
          </cell>
          <cell r="T134" t="str">
            <v>NorthBound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https://search-rtdc-monitor-bjffxe2xuh6vdkpspy63sjmuny.us-east-1.es.amazonaws.com/_plugin/kibana/#/discover/Steve-Slow-Train-Analysis-(2080s-and-2083s)?_g=(refreshInterval:(display:Off,section:0,value:0),time:(from:'2016-09-22 18:23:06-0600',mode:absolute,to:'2016-09-22 21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134" t="str">
            <v>N</v>
          </cell>
          <cell r="X134">
            <v>1</v>
          </cell>
          <cell r="Y134">
            <v>4.6699999999999998E-2</v>
          </cell>
          <cell r="Z134">
            <v>23.333100000000002</v>
          </cell>
          <cell r="AA134">
            <v>23.2864</v>
          </cell>
          <cell r="AB134" t="e">
            <v>#N/A</v>
          </cell>
          <cell r="AC134" t="e">
            <v>#N/A</v>
          </cell>
          <cell r="AD134" t="str">
            <v>0223-22</v>
          </cell>
          <cell r="AE134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135">
          <cell r="A135" t="str">
            <v>224-22</v>
          </cell>
          <cell r="B135">
            <v>4032</v>
          </cell>
          <cell r="C135" t="str">
            <v>DE.1.0.7.0</v>
          </cell>
          <cell r="D135" t="str">
            <v>204:233004</v>
          </cell>
          <cell r="E135">
            <v>42635.847581018519</v>
          </cell>
          <cell r="F135">
            <v>42635.851620370369</v>
          </cell>
          <cell r="G135">
            <v>1</v>
          </cell>
          <cell r="H135" t="str">
            <v>204:138</v>
          </cell>
          <cell r="I135">
            <v>42635.877638888887</v>
          </cell>
          <cell r="J135">
            <v>0</v>
          </cell>
          <cell r="K135" t="str">
            <v>4031/4032</v>
          </cell>
          <cell r="L135" t="str">
            <v>COOLAHAN</v>
          </cell>
          <cell r="M135">
            <v>2.6018518517958E-2</v>
          </cell>
          <cell r="N135">
            <v>37.46666666585952</v>
          </cell>
          <cell r="S135">
            <v>1</v>
          </cell>
          <cell r="T135" t="str">
            <v>Southbound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https://search-rtdc-monitor-bjffxe2xuh6vdkpspy63sjmuny.us-east-1.es.amazonaws.com/_plugin/kibana/#/discover/Steve-Slow-Train-Analysis-(2080s-and-2083s)?_g=(refreshInterval:(display:Off,section:0,value:0),time:(from:'2016-09-22 19:20:31-0600',mode:absolute,to:'2016-09-22 22:03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135" t="str">
            <v>N</v>
          </cell>
          <cell r="X135">
            <v>1</v>
          </cell>
          <cell r="Y135">
            <v>23.3004</v>
          </cell>
          <cell r="Z135">
            <v>1.38E-2</v>
          </cell>
          <cell r="AA135">
            <v>23.2866</v>
          </cell>
          <cell r="AB135" t="e">
            <v>#N/A</v>
          </cell>
          <cell r="AC135" t="e">
            <v>#N/A</v>
          </cell>
          <cell r="AD135" t="str">
            <v>0224-22</v>
          </cell>
          <cell r="AE135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136">
          <cell r="A136" t="str">
            <v>225-22</v>
          </cell>
          <cell r="B136">
            <v>4014</v>
          </cell>
          <cell r="C136" t="str">
            <v>DE.1.0.7.0</v>
          </cell>
          <cell r="D136" t="str">
            <v>204:453</v>
          </cell>
          <cell r="E136">
            <v>42635.829895833333</v>
          </cell>
          <cell r="F136">
            <v>42635.833495370367</v>
          </cell>
          <cell r="G136">
            <v>1</v>
          </cell>
          <cell r="H136" t="str">
            <v>204:233330</v>
          </cell>
          <cell r="I136">
            <v>42635.858078703706</v>
          </cell>
          <cell r="J136">
            <v>0</v>
          </cell>
          <cell r="K136" t="str">
            <v>4013/4014</v>
          </cell>
          <cell r="L136" t="str">
            <v>LEVIN</v>
          </cell>
          <cell r="M136">
            <v>2.4583333339251112E-2</v>
          </cell>
          <cell r="N136">
            <v>35.400000008521602</v>
          </cell>
          <cell r="S136">
            <v>1</v>
          </cell>
          <cell r="T136" t="str">
            <v>NorthBound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https://search-rtdc-monitor-bjffxe2xuh6vdkpspy63sjmuny.us-east-1.es.amazonaws.com/_plugin/kibana/#/discover/Steve-Slow-Train-Analysis-(2080s-and-2083s)?_g=(refreshInterval:(display:Off,section:0,value:0),time:(from:'2016-09-22 18:55:03-0600',mode:absolute,to:'2016-09-22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136" t="str">
            <v>N</v>
          </cell>
          <cell r="X136">
            <v>1</v>
          </cell>
          <cell r="Y136">
            <v>4.53E-2</v>
          </cell>
          <cell r="Z136">
            <v>23.332999999999998</v>
          </cell>
          <cell r="AA136">
            <v>23.287699999999997</v>
          </cell>
          <cell r="AB136" t="e">
            <v>#N/A</v>
          </cell>
          <cell r="AC136" t="e">
            <v>#N/A</v>
          </cell>
          <cell r="AD136" t="str">
            <v>0225-22</v>
          </cell>
          <cell r="AE136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137">
          <cell r="A137" t="str">
            <v>226-22</v>
          </cell>
          <cell r="B137">
            <v>4013</v>
          </cell>
          <cell r="C137" t="str">
            <v>DE.1.0.7.0</v>
          </cell>
          <cell r="D137" t="str">
            <v>204:233007</v>
          </cell>
          <cell r="E137">
            <v>42635.870034722226</v>
          </cell>
          <cell r="F137">
            <v>42635.872372685182</v>
          </cell>
          <cell r="G137">
            <v>1</v>
          </cell>
          <cell r="H137" t="str">
            <v>204:160</v>
          </cell>
          <cell r="I137">
            <v>42635.900266203702</v>
          </cell>
          <cell r="J137">
            <v>0</v>
          </cell>
          <cell r="K137" t="str">
            <v>4013/4014</v>
          </cell>
          <cell r="L137" t="str">
            <v>LEVIN</v>
          </cell>
          <cell r="M137">
            <v>2.789351851970423E-2</v>
          </cell>
          <cell r="N137">
            <v>40.166666668374091</v>
          </cell>
          <cell r="S137">
            <v>1</v>
          </cell>
          <cell r="T137" t="str">
            <v>Southbound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https://search-rtdc-monitor-bjffxe2xuh6vdkpspy63sjmuny.us-east-1.es.amazonaws.com/_plugin/kibana/#/discover/Steve-Slow-Train-Analysis-(2080s-and-2083s)?_g=(refreshInterval:(display:Off,section:0,value:0),time:(from:'2016-09-22 19:52:51-0600',mode:absolute,to:'2016-09-22 22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37" t="str">
            <v>N</v>
          </cell>
          <cell r="X137">
            <v>1</v>
          </cell>
          <cell r="Y137">
            <v>23.300699999999999</v>
          </cell>
          <cell r="Z137">
            <v>1.6E-2</v>
          </cell>
          <cell r="AA137">
            <v>23.284700000000001</v>
          </cell>
          <cell r="AB137" t="e">
            <v>#N/A</v>
          </cell>
          <cell r="AC137" t="e">
            <v>#N/A</v>
          </cell>
          <cell r="AD137" t="str">
            <v>0226-22</v>
          </cell>
          <cell r="AE137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138">
          <cell r="A138" t="str">
            <v>227-22</v>
          </cell>
          <cell r="B138">
            <v>4053</v>
          </cell>
          <cell r="C138" t="str">
            <v>DE.1.0.7.0</v>
          </cell>
          <cell r="D138" t="str">
            <v>204:466</v>
          </cell>
          <cell r="E138">
            <v>42635.845081018517</v>
          </cell>
          <cell r="F138">
            <v>42635.854583333334</v>
          </cell>
          <cell r="G138">
            <v>1</v>
          </cell>
          <cell r="H138" t="str">
            <v>204:233308</v>
          </cell>
          <cell r="I138">
            <v>42635.880520833336</v>
          </cell>
          <cell r="J138">
            <v>0</v>
          </cell>
          <cell r="K138" t="str">
            <v>4053/4054</v>
          </cell>
          <cell r="L138" t="str">
            <v>STURGEON</v>
          </cell>
          <cell r="M138">
            <v>2.5937500002328306E-2</v>
          </cell>
          <cell r="N138">
            <v>37.350000003352761</v>
          </cell>
          <cell r="S138">
            <v>1</v>
          </cell>
          <cell r="T138" t="str">
            <v>NorthBound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https://search-rtdc-monitor-bjffxe2xuh6vdkpspy63sjmuny.us-east-1.es.amazonaws.com/_plugin/kibana/#/discover/Steve-Slow-Train-Analysis-(2080s-and-2083s)?_g=(refreshInterval:(display:Off,section:0,value:0),time:(from:'2016-09-22 19:16:55-0600',mode:absolute,to:'2016-09-22 22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138" t="str">
            <v>N</v>
          </cell>
          <cell r="X138">
            <v>1</v>
          </cell>
          <cell r="Y138">
            <v>4.6600000000000003E-2</v>
          </cell>
          <cell r="Z138">
            <v>23.3308</v>
          </cell>
          <cell r="AA138">
            <v>23.284199999999998</v>
          </cell>
          <cell r="AB138" t="e">
            <v>#N/A</v>
          </cell>
          <cell r="AC138" t="e">
            <v>#N/A</v>
          </cell>
          <cell r="AD138" t="str">
            <v>0227-22</v>
          </cell>
          <cell r="AE138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139">
          <cell r="A139" t="str">
            <v>228-22</v>
          </cell>
          <cell r="B139">
            <v>4054</v>
          </cell>
          <cell r="C139" t="str">
            <v>DE.1.0.7.0</v>
          </cell>
          <cell r="D139" t="str">
            <v>204:232991</v>
          </cell>
          <cell r="E139">
            <v>42635.88521990741</v>
          </cell>
          <cell r="F139">
            <v>42635.893831018519</v>
          </cell>
          <cell r="G139">
            <v>1</v>
          </cell>
          <cell r="H139" t="str">
            <v>204:156</v>
          </cell>
          <cell r="I139">
            <v>42635.921990740739</v>
          </cell>
          <cell r="J139">
            <v>0</v>
          </cell>
          <cell r="K139" t="str">
            <v>4053/4054</v>
          </cell>
          <cell r="L139" t="str">
            <v>STURGEON</v>
          </cell>
          <cell r="M139">
            <v>2.8159722220152617E-2</v>
          </cell>
          <cell r="N139">
            <v>40.549999997019768</v>
          </cell>
          <cell r="S139">
            <v>1</v>
          </cell>
          <cell r="T139" t="str">
            <v>Southbound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https://search-rtdc-monitor-bjffxe2xuh6vdkpspy63sjmuny.us-east-1.es.amazonaws.com/_plugin/kibana/#/discover/Steve-Slow-Train-Analysis-(2080s-and-2083s)?_g=(refreshInterval:(display:Off,section:0,value:0),time:(from:'2016-09-22 20:14:43-0600',mode:absolute,to:'2016-09-22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39" t="str">
            <v>N</v>
          </cell>
          <cell r="X139">
            <v>1</v>
          </cell>
          <cell r="Y139">
            <v>23.299099999999999</v>
          </cell>
          <cell r="Z139">
            <v>1.5599999999999999E-2</v>
          </cell>
          <cell r="AA139">
            <v>23.2835</v>
          </cell>
          <cell r="AB139" t="e">
            <v>#N/A</v>
          </cell>
          <cell r="AC139" t="e">
            <v>#N/A</v>
          </cell>
          <cell r="AD139" t="str">
            <v>0228-22</v>
          </cell>
          <cell r="AE139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140">
          <cell r="A140" t="str">
            <v>229-22</v>
          </cell>
          <cell r="B140">
            <v>4002</v>
          </cell>
          <cell r="C140" t="str">
            <v>DE.1.0.7.0</v>
          </cell>
          <cell r="D140" t="str">
            <v>204:453</v>
          </cell>
          <cell r="E140">
            <v>42635.867893518516</v>
          </cell>
          <cell r="F140">
            <v>42635.875381944446</v>
          </cell>
          <cell r="G140">
            <v>1</v>
          </cell>
          <cell r="H140" t="str">
            <v>204:233308</v>
          </cell>
          <cell r="I140">
            <v>42635.901828703703</v>
          </cell>
          <cell r="J140">
            <v>0</v>
          </cell>
          <cell r="K140" t="str">
            <v>4001/4002</v>
          </cell>
          <cell r="L140" t="str">
            <v>LEVERE</v>
          </cell>
          <cell r="M140">
            <v>2.6446759256941732E-2</v>
          </cell>
          <cell r="N140">
            <v>38.083333329996094</v>
          </cell>
          <cell r="S140">
            <v>1</v>
          </cell>
          <cell r="T140" t="str">
            <v>NorthBound</v>
          </cell>
          <cell r="U140">
            <v>12</v>
          </cell>
          <cell r="V140" t="str">
            <v>https://search-rtdc-monitor-bjffxe2xuh6vdkpspy63sjmuny.us-east-1.es.amazonaws.com/_plugin/kibana/#/discover/Steve-Slow-Train-Analysis-(2080s-and-2083s)?_g=(refreshInterval:(display:Off,section:0,value:0),time:(from:'2016-09-22 19:49:46-0600',mode:absolute,to:'2016-09-22 22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140" t="str">
            <v>N</v>
          </cell>
          <cell r="X140">
            <v>1</v>
          </cell>
          <cell r="Y140">
            <v>4.53E-2</v>
          </cell>
          <cell r="Z140">
            <v>23.3308</v>
          </cell>
          <cell r="AA140">
            <v>23.285499999999999</v>
          </cell>
          <cell r="AB140" t="e">
            <v>#N/A</v>
          </cell>
          <cell r="AC140" t="e">
            <v>#N/A</v>
          </cell>
          <cell r="AD140" t="str">
            <v>0229-22</v>
          </cell>
          <cell r="AE140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141">
          <cell r="A141" t="str">
            <v>230-22</v>
          </cell>
          <cell r="B141">
            <v>4001</v>
          </cell>
          <cell r="C141" t="str">
            <v>DE.1.0.7.0</v>
          </cell>
          <cell r="D141" t="str">
            <v>204:232991</v>
          </cell>
          <cell r="E141">
            <v>42635.90824074074</v>
          </cell>
          <cell r="F141">
            <v>42635.914212962962</v>
          </cell>
          <cell r="G141">
            <v>1</v>
          </cell>
          <cell r="H141" t="str">
            <v>204:145</v>
          </cell>
          <cell r="I141">
            <v>42635.941157407404</v>
          </cell>
          <cell r="J141">
            <v>0</v>
          </cell>
          <cell r="K141" t="str">
            <v>4001/4002</v>
          </cell>
          <cell r="L141" t="str">
            <v>LEVERE</v>
          </cell>
          <cell r="M141">
            <v>2.6944444442051463E-2</v>
          </cell>
          <cell r="N141">
            <v>38.799999996554106</v>
          </cell>
          <cell r="S141">
            <v>1</v>
          </cell>
          <cell r="T141" t="str">
            <v>Southbound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https://search-rtdc-monitor-bjffxe2xuh6vdkpspy63sjmuny.us-east-1.es.amazonaws.com/_plugin/kibana/#/discover/Steve-Slow-Train-Analysis-(2080s-and-2083s)?_g=(refreshInterval:(display:Off,section:0,value:0),time:(from:'2016-09-22 20:47:52-0600',mode:absolute,to:'2016-09-22 23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141" t="str">
            <v>N</v>
          </cell>
          <cell r="X141">
            <v>1</v>
          </cell>
          <cell r="Y141">
            <v>23.299099999999999</v>
          </cell>
          <cell r="Z141">
            <v>1.4500000000000001E-2</v>
          </cell>
          <cell r="AA141">
            <v>23.284599999999998</v>
          </cell>
          <cell r="AB141" t="e">
            <v>#N/A</v>
          </cell>
          <cell r="AC141" t="e">
            <v>#N/A</v>
          </cell>
          <cell r="AD141" t="str">
            <v>0230-22</v>
          </cell>
          <cell r="AE141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142">
          <cell r="A142" t="str">
            <v>231-22</v>
          </cell>
          <cell r="B142">
            <v>4031</v>
          </cell>
          <cell r="C142" t="str">
            <v>DE.1.0.7.0</v>
          </cell>
          <cell r="D142" t="str">
            <v>204:453</v>
          </cell>
          <cell r="E142">
            <v>42635.891030092593</v>
          </cell>
          <cell r="F142">
            <v>42635.896354166667</v>
          </cell>
          <cell r="G142">
            <v>1</v>
          </cell>
          <cell r="H142" t="str">
            <v>204:233329</v>
          </cell>
          <cell r="I142">
            <v>42635.920555555553</v>
          </cell>
          <cell r="J142">
            <v>0</v>
          </cell>
          <cell r="K142" t="str">
            <v>4031/4032</v>
          </cell>
          <cell r="L142" t="str">
            <v>COOLAHAN</v>
          </cell>
          <cell r="M142">
            <v>2.4201388885558117E-2</v>
          </cell>
          <cell r="N142">
            <v>34.849999995203689</v>
          </cell>
          <cell r="S142">
            <v>1</v>
          </cell>
          <cell r="T142" t="str">
            <v>NorthBound</v>
          </cell>
          <cell r="U142">
            <v>12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https://search-rtdc-monitor-bjffxe2xuh6vdkpspy63sjmuny.us-east-1.es.amazonaws.com/_plugin/kibana/#/discover/Steve-Slow-Train-Analysis-(2080s-and-2083s)?_g=(refreshInterval:(display:Off,section:0,value:0),time:(from:'2016-09-22 20:23:05-0600',mode:absolute,to:'2016-09-22 23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142" t="str">
            <v>N</v>
          </cell>
          <cell r="X142">
            <v>1</v>
          </cell>
          <cell r="Y142">
            <v>4.53E-2</v>
          </cell>
          <cell r="Z142">
            <v>23.332899999999999</v>
          </cell>
          <cell r="AA142">
            <v>23.287599999999998</v>
          </cell>
          <cell r="AB142" t="e">
            <v>#N/A</v>
          </cell>
          <cell r="AC142" t="e">
            <v>#N/A</v>
          </cell>
          <cell r="AD142" t="str">
            <v>0231-22</v>
          </cell>
          <cell r="AE142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143">
          <cell r="A143" t="str">
            <v>232-22</v>
          </cell>
          <cell r="B143">
            <v>4032</v>
          </cell>
          <cell r="C143" t="str">
            <v>DE.1.0.7.0</v>
          </cell>
          <cell r="D143" t="str">
            <v>204:233017</v>
          </cell>
          <cell r="E143">
            <v>42635.930590277778</v>
          </cell>
          <cell r="F143">
            <v>42635.934988425928</v>
          </cell>
          <cell r="G143">
            <v>3</v>
          </cell>
          <cell r="H143" t="str">
            <v>204:147</v>
          </cell>
          <cell r="I143">
            <v>42635.963692129626</v>
          </cell>
          <cell r="J143">
            <v>0</v>
          </cell>
          <cell r="K143" t="str">
            <v>4031/4032</v>
          </cell>
          <cell r="L143" t="str">
            <v>COOLAHAN</v>
          </cell>
          <cell r="M143">
            <v>2.8703703697829042E-2</v>
          </cell>
          <cell r="N143">
            <v>41.33333332487382</v>
          </cell>
          <cell r="S143">
            <v>1</v>
          </cell>
          <cell r="T143" t="str">
            <v>Southbound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https://search-rtdc-monitor-bjffxe2xuh6vdkpspy63sjmuny.us-east-1.es.amazonaws.com/_plugin/kibana/#/discover/Steve-Slow-Train-Analysis-(2080s-and-2083s)?_g=(refreshInterval:(display:Off,section:0,value:0),time:(from:'2016-09-22 21:20:03-0600',mode:absolute,to:'2016-09-23 00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143" t="str">
            <v>N</v>
          </cell>
          <cell r="X143">
            <v>1</v>
          </cell>
          <cell r="Y143">
            <v>23.3017</v>
          </cell>
          <cell r="Z143">
            <v>1.47E-2</v>
          </cell>
          <cell r="AA143">
            <v>23.286999999999999</v>
          </cell>
          <cell r="AB143" t="e">
            <v>#N/A</v>
          </cell>
          <cell r="AC143" t="e">
            <v>#N/A</v>
          </cell>
          <cell r="AD143" t="str">
            <v>0232-22</v>
          </cell>
          <cell r="AE143" t="str">
            <v>aws s3 cp s3://rtdc.mdm.uploadarchive/RTDC4032/2016-09-22/ "%USERPROFILE%\AppData\Local\Temp\OnboardLogs"\RTDC4032\2016-09-22 --recursive &amp; "%USERPROFILE%\Documents\GitHub\mrs-test-scripts\Headless Mode &amp; Sideloading\WalkAndUnGZ.bat" "%USERPROFILE%\AppData\Local\Temp\OnboardLogs"\RTDC4032\2016-09-22 &amp; 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</v>
          </cell>
        </row>
        <row r="144">
          <cell r="A144" t="str">
            <v>233-22</v>
          </cell>
          <cell r="B144">
            <v>4014</v>
          </cell>
          <cell r="C144" t="str">
            <v>DE.1.0.7.0</v>
          </cell>
          <cell r="D144" t="str">
            <v>204:471</v>
          </cell>
          <cell r="E144">
            <v>42635.912881944445</v>
          </cell>
          <cell r="F144">
            <v>42635.916828703703</v>
          </cell>
          <cell r="G144">
            <v>5</v>
          </cell>
          <cell r="H144" t="str">
            <v>204:233316</v>
          </cell>
          <cell r="I144">
            <v>42635.94153935185</v>
          </cell>
          <cell r="J144">
            <v>0</v>
          </cell>
          <cell r="K144" t="str">
            <v>4013/4014</v>
          </cell>
          <cell r="L144" t="str">
            <v>LEVIN</v>
          </cell>
          <cell r="M144">
            <v>2.47106481474475E-2</v>
          </cell>
          <cell r="N144">
            <v>35.583333332324401</v>
          </cell>
          <cell r="S144">
            <v>1</v>
          </cell>
          <cell r="T144" t="str">
            <v>NorthBound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https://search-rtdc-monitor-bjffxe2xuh6vdkpspy63sjmuny.us-east-1.es.amazonaws.com/_plugin/kibana/#/discover/Steve-Slow-Train-Analysis-(2080s-and-2083s)?_g=(refreshInterval:(display:Off,section:0,value:0),time:(from:'2016-09-22 20:54:33-0600',mode:absolute,to:'2016-09-22 23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144" t="str">
            <v>N</v>
          </cell>
          <cell r="X144">
            <v>1</v>
          </cell>
          <cell r="Y144">
            <v>4.7100000000000003E-2</v>
          </cell>
          <cell r="Z144">
            <v>23.331600000000002</v>
          </cell>
          <cell r="AA144">
            <v>23.284500000000001</v>
          </cell>
          <cell r="AB144" t="e">
            <v>#N/A</v>
          </cell>
          <cell r="AC144" t="e">
            <v>#N/A</v>
          </cell>
          <cell r="AD144" t="str">
            <v>0233-22</v>
          </cell>
          <cell r="AE144" t="str">
            <v>aws s3 cp s3://rtdc.mdm.uploadarchive/RTDC4014/2016-09-22/ "%USERPROFILE%\AppData\Local\Temp\OnboardLogs"\RTDC4014\2016-09-22 --recursive &amp; "%USERPROFILE%\Documents\GitHub\mrs-test-scripts\Headless Mode &amp; Sideloading\WalkAndUnGZ.bat" "%USERPROFILE%\AppData\Local\Temp\OnboardLogs"\RTDC4014\2016-09-22 &amp; 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</v>
          </cell>
        </row>
        <row r="145">
          <cell r="A145" t="str">
            <v>234-22</v>
          </cell>
          <cell r="B145">
            <v>4013</v>
          </cell>
          <cell r="C145" t="str">
            <v>DE.1.0.7.0</v>
          </cell>
          <cell r="D145" t="str">
            <v>204:233009</v>
          </cell>
          <cell r="E145">
            <v>42635.950509259259</v>
          </cell>
          <cell r="F145">
            <v>42635.95579861111</v>
          </cell>
          <cell r="G145">
            <v>1</v>
          </cell>
          <cell r="H145" t="str">
            <v>204:150</v>
          </cell>
          <cell r="I145">
            <v>42635.981759259259</v>
          </cell>
          <cell r="J145">
            <v>0</v>
          </cell>
          <cell r="K145" t="str">
            <v>4013/4014</v>
          </cell>
          <cell r="L145" t="str">
            <v>LEVIN</v>
          </cell>
          <cell r="M145">
            <v>2.5960648148611654E-2</v>
          </cell>
          <cell r="N145">
            <v>37.383333334000781</v>
          </cell>
          <cell r="S145">
            <v>1</v>
          </cell>
          <cell r="T145" t="str">
            <v>Southbound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https://search-rtdc-monitor-bjffxe2xuh6vdkpspy63sjmuny.us-east-1.es.amazonaws.com/_plugin/kibana/#/discover/Steve-Slow-Train-Analysis-(2080s-and-2083s)?_g=(refreshInterval:(display:Off,section:0,value:0),time:(from:'2016-09-22 21:48:44-0600',mode:absolute,to:'2016-09-23 00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45" t="str">
            <v>N</v>
          </cell>
          <cell r="X145">
            <v>1</v>
          </cell>
          <cell r="Y145">
            <v>23.300899999999999</v>
          </cell>
          <cell r="Z145">
            <v>1.4999999999999999E-2</v>
          </cell>
          <cell r="AA145">
            <v>23.285899999999998</v>
          </cell>
          <cell r="AB145" t="e">
            <v>#N/A</v>
          </cell>
          <cell r="AC145" t="e">
            <v>#N/A</v>
          </cell>
          <cell r="AD145" t="str">
            <v>0234-22</v>
          </cell>
          <cell r="AE145" t="str">
            <v>aws s3 cp s3://rtdc.mdm.uploadarchive/RTDC4013/2016-09-22/ "%USERPROFILE%\AppData\Local\Temp\OnboardLogs"\RTDC4013\2016-09-22 --recursive &amp; "%USERPROFILE%\Documents\GitHub\mrs-test-scripts\Headless Mode &amp; Sideloading\WalkAndUnGZ.bat" "%USERPROFILE%\AppData\Local\Temp\OnboardLogs"\RTDC4013\2016-09-22 &amp; 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</v>
          </cell>
        </row>
        <row r="146">
          <cell r="A146" t="str">
            <v>235-22</v>
          </cell>
          <cell r="B146">
            <v>4053</v>
          </cell>
          <cell r="C146" t="str">
            <v>DE.1.0.7.0</v>
          </cell>
          <cell r="D146" t="str">
            <v>204:469</v>
          </cell>
          <cell r="E146">
            <v>42635.931400462963</v>
          </cell>
          <cell r="F146">
            <v>42635.937789351854</v>
          </cell>
          <cell r="G146">
            <v>6</v>
          </cell>
          <cell r="H146" t="str">
            <v>204:233278</v>
          </cell>
          <cell r="I146">
            <v>42635.962800925925</v>
          </cell>
          <cell r="J146">
            <v>0</v>
          </cell>
          <cell r="K146" t="str">
            <v>4053/4054</v>
          </cell>
          <cell r="L146" t="str">
            <v>STURGEON</v>
          </cell>
          <cell r="M146">
            <v>2.5011574070958886E-2</v>
          </cell>
          <cell r="N146">
            <v>36.016666662180796</v>
          </cell>
          <cell r="S146">
            <v>1</v>
          </cell>
          <cell r="T146" t="str">
            <v>NorthBound</v>
          </cell>
          <cell r="U146">
            <v>12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https://search-rtdc-monitor-bjffxe2xuh6vdkpspy63sjmuny.us-east-1.es.amazonaws.com/_plugin/kibana/#/discover/Steve-Slow-Train-Analysis-(2080s-and-2083s)?_g=(refreshInterval:(display:Off,section:0,value:0),time:(from:'2016-09-22 21:21:13-0600',mode:absolute,to:'2016-09-23 00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146" t="str">
            <v>N</v>
          </cell>
          <cell r="X146">
            <v>1</v>
          </cell>
          <cell r="Y146">
            <v>4.6899999999999997E-2</v>
          </cell>
          <cell r="Z146">
            <v>23.3278</v>
          </cell>
          <cell r="AA146">
            <v>23.280899999999999</v>
          </cell>
          <cell r="AB146" t="e">
            <v>#N/A</v>
          </cell>
          <cell r="AC146" t="e">
            <v>#N/A</v>
          </cell>
          <cell r="AD146" t="str">
            <v>0235-22</v>
          </cell>
          <cell r="AE146" t="str">
            <v>aws s3 cp s3://rtdc.mdm.uploadarchive/RTDC4053/2016-09-22/ "%USERPROFILE%\AppData\Local\Temp\OnboardLogs"\RTDC4053\2016-09-22 --recursive &amp; "%USERPROFILE%\Documents\GitHub\mrs-test-scripts\Headless Mode &amp; Sideloading\WalkAndUnGZ.bat" "%USERPROFILE%\AppData\Local\Temp\OnboardLogs"\RTDC4053\2016-09-22 &amp; 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</v>
          </cell>
        </row>
        <row r="147">
          <cell r="A147" t="str">
            <v>236-22</v>
          </cell>
          <cell r="B147">
            <v>4054</v>
          </cell>
          <cell r="C147" t="str">
            <v>DE.1.0.7.0</v>
          </cell>
          <cell r="D147" t="str">
            <v>204:232957</v>
          </cell>
          <cell r="E147">
            <v>42635.965081018519</v>
          </cell>
          <cell r="F147">
            <v>42635.976956018516</v>
          </cell>
          <cell r="G147">
            <v>1</v>
          </cell>
          <cell r="H147" t="str">
            <v>204:169</v>
          </cell>
          <cell r="I147">
            <v>42636.005057870374</v>
          </cell>
          <cell r="J147">
            <v>0</v>
          </cell>
          <cell r="K147" t="str">
            <v>4053/4054</v>
          </cell>
          <cell r="L147" t="str">
            <v>STURGEON</v>
          </cell>
          <cell r="M147">
            <v>2.8101851858082227E-2</v>
          </cell>
          <cell r="N147">
            <v>40.466666675638407</v>
          </cell>
          <cell r="S147">
            <v>1</v>
          </cell>
          <cell r="T147" t="str">
            <v>Southbound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https://search-rtdc-monitor-bjffxe2xuh6vdkpspy63sjmuny.us-east-1.es.amazonaws.com/_plugin/kibana/#/discover/Steve-Slow-Train-Analysis-(2080s-and-2083s)?_g=(refreshInterval:(display:Off,section:0,value:0),time:(from:'2016-09-22 22:09:43-0600',mode:absolute,to:'2016-09-23 01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47" t="str">
            <v>N</v>
          </cell>
          <cell r="X147">
            <v>1</v>
          </cell>
          <cell r="Y147">
            <v>23.2957</v>
          </cell>
          <cell r="Z147">
            <v>1.6899999999999998E-2</v>
          </cell>
          <cell r="AA147">
            <v>23.2788</v>
          </cell>
          <cell r="AB147" t="e">
            <v>#N/A</v>
          </cell>
          <cell r="AC147" t="e">
            <v>#N/A</v>
          </cell>
          <cell r="AD147" t="str">
            <v>0236-22</v>
          </cell>
          <cell r="AE147" t="str">
            <v>aws s3 cp s3://rtdc.mdm.uploadarchive/RTDC4054/2016-09-22/ "%USERPROFILE%\AppData\Local\Temp\OnboardLogs"\RTDC4054\2016-09-22 --recursive &amp; "%USERPROFILE%\Documents\GitHub\mrs-test-scripts\Headless Mode &amp; Sideloading\WalkAndUnGZ.bat" "%USERPROFILE%\AppData\Local\Temp\OnboardLogs"\RTDC4054\2016-09-22 &amp; 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</v>
          </cell>
        </row>
        <row r="148">
          <cell r="A148" t="str">
            <v>237-22</v>
          </cell>
          <cell r="B148">
            <v>4002</v>
          </cell>
          <cell r="C148" t="str">
            <v>DE.1.0.7.0</v>
          </cell>
          <cell r="D148" t="str">
            <v>204:440</v>
          </cell>
          <cell r="E148">
            <v>42635.954236111109</v>
          </cell>
          <cell r="F148">
            <v>42635.958645833336</v>
          </cell>
          <cell r="G148">
            <v>1</v>
          </cell>
          <cell r="H148" t="str">
            <v>204:233314</v>
          </cell>
          <cell r="I148">
            <v>42635.984907407408</v>
          </cell>
          <cell r="J148">
            <v>0</v>
          </cell>
          <cell r="K148" t="str">
            <v>4001/4002</v>
          </cell>
          <cell r="L148" t="str">
            <v>LEVERE</v>
          </cell>
          <cell r="M148">
            <v>2.626157407212304E-2</v>
          </cell>
          <cell r="N148">
            <v>37.816666663857177</v>
          </cell>
          <cell r="S148">
            <v>1</v>
          </cell>
          <cell r="T148" t="str">
            <v>NorthBound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https://search-rtdc-monitor-bjffxe2xuh6vdkpspy63sjmuny.us-east-1.es.amazonaws.com/_plugin/kibana/#/discover/Steve-Slow-Train-Analysis-(2080s-and-2083s)?_g=(refreshInterval:(display:Off,section:0,value:0),time:(from:'2016-09-22 21:54:06-0600',mode:absolute,to:'2016-09-23 00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148" t="str">
            <v>N</v>
          </cell>
          <cell r="X148">
            <v>1</v>
          </cell>
          <cell r="Y148">
            <v>4.3999999999999997E-2</v>
          </cell>
          <cell r="Z148">
            <v>23.331399999999999</v>
          </cell>
          <cell r="AA148">
            <v>23.287399999999998</v>
          </cell>
          <cell r="AB148" t="e">
            <v>#N/A</v>
          </cell>
          <cell r="AC148" t="e">
            <v>#N/A</v>
          </cell>
          <cell r="AD148" t="str">
            <v>0237-22</v>
          </cell>
          <cell r="AE148" t="str">
            <v>aws s3 cp s3://rtdc.mdm.uploadarchive/RTDC4002/2016-09-22/ "%USERPROFILE%\AppData\Local\Temp\OnboardLogs"\RTDC4002\2016-09-22 --recursive &amp; "%USERPROFILE%\Documents\GitHub\mrs-test-scripts\Headless Mode &amp; Sideloading\WalkAndUnGZ.bat" "%USERPROFILE%\AppData\Local\Temp\OnboardLogs"\RTDC4002\2016-09-22 &amp; 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</v>
          </cell>
        </row>
        <row r="149">
          <cell r="A149" t="str">
            <v>238-22</v>
          </cell>
          <cell r="B149">
            <v>4001</v>
          </cell>
          <cell r="C149" t="str">
            <v>DE.1.0.7.0</v>
          </cell>
          <cell r="D149" t="str">
            <v>204:232992</v>
          </cell>
          <cell r="E149">
            <v>42635.993275462963</v>
          </cell>
          <cell r="F149">
            <v>42635.99763888889</v>
          </cell>
          <cell r="G149">
            <v>1</v>
          </cell>
          <cell r="H149" t="str">
            <v>204:138</v>
          </cell>
          <cell r="I149">
            <v>42636.025324074071</v>
          </cell>
          <cell r="J149">
            <v>0</v>
          </cell>
          <cell r="K149" t="str">
            <v>4001/4002</v>
          </cell>
          <cell r="L149" t="str">
            <v>LEVERE</v>
          </cell>
          <cell r="M149">
            <v>2.7685185181326233E-2</v>
          </cell>
          <cell r="N149">
            <v>39.866666661109775</v>
          </cell>
          <cell r="S149">
            <v>1</v>
          </cell>
          <cell r="T149" t="str">
            <v>Southbound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https://search-rtdc-monitor-bjffxe2xuh6vdkpspy63sjmuny.us-east-1.es.amazonaws.com/_plugin/kibana/#/discover/Steve-Slow-Train-Analysis-(2080s-and-2083s)?_g=(refreshInterval:(display:Off,section:0,value:0),time:(from:'2016-09-22 22:50:19-0600',mode:absolute,to:'2016-09-23 01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    </cell>
          <cell r="W149" t="str">
            <v>N</v>
          </cell>
          <cell r="X149">
            <v>1</v>
          </cell>
          <cell r="Y149">
            <v>23.299199999999999</v>
          </cell>
          <cell r="Z149">
            <v>1.38E-2</v>
          </cell>
          <cell r="AA149">
            <v>23.285399999999999</v>
          </cell>
          <cell r="AB149" t="e">
            <v>#N/A</v>
          </cell>
          <cell r="AC149" t="e">
            <v>#N/A</v>
          </cell>
          <cell r="AD149" t="str">
            <v>0238-22</v>
          </cell>
          <cell r="AE149" t="str">
    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    </cell>
        </row>
        <row r="150">
          <cell r="A150" t="str">
            <v>239-22</v>
          </cell>
          <cell r="B150">
            <v>4031</v>
          </cell>
          <cell r="C150" t="str">
            <v>DE.1.0.7.0</v>
          </cell>
          <cell r="D150" t="str">
            <v>204:444</v>
          </cell>
          <cell r="E150">
            <v>42635.973101851851</v>
          </cell>
          <cell r="F150">
            <v>42635.979421296295</v>
          </cell>
          <cell r="G150">
            <v>6</v>
          </cell>
          <cell r="H150" t="str">
            <v>204:233304</v>
          </cell>
          <cell r="I150">
            <v>42636.003831018519</v>
          </cell>
          <cell r="J150">
            <v>0</v>
          </cell>
          <cell r="K150" t="str">
            <v>4031/4032</v>
          </cell>
          <cell r="L150" t="str">
            <v>COOLAHAN</v>
          </cell>
          <cell r="M150">
            <v>2.4409722223936114E-2</v>
          </cell>
          <cell r="N150">
            <v>35.150000002468005</v>
          </cell>
          <cell r="S150">
            <v>1</v>
          </cell>
          <cell r="T150" t="str">
            <v>NorthBound</v>
          </cell>
          <cell r="U150">
            <v>12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https://search-rtdc-monitor-bjffxe2xuh6vdkpspy63sjmuny.us-east-1.es.amazonaws.com/_plugin/kibana/#/discover/Steve-Slow-Train-Analysis-(2080s-and-2083s)?_g=(refreshInterval:(display:Off,section:0,value:0),time:(from:'2016-09-22 22:21:16-0600',mode:absolute,to:'2016-09-23 01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150" t="str">
            <v>N</v>
          </cell>
          <cell r="X150">
            <v>1</v>
          </cell>
          <cell r="Y150">
            <v>4.4400000000000002E-2</v>
          </cell>
          <cell r="Z150">
            <v>23.330400000000001</v>
          </cell>
          <cell r="AA150">
            <v>23.286000000000001</v>
          </cell>
          <cell r="AB150" t="e">
            <v>#N/A</v>
          </cell>
          <cell r="AC150" t="e">
            <v>#N/A</v>
          </cell>
          <cell r="AD150" t="str">
            <v>0239-22</v>
          </cell>
          <cell r="AE150" t="str">
            <v>aws s3 cp s3://rtdc.mdm.uploadarchive/RTDC4031/2016-09-22/ "%USERPROFILE%\AppData\Local\Temp\OnboardLogs"\RTDC4031\2016-09-22 --recursive &amp; "%USERPROFILE%\Documents\GitHub\mrs-test-scripts\Headless Mode &amp; Sideloading\WalkAndUnGZ.bat" "%USERPROFILE%\AppData\Local\Temp\OnboardLogs"\RTDC4031\2016-09-22 &amp; aws s3 cp s3://rtdc.mdm.uploadarchive/RTDC4031/2016-09-23/ "%USERPROFILE%\AppData\Local\Temp\OnboardLogs"\RTDC4031\2016-09-23 --recursive &amp; "%USERPROFILE%\Documents\GitHub\mrs-test-scripts\Headless Mode &amp; Sideloading\WalkAndUnGZ.bat" "%USERPROFILE%\AppData\Local\Temp\OnboardLogs"\RTDC4031\2016-09-23</v>
          </cell>
        </row>
        <row r="151">
          <cell r="A151" t="str">
            <v>240-22</v>
          </cell>
          <cell r="B151">
            <v>4032</v>
          </cell>
          <cell r="C151" t="str">
            <v>DE.1.0.7.0</v>
          </cell>
          <cell r="D151" t="str">
            <v>204:232991</v>
          </cell>
          <cell r="E151">
            <v>42636.014085648145</v>
          </cell>
          <cell r="F151">
            <v>42636.018321759257</v>
          </cell>
          <cell r="G151">
            <v>1</v>
          </cell>
          <cell r="H151" t="str">
            <v>204:156</v>
          </cell>
          <cell r="I151">
            <v>42636.044490740744</v>
          </cell>
          <cell r="J151">
            <v>0</v>
          </cell>
          <cell r="K151" t="str">
            <v>4031/4032</v>
          </cell>
          <cell r="L151" t="str">
            <v>COOLAHAN</v>
          </cell>
          <cell r="M151">
            <v>2.6168981486989651E-2</v>
          </cell>
          <cell r="N151">
            <v>37.683333341265097</v>
          </cell>
          <cell r="S151">
            <v>1</v>
          </cell>
          <cell r="T151" t="str">
            <v>Southbound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https://search-rtdc-monitor-bjffxe2xuh6vdkpspy63sjmuny.us-east-1.es.amazonaws.com/_plugin/kibana/#/discover/Steve-Slow-Train-Analysis-(2080s-and-2083s)?_g=(refreshInterval:(display:Off,section:0,value:0),time:(from:'2016-09-22 23:20:17-0600',mode:absolute,to:'2016-09-23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4032%22')),sort:!(Time,asc))</v>
          </cell>
          <cell r="W151" t="str">
            <v>N</v>
          </cell>
          <cell r="X151">
            <v>1</v>
          </cell>
          <cell r="Y151">
            <v>23.299099999999999</v>
          </cell>
          <cell r="Z151">
            <v>1.5599999999999999E-2</v>
          </cell>
          <cell r="AA151">
            <v>23.2835</v>
          </cell>
          <cell r="AB151" t="e">
            <v>#N/A</v>
          </cell>
          <cell r="AC151" t="e">
            <v>#N/A</v>
          </cell>
          <cell r="AD151" t="str">
            <v>0240-22</v>
          </cell>
          <cell r="AE151" t="str">
            <v>aws s3 cp s3://rtdc.mdm.uploadarchive/RTDC4032/2016-09-23/ "%USERPROFILE%\AppData\Local\Temp\OnboardLogs"\RTDC4032\2016-09-23 --recursive &amp; "%USERPROFILE%\Documents\GitHub\mrs-test-scripts\Headless Mode &amp; Sideloading\WalkAndUnGZ.bat" "%USERPROFILE%\AppData\Local\Temp\OnboardLogs"\RTDC4032\2016-09-23 &amp; aws s3 cp s3://rtdc.mdm.uploadarchive/RTDC4032/2016-09-24/ "%USERPROFILE%\AppData\Local\Temp\OnboardLogs"\RTDC4032\2016-09-24 --recursive &amp; "%USERPROFILE%\Documents\GitHub\mrs-test-scripts\Headless Mode &amp; Sideloading\WalkAndUnGZ.bat" "%USERPROFILE%\AppData\Local\Temp\OnboardLogs"\RTDC4032\2016-09-24</v>
          </cell>
        </row>
        <row r="152">
          <cell r="A152" t="str">
            <v>241-22</v>
          </cell>
          <cell r="B152">
            <v>4014</v>
          </cell>
          <cell r="C152" t="str">
            <v>DE.1.0.7.0</v>
          </cell>
          <cell r="D152" t="str">
            <v>204:437</v>
          </cell>
          <cell r="E152">
            <v>42635.995173611111</v>
          </cell>
          <cell r="F152">
            <v>42636.000162037039</v>
          </cell>
          <cell r="G152">
            <v>1</v>
          </cell>
          <cell r="H152" t="str">
            <v>204:233312</v>
          </cell>
          <cell r="I152">
            <v>42636.024513888886</v>
          </cell>
          <cell r="J152">
            <v>0</v>
          </cell>
          <cell r="K152" t="str">
            <v>4013/4014</v>
          </cell>
          <cell r="L152" t="str">
            <v>LEVIN</v>
          </cell>
          <cell r="M152">
            <v>2.435185184731381E-2</v>
          </cell>
          <cell r="N152">
            <v>35.066666660131887</v>
          </cell>
          <cell r="S152">
            <v>1</v>
          </cell>
          <cell r="T152" t="str">
            <v>NorthBound</v>
          </cell>
          <cell r="U152">
            <v>12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https://search-rtdc-monitor-bjffxe2xuh6vdkpspy63sjmuny.us-east-1.es.amazonaws.com/_plugin/kibana/#/discover/Steve-Slow-Train-Analysis-(2080s-and-2083s)?_g=(refreshInterval:(display:Off,section:0,value:0),time:(from:'2016-09-22 22:53:03-0600',mode:absolute,to:'2016-09-23 01:35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152" t="str">
            <v>N</v>
          </cell>
          <cell r="X152">
            <v>1</v>
          </cell>
          <cell r="Y152">
            <v>4.3700000000000003E-2</v>
          </cell>
          <cell r="Z152">
            <v>23.331199999999999</v>
          </cell>
          <cell r="AA152">
            <v>23.287499999999998</v>
          </cell>
          <cell r="AB152" t="e">
            <v>#N/A</v>
          </cell>
          <cell r="AC152" t="e">
            <v>#N/A</v>
          </cell>
          <cell r="AD152" t="str">
            <v>0241-22</v>
          </cell>
          <cell r="AE152" t="str">
            <v>aws s3 cp s3://rtdc.mdm.uploadarchive/RTDC4014/2016-09-23/ "%USERPROFILE%\AppData\Local\Temp\OnboardLogs"\RTDC4014\2016-09-23 --recursive &amp; "%USERPROFILE%\Documents\GitHub\mrs-test-scripts\Headless Mode &amp; Sideloading\WalkAndUnGZ.bat" "%USERPROFILE%\AppData\Local\Temp\OnboardLogs"\RTDC4014\2016-09-23 &amp; aws s3 cp s3://rtdc.mdm.uploadarchive/RTDC4014/2016-09-24/ "%USERPROFILE%\AppData\Local\Temp\OnboardLogs"\RTDC4014\2016-09-24 --recursive &amp; "%USERPROFILE%\Documents\GitHub\mrs-test-scripts\Headless Mode &amp; Sideloading\WalkAndUnGZ.bat" "%USERPROFILE%\AppData\Local\Temp\OnboardLogs"\RTDC4014\2016-09-24</v>
          </cell>
        </row>
        <row r="153">
          <cell r="A153" t="str">
            <v>242-22</v>
          </cell>
          <cell r="B153">
            <v>4013</v>
          </cell>
          <cell r="C153" t="str">
            <v>DE.1.0.7.0</v>
          </cell>
          <cell r="D153" t="str">
            <v>204:233008</v>
          </cell>
          <cell r="E153">
            <v>42636.032997685186</v>
          </cell>
          <cell r="F153">
            <v>42636.039050925923</v>
          </cell>
          <cell r="G153">
            <v>1</v>
          </cell>
          <cell r="H153" t="str">
            <v>204:138</v>
          </cell>
          <cell r="I153">
            <v>42636.065081018518</v>
          </cell>
          <cell r="J153">
            <v>0</v>
          </cell>
          <cell r="K153" t="str">
            <v>4013/4014</v>
          </cell>
          <cell r="L153" t="str">
            <v>LEVIN</v>
          </cell>
          <cell r="M153">
            <v>2.6030092594737653E-2</v>
          </cell>
          <cell r="N153">
            <v>37.48333333642222</v>
          </cell>
          <cell r="S153">
            <v>1</v>
          </cell>
          <cell r="T153" t="str">
            <v>Southbound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https://search-rtdc-monitor-bjffxe2xuh6vdkpspy63sjmuny.us-east-1.es.amazonaws.com/_plugin/kibana/#/discover/Steve-Slow-Train-Analysis-(2080s-and-2083s)?_g=(refreshInterval:(display:Off,section:0,value:0),time:(from:'2016-09-22 23:47:31-0600',mode:absolute,to:'2016-09-23 02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4013%22')),sort:!(Time,asc))</v>
          </cell>
          <cell r="W153" t="str">
            <v>N</v>
          </cell>
          <cell r="X153">
            <v>1</v>
          </cell>
          <cell r="Y153">
            <v>23.300799999999999</v>
          </cell>
          <cell r="Z153">
            <v>1.38E-2</v>
          </cell>
          <cell r="AA153">
            <v>23.286999999999999</v>
          </cell>
          <cell r="AB153" t="e">
            <v>#N/A</v>
          </cell>
          <cell r="AC153" t="e">
            <v>#N/A</v>
          </cell>
          <cell r="AD153" t="str">
            <v>0242-22</v>
          </cell>
          <cell r="AE153" t="str">
            <v>aws s3 cp s3://rtdc.mdm.uploadarchive/RTDC4013/2016-09-23/ "%USERPROFILE%\AppData\Local\Temp\OnboardLogs"\RTDC4013\2016-09-23 --recursive &amp; "%USERPROFILE%\Documents\GitHub\mrs-test-scripts\Headless Mode &amp; Sideloading\WalkAndUnGZ.bat" "%USERPROFILE%\AppData\Local\Temp\OnboardLogs"\RTDC4013\2016-09-23 &amp; aws s3 cp s3://rtdc.mdm.uploadarchive/RTDC4013/2016-09-24/ "%USERPROFILE%\AppData\Local\Temp\OnboardLogs"\RTDC4013\2016-09-24 --recursive &amp; "%USERPROFILE%\Documents\GitHub\mrs-test-scripts\Headless Mode &amp; Sideloading\WalkAndUnGZ.bat" "%USERPROFILE%\AppData\Local\Temp\OnboardLogs"\RTDC4013\2016-09-24</v>
          </cell>
        </row>
        <row r="154">
          <cell r="A154" t="str">
            <v>243-22</v>
          </cell>
          <cell r="B154">
            <v>4053</v>
          </cell>
          <cell r="C154" t="str">
            <v>DE.1.0.7.0</v>
          </cell>
          <cell r="D154" t="str">
            <v>204:478</v>
          </cell>
          <cell r="E154">
            <v>42636.012986111113</v>
          </cell>
          <cell r="F154">
            <v>42636.02107638889</v>
          </cell>
          <cell r="G154">
            <v>1</v>
          </cell>
          <cell r="H154" t="str">
            <v>204:233310</v>
          </cell>
          <cell r="I154">
            <v>42636.046701388892</v>
          </cell>
          <cell r="J154">
            <v>0</v>
          </cell>
          <cell r="K154" t="str">
            <v>4053/4054</v>
          </cell>
          <cell r="L154" t="str">
            <v>STURGEON</v>
          </cell>
          <cell r="M154">
            <v>2.5625000002037268E-2</v>
          </cell>
          <cell r="N154">
            <v>36.900000002933666</v>
          </cell>
          <cell r="S154">
            <v>1</v>
          </cell>
          <cell r="T154" t="str">
            <v>NorthBound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https://search-rtdc-monitor-bjffxe2xuh6vdkpspy63sjmuny.us-east-1.es.amazonaws.com/_plugin/kibana/#/discover/Steve-Slow-Train-Analysis-(2080s-and-2083s)?_g=(refreshInterval:(display:Off,section:0,value:0),time:(from:'2016-09-22 23:18:42-0600',mode:absolute,to:'2016-09-23 02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4053%22')),sort:!(Time,asc))</v>
          </cell>
          <cell r="W154" t="str">
            <v>N</v>
          </cell>
          <cell r="X154">
            <v>1</v>
          </cell>
          <cell r="Y154">
            <v>4.7800000000000002E-2</v>
          </cell>
          <cell r="Z154">
            <v>23.331</v>
          </cell>
          <cell r="AA154">
            <v>23.283200000000001</v>
          </cell>
          <cell r="AB154" t="e">
            <v>#N/A</v>
          </cell>
          <cell r="AC154" t="e">
            <v>#N/A</v>
          </cell>
          <cell r="AD154" t="str">
            <v>0243-22</v>
          </cell>
          <cell r="AE154" t="str">
            <v>aws s3 cp s3://rtdc.mdm.uploadarchive/RTDC4053/2016-09-23/ "%USERPROFILE%\AppData\Local\Temp\OnboardLogs"\RTDC4053\2016-09-23 --recursive &amp; "%USERPROFILE%\Documents\GitHub\mrs-test-scripts\Headless Mode &amp; Sideloading\WalkAndUnGZ.bat" "%USERPROFILE%\AppData\Local\Temp\OnboardLogs"\RTDC4053\2016-09-23 &amp; aws s3 cp s3://rtdc.mdm.uploadarchive/RTDC4053/2016-09-24/ "%USERPROFILE%\AppData\Local\Temp\OnboardLogs"\RTDC4053\2016-09-24 --recursive &amp; "%USERPROFILE%\Documents\GitHub\mrs-test-scripts\Headless Mode &amp; Sideloading\WalkAndUnGZ.bat" "%USERPROFILE%\AppData\Local\Temp\OnboardLogs"\RTDC4053\2016-09-24</v>
          </cell>
        </row>
        <row r="155">
          <cell r="A155" t="str">
            <v>244-22</v>
          </cell>
          <cell r="B155">
            <v>4054</v>
          </cell>
          <cell r="C155" t="str">
            <v>DE.1.0.7.0</v>
          </cell>
          <cell r="D155" t="str">
            <v>204:232998</v>
          </cell>
          <cell r="E155">
            <v>42636.049108796295</v>
          </cell>
          <cell r="F155">
            <v>42636.06009259259</v>
          </cell>
          <cell r="G155">
            <v>2</v>
          </cell>
          <cell r="H155" t="str">
            <v>204:218</v>
          </cell>
          <cell r="I155">
            <v>42636.087083333332</v>
          </cell>
          <cell r="J155">
            <v>0</v>
          </cell>
          <cell r="K155" t="str">
            <v>4053/4054</v>
          </cell>
          <cell r="L155" t="str">
            <v>STURGEON</v>
          </cell>
          <cell r="M155">
            <v>2.6990740741894115E-2</v>
          </cell>
          <cell r="N155">
            <v>38.866666668327525</v>
          </cell>
          <cell r="S155">
            <v>1</v>
          </cell>
          <cell r="T155" t="str">
            <v>Southbound</v>
          </cell>
          <cell r="U155">
            <v>12</v>
          </cell>
          <cell r="V155" t="str">
            <v>https://search-rtdc-monitor-bjffxe2xuh6vdkpspy63sjmuny.us-east-1.es.amazonaws.com/_plugin/kibana/#/discover/Steve-Slow-Train-Analysis-(2080s-and-2083s)?_g=(refreshInterval:(display:Off,section:0,value:0),time:(from:'2016-09-23 00:10:43-0600',mode:absolute,to:'2016-09-23 03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4054%22')),sort:!(Time,asc))</v>
          </cell>
          <cell r="W155" t="str">
            <v>N</v>
          </cell>
          <cell r="X155">
            <v>1</v>
          </cell>
          <cell r="Y155">
            <v>23.299800000000001</v>
          </cell>
          <cell r="Z155">
            <v>2.18E-2</v>
          </cell>
          <cell r="AA155">
            <v>23.278000000000002</v>
          </cell>
          <cell r="AB155" t="e">
            <v>#N/A</v>
          </cell>
          <cell r="AC155" t="e">
            <v>#N/A</v>
          </cell>
          <cell r="AD155" t="str">
            <v>0244-22</v>
          </cell>
          <cell r="AE155" t="str">
            <v>aws s3 cp s3://rtdc.mdm.uploadarchive/RTDC4054/2016-09-23/ "%USERPROFILE%\AppData\Local\Temp\OnboardLogs"\RTDC4054\2016-09-23 --recursive &amp; "%USERPROFILE%\Documents\GitHub\mrs-test-scripts\Headless Mode &amp; Sideloading\WalkAndUnGZ.bat" "%USERPROFILE%\AppData\Local\Temp\OnboardLogs"\RTDC4054\2016-09-23 &amp; aws s3 cp s3://rtdc.mdm.uploadarchive/RTDC4054/2016-09-24/ "%USERPROFILE%\AppData\Local\Temp\OnboardLogs"\RTDC4054\2016-09-24 --recursive &amp; "%USERPROFILE%\Documents\GitHub\mrs-test-scripts\Headless Mode &amp; Sideloading\WalkAndUnGZ.bat" "%USERPROFILE%\AppData\Local\Temp\OnboardLogs"\RTDC4054\2016-09-24</v>
          </cell>
        </row>
        <row r="156">
          <cell r="A156" t="str">
            <v>800-22</v>
          </cell>
          <cell r="B156">
            <v>4012</v>
          </cell>
          <cell r="C156" t="str">
            <v>DE.1.0.7.0</v>
          </cell>
          <cell r="D156" t="str">
            <v>300:58634</v>
          </cell>
          <cell r="E156">
            <v>42635.208935185183</v>
          </cell>
          <cell r="F156">
            <v>42635.214236111111</v>
          </cell>
          <cell r="G156">
            <v>1</v>
          </cell>
          <cell r="H156" t="str">
            <v>204:810</v>
          </cell>
          <cell r="I156">
            <v>42635.225173611114</v>
          </cell>
          <cell r="J156">
            <v>0</v>
          </cell>
          <cell r="K156" t="str">
            <v>4011/4012</v>
          </cell>
          <cell r="L156" t="str">
            <v>YORK</v>
          </cell>
          <cell r="M156">
            <v>1.0937500002910383E-2</v>
          </cell>
          <cell r="N156">
            <v>15.750000004190952</v>
          </cell>
          <cell r="S156">
            <v>1</v>
          </cell>
          <cell r="T156" t="str">
            <v>Southbound</v>
          </cell>
          <cell r="U156">
            <v>1</v>
          </cell>
          <cell r="V156" t="str">
            <v>https://search-rtdc-monitor-bjffxe2xuh6vdkpspy63sjmuny.us-east-1.es.amazonaws.com/_plugin/kibana/#/discover/Steve-Slow-Train-Analysis-(2080s-and-2083s)?_g=(refreshInterval:(display:Off,section:0,value:0),time:(from:'2016-09-22 04:00:52-0600',mode:absolute,to:'2016-09-22 06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56" t="str">
            <v>N</v>
          </cell>
          <cell r="X156">
            <v>556</v>
          </cell>
          <cell r="Y156">
            <v>5.8634000000000004</v>
          </cell>
          <cell r="Z156">
            <v>8.1000000000000003E-2</v>
          </cell>
          <cell r="AA156">
            <v>5.7824</v>
          </cell>
          <cell r="AB156" t="e">
            <v>#N/A</v>
          </cell>
          <cell r="AC156" t="e">
            <v>#N/A</v>
          </cell>
          <cell r="AD156" t="str">
            <v>0800-22</v>
          </cell>
          <cell r="AE156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57">
          <cell r="A157" t="str">
            <v>801-22</v>
          </cell>
          <cell r="B157">
            <v>4011</v>
          </cell>
          <cell r="C157" t="str">
            <v>DE.1.0.7.0</v>
          </cell>
          <cell r="D157" t="str">
            <v>204:1107</v>
          </cell>
          <cell r="E157">
            <v>42635.227476851855</v>
          </cell>
          <cell r="F157">
            <v>42635.243946759256</v>
          </cell>
          <cell r="G157">
            <v>1</v>
          </cell>
          <cell r="H157" t="str">
            <v>300:58071</v>
          </cell>
          <cell r="I157">
            <v>42635.25304398148</v>
          </cell>
          <cell r="J157">
            <v>0</v>
          </cell>
          <cell r="K157" t="str">
            <v>4011/4012</v>
          </cell>
          <cell r="L157" t="str">
            <v>YORK</v>
          </cell>
          <cell r="M157">
            <v>9.0972222242271528E-3</v>
          </cell>
          <cell r="N157">
            <v>13.1000000028871</v>
          </cell>
          <cell r="S157">
            <v>1</v>
          </cell>
          <cell r="T157" t="str">
            <v>NorthBound</v>
          </cell>
          <cell r="U157">
            <v>1</v>
          </cell>
          <cell r="V157" t="str">
            <v>https://search-rtdc-monitor-bjffxe2xuh6vdkpspy63sjmuny.us-east-1.es.amazonaws.com/_plugin/kibana/#/discover/Steve-Slow-Train-Analysis-(2080s-and-2083s)?_g=(refreshInterval:(display:Off,section:0,value:0),time:(from:'2016-09-22 04:27:34-0600',mode:absolute,to:'2016-09-22 07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57" t="str">
            <v>N</v>
          </cell>
          <cell r="X157">
            <v>1</v>
          </cell>
          <cell r="Y157">
            <v>0.11070000000000001</v>
          </cell>
          <cell r="Z157">
            <v>5.8071000000000002</v>
          </cell>
          <cell r="AA157">
            <v>5.6964000000000006</v>
          </cell>
          <cell r="AB157" t="e">
            <v>#N/A</v>
          </cell>
          <cell r="AC157" t="e">
            <v>#N/A</v>
          </cell>
          <cell r="AD157" t="str">
            <v>0801-22</v>
          </cell>
          <cell r="AE157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158">
          <cell r="A158" t="str">
            <v>802-22</v>
          </cell>
          <cell r="B158">
            <v>4012</v>
          </cell>
          <cell r="C158" t="str">
            <v>DE.1.0.7.0</v>
          </cell>
          <cell r="D158" t="str">
            <v>300:58589</v>
          </cell>
          <cell r="E158">
            <v>42635.254317129627</v>
          </cell>
          <cell r="F158">
            <v>42635.256076388891</v>
          </cell>
          <cell r="G158">
            <v>1</v>
          </cell>
          <cell r="H158" t="str">
            <v>204:775</v>
          </cell>
          <cell r="I158">
            <v>42635.267442129632</v>
          </cell>
          <cell r="J158">
            <v>0</v>
          </cell>
          <cell r="K158" t="str">
            <v>4011/4012</v>
          </cell>
          <cell r="L158" t="str">
            <v>YORK</v>
          </cell>
          <cell r="M158">
            <v>1.1365740741894115E-2</v>
          </cell>
          <cell r="N158">
            <v>16.366666668327525</v>
          </cell>
          <cell r="S158">
            <v>1</v>
          </cell>
          <cell r="T158" t="str">
            <v>Southbound</v>
          </cell>
          <cell r="U158">
            <v>1</v>
          </cell>
          <cell r="V158" t="str">
            <v>https://search-rtdc-monitor-bjffxe2xuh6vdkpspy63sjmuny.us-east-1.es.amazonaws.com/_plugin/kibana/#/discover/Steve-Slow-Train-Analysis-(2080s-and-2083s)?_g=(refreshInterval:(display:Off,section:0,value:0),time:(from:'2016-09-22 05:06:13-0600',mode:absolute,to:'2016-09-22 07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58" t="str">
            <v>N</v>
          </cell>
          <cell r="X158">
            <v>1</v>
          </cell>
          <cell r="Y158">
            <v>5.8589000000000002</v>
          </cell>
          <cell r="Z158">
            <v>7.7499999999999999E-2</v>
          </cell>
          <cell r="AA158">
            <v>5.7814000000000005</v>
          </cell>
          <cell r="AB158" t="e">
            <v>#N/A</v>
          </cell>
          <cell r="AC158" t="e">
            <v>#N/A</v>
          </cell>
          <cell r="AD158" t="str">
            <v>0802-22</v>
          </cell>
          <cell r="AE158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59">
          <cell r="A159" t="str">
            <v>803-22</v>
          </cell>
          <cell r="B159">
            <v>4025</v>
          </cell>
          <cell r="C159" t="str">
            <v>DE.1.0.7.0</v>
          </cell>
          <cell r="D159" t="str">
            <v>204:983</v>
          </cell>
          <cell r="E159">
            <v>42635.2575</v>
          </cell>
          <cell r="F159">
            <v>42635.264756944445</v>
          </cell>
          <cell r="G159">
            <v>2</v>
          </cell>
          <cell r="H159" t="str">
            <v>300:58993</v>
          </cell>
          <cell r="I159">
            <v>42635.274641203701</v>
          </cell>
          <cell r="J159">
            <v>0</v>
          </cell>
          <cell r="K159" t="str">
            <v>4025/4026</v>
          </cell>
          <cell r="L159" t="str">
            <v>GEBRETEKLE</v>
          </cell>
          <cell r="M159">
            <v>9.8842592560686171E-3</v>
          </cell>
          <cell r="N159">
            <v>14.233333328738809</v>
          </cell>
          <cell r="S159">
            <v>1</v>
          </cell>
          <cell r="T159" t="str">
            <v>NorthBound</v>
          </cell>
          <cell r="U159">
            <v>1</v>
          </cell>
          <cell r="V159" t="str">
            <v>https://search-rtdc-monitor-bjffxe2xuh6vdkpspy63sjmuny.us-east-1.es.amazonaws.com/_plugin/kibana/#/discover/Steve-Slow-Train-Analysis-(2080s-and-2083s)?_g=(refreshInterval:(display:Off,section:0,value:0),time:(from:'2016-09-22 05:10:48-0600',mode:absolute,to:'2016-09-22 07:35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59" t="str">
            <v>N</v>
          </cell>
          <cell r="X159">
            <v>1</v>
          </cell>
          <cell r="Y159">
            <v>9.8299999999999998E-2</v>
          </cell>
          <cell r="Z159">
            <v>5.8993000000000002</v>
          </cell>
          <cell r="AA159">
            <v>5.8010000000000002</v>
          </cell>
          <cell r="AB159" t="e">
            <v>#N/A</v>
          </cell>
          <cell r="AC159" t="e">
            <v>#N/A</v>
          </cell>
          <cell r="AD159" t="str">
            <v>0803-22</v>
          </cell>
          <cell r="AE159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60">
          <cell r="A160" t="str">
            <v>804-22</v>
          </cell>
          <cell r="B160">
            <v>4026</v>
          </cell>
          <cell r="C160" t="str">
            <v>DE.1.0.7.0</v>
          </cell>
          <cell r="D160" t="str">
            <v>300:58685</v>
          </cell>
          <cell r="E160">
            <v>42635.276076388887</v>
          </cell>
          <cell r="F160">
            <v>42635.278055555558</v>
          </cell>
          <cell r="G160">
            <v>2</v>
          </cell>
          <cell r="H160" t="str">
            <v>204:673</v>
          </cell>
          <cell r="I160">
            <v>42635.28875</v>
          </cell>
          <cell r="J160">
            <v>0</v>
          </cell>
          <cell r="K160" t="str">
            <v>4025/4026</v>
          </cell>
          <cell r="L160" t="str">
            <v>GEBRETEKLE</v>
          </cell>
          <cell r="M160">
            <v>1.0694444441469386E-2</v>
          </cell>
          <cell r="N160">
            <v>15.399999995715916</v>
          </cell>
          <cell r="S160">
            <v>1</v>
          </cell>
          <cell r="T160" t="str">
            <v>Southbound</v>
          </cell>
          <cell r="U160">
            <v>1</v>
          </cell>
          <cell r="V160" t="str">
            <v>https://search-rtdc-monitor-bjffxe2xuh6vdkpspy63sjmuny.us-east-1.es.amazonaws.com/_plugin/kibana/#/discover/Steve-Slow-Train-Analysis-(2080s-and-2083s)?_g=(refreshInterval:(display:Off,section:0,value:0),time:(from:'2016-09-22 05:37:33-0600',mode:absolute,to:'2016-09-22 07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60" t="str">
            <v>N</v>
          </cell>
          <cell r="X160">
            <v>1</v>
          </cell>
          <cell r="Y160">
            <v>5.8685</v>
          </cell>
          <cell r="Z160">
            <v>6.7299999999999999E-2</v>
          </cell>
          <cell r="AA160">
            <v>5.8011999999999997</v>
          </cell>
          <cell r="AB160" t="e">
            <v>#N/A</v>
          </cell>
          <cell r="AC160" t="e">
            <v>#N/A</v>
          </cell>
          <cell r="AD160" t="str">
            <v>0804-22</v>
          </cell>
          <cell r="AE160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61">
          <cell r="A161" t="str">
            <v>805-22</v>
          </cell>
          <cell r="B161">
            <v>4011</v>
          </cell>
          <cell r="C161" t="str">
            <v>DE.1.0.7.0</v>
          </cell>
          <cell r="D161" t="str">
            <v>204:1062</v>
          </cell>
          <cell r="E161">
            <v>42635.270868055559</v>
          </cell>
          <cell r="F161">
            <v>42635.28565972222</v>
          </cell>
          <cell r="G161">
            <v>1</v>
          </cell>
          <cell r="H161" t="str">
            <v>300:58082</v>
          </cell>
          <cell r="I161">
            <v>42635.295069444444</v>
          </cell>
          <cell r="J161">
            <v>0</v>
          </cell>
          <cell r="K161" t="str">
            <v>4011/4012</v>
          </cell>
          <cell r="L161" t="str">
            <v>YORK</v>
          </cell>
          <cell r="M161">
            <v>9.4097222245181911E-3</v>
          </cell>
          <cell r="N161">
            <v>13.550000003306195</v>
          </cell>
          <cell r="S161">
            <v>1</v>
          </cell>
          <cell r="T161" t="str">
            <v>NorthBound</v>
          </cell>
          <cell r="U161">
            <v>1</v>
          </cell>
          <cell r="V161" t="str">
            <v>https://search-rtdc-monitor-bjffxe2xuh6vdkpspy63sjmuny.us-east-1.es.amazonaws.com/_plugin/kibana/#/discover/Steve-Slow-Train-Analysis-(2080s-and-2083s)?_g=(refreshInterval:(display:Off,section:0,value:0),time:(from:'2016-09-22 05:30:03-0600',mode:absolute,to:'2016-09-22 08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61" t="str">
            <v>N</v>
          </cell>
          <cell r="X161">
            <v>1</v>
          </cell>
          <cell r="Y161">
            <v>0.1062</v>
          </cell>
          <cell r="Z161">
            <v>5.8082000000000003</v>
          </cell>
          <cell r="AA161">
            <v>5.702</v>
          </cell>
          <cell r="AB161" t="e">
            <v>#N/A</v>
          </cell>
          <cell r="AC161" t="e">
            <v>#N/A</v>
          </cell>
          <cell r="AD161" t="str">
            <v>0805-22</v>
          </cell>
          <cell r="AE161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162">
          <cell r="A162" t="str">
            <v>806-22</v>
          </cell>
          <cell r="B162">
            <v>4012</v>
          </cell>
          <cell r="C162" t="str">
            <v>DE.1.0.7.0</v>
          </cell>
          <cell r="D162" t="str">
            <v>300:58611</v>
          </cell>
          <cell r="E162">
            <v>42635.297731481478</v>
          </cell>
          <cell r="F162">
            <v>42635.299675925926</v>
          </cell>
          <cell r="G162">
            <v>1</v>
          </cell>
          <cell r="H162" t="str">
            <v>204:785</v>
          </cell>
          <cell r="I162">
            <v>42635.309525462966</v>
          </cell>
          <cell r="J162">
            <v>0</v>
          </cell>
          <cell r="K162" t="str">
            <v>4011/4012</v>
          </cell>
          <cell r="L162" t="str">
            <v>YORK</v>
          </cell>
          <cell r="M162">
            <v>9.8495370402815752E-3</v>
          </cell>
          <cell r="N162">
            <v>14.183333338005468</v>
          </cell>
          <cell r="S162">
            <v>1</v>
          </cell>
          <cell r="T162" t="str">
            <v>Southbound</v>
          </cell>
          <cell r="U162">
            <v>1</v>
          </cell>
          <cell r="V162" t="str">
            <v>https://search-rtdc-monitor-bjffxe2xuh6vdkpspy63sjmuny.us-east-1.es.amazonaws.com/_plugin/kibana/#/discover/Steve-Slow-Train-Analysis-(2080s-and-2083s)?_g=(refreshInterval:(display:Off,section:0,value:0),time:(from:'2016-09-22 06:08:44-0600',mode:absolute,to:'2016-09-22 08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62" t="str">
            <v>N</v>
          </cell>
          <cell r="X162">
            <v>1</v>
          </cell>
          <cell r="Y162">
            <v>5.8611000000000004</v>
          </cell>
          <cell r="Z162">
            <v>7.85E-2</v>
          </cell>
          <cell r="AA162">
            <v>5.7826000000000004</v>
          </cell>
          <cell r="AB162" t="e">
            <v>#N/A</v>
          </cell>
          <cell r="AC162" t="e">
            <v>#N/A</v>
          </cell>
          <cell r="AD162" t="str">
            <v>0806-22</v>
          </cell>
          <cell r="AE162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63">
          <cell r="A163" t="str">
            <v>807-22</v>
          </cell>
          <cell r="B163">
            <v>4025</v>
          </cell>
          <cell r="C163" t="str">
            <v>DE.1.0.7.0</v>
          </cell>
          <cell r="D163" t="str">
            <v>204:986</v>
          </cell>
          <cell r="E163">
            <v>42635.300092592595</v>
          </cell>
          <cell r="F163">
            <v>42635.306458333333</v>
          </cell>
          <cell r="G163">
            <v>2</v>
          </cell>
          <cell r="H163" t="str">
            <v>300:58988</v>
          </cell>
          <cell r="I163">
            <v>42635.316319444442</v>
          </cell>
          <cell r="J163">
            <v>0</v>
          </cell>
          <cell r="K163" t="str">
            <v>4025/4026</v>
          </cell>
          <cell r="L163" t="str">
            <v>GEBRETEKLE</v>
          </cell>
          <cell r="M163">
            <v>9.8611111097852699E-3</v>
          </cell>
          <cell r="N163">
            <v>14.199999998090789</v>
          </cell>
          <cell r="S163">
            <v>1</v>
          </cell>
          <cell r="T163" t="str">
            <v>NorthBound</v>
          </cell>
          <cell r="U163">
            <v>1</v>
          </cell>
          <cell r="V163" t="str">
            <v>https://search-rtdc-monitor-bjffxe2xuh6vdkpspy63sjmuny.us-east-1.es.amazonaws.com/_plugin/kibana/#/discover/Steve-Slow-Train-Analysis-(2080s-and-2083s)?_g=(refreshInterval:(display:Off,section:0,value:0),time:(from:'2016-09-22 06:12:08-0600',mode:absolute,to:'2016-09-22 08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63" t="str">
            <v>N</v>
          </cell>
          <cell r="X163">
            <v>1</v>
          </cell>
          <cell r="Y163">
            <v>9.8599999999999993E-2</v>
          </cell>
          <cell r="Z163">
            <v>5.8987999999999996</v>
          </cell>
          <cell r="AA163">
            <v>5.8001999999999994</v>
          </cell>
          <cell r="AB163" t="e">
            <v>#N/A</v>
          </cell>
          <cell r="AC163" t="e">
            <v>#N/A</v>
          </cell>
          <cell r="AD163" t="str">
            <v>0807-22</v>
          </cell>
          <cell r="AE163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64">
          <cell r="A164" t="str">
            <v>808-22</v>
          </cell>
          <cell r="B164">
            <v>4026</v>
          </cell>
          <cell r="C164" t="str">
            <v>DE.1.0.7.0</v>
          </cell>
          <cell r="D164" t="str">
            <v>300:57339</v>
          </cell>
          <cell r="E164">
            <v>42635.322523148148</v>
          </cell>
          <cell r="F164">
            <v>42635.319409722222</v>
          </cell>
          <cell r="G164">
            <v>1</v>
          </cell>
          <cell r="H164" t="str">
            <v>204:703</v>
          </cell>
          <cell r="I164">
            <v>42635.321956018517</v>
          </cell>
          <cell r="J164">
            <v>0</v>
          </cell>
          <cell r="K164" t="str">
            <v>4025/4026</v>
          </cell>
          <cell r="L164" t="str">
            <v>GEBRETEKLE</v>
          </cell>
          <cell r="M164">
            <v>2.5462962948950008E-3</v>
          </cell>
          <cell r="T164" t="str">
            <v>Southbound</v>
          </cell>
          <cell r="U164">
            <v>1</v>
          </cell>
          <cell r="V164" t="str">
            <v>https://search-rtdc-monitor-bjffxe2xuh6vdkpspy63sjmuny.us-east-1.es.amazonaws.com/_plugin/kibana/#/discover/Steve-Slow-Train-Analysis-(2080s-and-2083s)?_g=(refreshInterval:(display:Off,section:0,value:0),time:(from:'2016-09-22 06:44:26-0600',mode:absolute,to:'2016-09-22 08:43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64" t="str">
            <v>N</v>
          </cell>
          <cell r="X164">
            <v>1</v>
          </cell>
          <cell r="Y164">
            <v>5.7339000000000002</v>
          </cell>
          <cell r="Z164">
            <v>7.0300000000000001E-2</v>
          </cell>
          <cell r="AA164">
            <v>5.6636000000000006</v>
          </cell>
          <cell r="AB164" t="e">
            <v>#N/A</v>
          </cell>
          <cell r="AC164" t="e">
            <v>#N/A</v>
          </cell>
          <cell r="AD164" t="str">
            <v>0808-22</v>
          </cell>
          <cell r="AE164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65">
          <cell r="A165" t="str">
            <v>808-22</v>
          </cell>
          <cell r="B165">
            <v>4026</v>
          </cell>
          <cell r="C165" t="str">
            <v>DE.1.0.7.0</v>
          </cell>
          <cell r="D165" t="str">
            <v>300:58670</v>
          </cell>
          <cell r="E165">
            <v>42635.317627314813</v>
          </cell>
          <cell r="F165">
            <v>42635.323495370372</v>
          </cell>
          <cell r="G165">
            <v>1</v>
          </cell>
          <cell r="H165" t="str">
            <v>300:57796</v>
          </cell>
          <cell r="I165">
            <v>42635.333078703705</v>
          </cell>
          <cell r="J165">
            <v>0</v>
          </cell>
          <cell r="K165" t="str">
            <v>4025/4026</v>
          </cell>
          <cell r="L165" t="str">
            <v>GEBRETEKLE</v>
          </cell>
          <cell r="M165">
            <v>9.5833333325572312E-3</v>
          </cell>
          <cell r="P165">
            <v>17.466666663531214</v>
          </cell>
          <cell r="R165" t="str">
            <v>Reverser handle was neutral - caused enforcement</v>
          </cell>
          <cell r="S165">
            <v>1</v>
          </cell>
          <cell r="T165" t="str">
            <v>Southbound</v>
          </cell>
          <cell r="U165">
            <v>0</v>
          </cell>
          <cell r="V165" t="str">
            <v>https://search-rtdc-monitor-bjffxe2xuh6vdkpspy63sjmuny.us-east-1.es.amazonaws.com/_plugin/kibana/#/discover/Steve-Slow-Train-Analysis-(2080s-and-2083s)?_g=(refreshInterval:(display:Off,section:0,value:0),time:(from:'2016-09-22 06:37:23-0600',mode:absolute,to:'2016-09-22 08:59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65" t="str">
            <v>Y</v>
          </cell>
          <cell r="X165">
            <v>0</v>
          </cell>
          <cell r="Y165">
            <v>5.867</v>
          </cell>
          <cell r="Z165">
            <v>5.7796000000000003</v>
          </cell>
          <cell r="AA165">
            <v>8.73999999999997E-2</v>
          </cell>
          <cell r="AB165" t="e">
            <v>#N/A</v>
          </cell>
          <cell r="AC165" t="e">
            <v>#N/A</v>
          </cell>
          <cell r="AD165" t="str">
            <v>0808-22</v>
          </cell>
          <cell r="AE165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66">
          <cell r="A166" t="str">
            <v>809-22</v>
          </cell>
          <cell r="B166">
            <v>4011</v>
          </cell>
          <cell r="C166" t="str">
            <v>DE.1.0.7.0</v>
          </cell>
          <cell r="D166" t="str">
            <v>204:1081</v>
          </cell>
          <cell r="E166">
            <v>42635.310891203706</v>
          </cell>
          <cell r="F166">
            <v>42635.327696759261</v>
          </cell>
          <cell r="G166">
            <v>1</v>
          </cell>
          <cell r="H166" t="str">
            <v>300:58924</v>
          </cell>
          <cell r="I166">
            <v>42635.337581018517</v>
          </cell>
          <cell r="J166">
            <v>0</v>
          </cell>
          <cell r="K166" t="str">
            <v>4011/4012</v>
          </cell>
          <cell r="L166" t="str">
            <v>YORK</v>
          </cell>
          <cell r="M166">
            <v>9.8842592560686171E-3</v>
          </cell>
          <cell r="N166">
            <v>14.233333328738809</v>
          </cell>
          <cell r="S166">
            <v>1</v>
          </cell>
          <cell r="T166" t="str">
            <v>NorthBound</v>
          </cell>
          <cell r="U166">
            <v>1</v>
          </cell>
          <cell r="V166" t="str">
            <v>https://search-rtdc-monitor-bjffxe2xuh6vdkpspy63sjmuny.us-east-1.es.amazonaws.com/_plugin/kibana/#/discover/Steve-Slow-Train-Analysis-(2080s-and-2083s)?_g=(refreshInterval:(display:Off,section:0,value:0),time:(from:'2016-09-22 06:27:41-0600',mode:absolute,to:'2016-09-22 09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66" t="str">
            <v>N</v>
          </cell>
          <cell r="X166">
            <v>1</v>
          </cell>
          <cell r="Y166">
            <v>0.1081</v>
          </cell>
          <cell r="Z166">
            <v>5.8924000000000003</v>
          </cell>
          <cell r="AA166">
            <v>5.7843</v>
          </cell>
          <cell r="AB166" t="e">
            <v>#N/A</v>
          </cell>
          <cell r="AC166" t="e">
            <v>#N/A</v>
          </cell>
          <cell r="AD166" t="str">
            <v>0809-22</v>
          </cell>
          <cell r="AE166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167">
          <cell r="A167" t="str">
            <v>810-22</v>
          </cell>
          <cell r="B167">
            <v>4012</v>
          </cell>
          <cell r="C167" t="str">
            <v>DE.1.0.7.0</v>
          </cell>
          <cell r="D167" t="str">
            <v>300:58602</v>
          </cell>
          <cell r="E167">
            <v>42635.338738425926</v>
          </cell>
          <cell r="F167">
            <v>42635.340300925927</v>
          </cell>
          <cell r="G167">
            <v>1</v>
          </cell>
          <cell r="H167" t="str">
            <v>204:771</v>
          </cell>
          <cell r="I167">
            <v>42635.350972222222</v>
          </cell>
          <cell r="J167">
            <v>0</v>
          </cell>
          <cell r="K167" t="str">
            <v>4011/4012</v>
          </cell>
          <cell r="L167" t="str">
            <v>YORK</v>
          </cell>
          <cell r="M167">
            <v>1.0671296295186039E-2</v>
          </cell>
          <cell r="N167">
            <v>15.366666665067896</v>
          </cell>
          <cell r="S167">
            <v>1</v>
          </cell>
          <cell r="T167" t="str">
            <v>Southbound</v>
          </cell>
          <cell r="U167">
            <v>1</v>
          </cell>
          <cell r="V167" t="str">
            <v>https://search-rtdc-monitor-bjffxe2xuh6vdkpspy63sjmuny.us-east-1.es.amazonaws.com/_plugin/kibana/#/discover/Steve-Slow-Train-Analysis-(2080s-and-2083s)?_g=(refreshInterval:(display:Off,section:0,value:0),time:(from:'2016-09-22 07:07:47-0600',mode:absolute,to:'2016-09-22 09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67" t="str">
            <v>N</v>
          </cell>
          <cell r="X167">
            <v>1</v>
          </cell>
          <cell r="Y167">
            <v>5.8601999999999999</v>
          </cell>
          <cell r="Z167">
            <v>7.7100000000000002E-2</v>
          </cell>
          <cell r="AA167">
            <v>5.7831000000000001</v>
          </cell>
          <cell r="AB167" t="e">
            <v>#N/A</v>
          </cell>
          <cell r="AC167" t="e">
            <v>#N/A</v>
          </cell>
          <cell r="AD167" t="str">
            <v>0810-22</v>
          </cell>
          <cell r="AE167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68">
          <cell r="A168" t="str">
            <v>811-22</v>
          </cell>
          <cell r="B168">
            <v>4025</v>
          </cell>
          <cell r="C168" t="str">
            <v>DE.1.0.7.0</v>
          </cell>
          <cell r="D168" t="str">
            <v>204:981</v>
          </cell>
          <cell r="E168">
            <v>42635.343136574076</v>
          </cell>
          <cell r="F168">
            <v>42635.348101851851</v>
          </cell>
          <cell r="G168">
            <v>2</v>
          </cell>
          <cell r="H168" t="str">
            <v>300:58992</v>
          </cell>
          <cell r="I168">
            <v>42635.35869212963</v>
          </cell>
          <cell r="J168">
            <v>0</v>
          </cell>
          <cell r="K168" t="str">
            <v>4025/4026</v>
          </cell>
          <cell r="L168" t="str">
            <v>GEBRETEKLE</v>
          </cell>
          <cell r="M168">
            <v>1.0590277779556345E-2</v>
          </cell>
          <cell r="N168">
            <v>15.250000002561137</v>
          </cell>
          <cell r="S168">
            <v>1</v>
          </cell>
          <cell r="T168" t="str">
            <v>NorthBound</v>
          </cell>
          <cell r="U168">
            <v>1</v>
          </cell>
          <cell r="V168" t="str">
            <v>https://search-rtdc-monitor-bjffxe2xuh6vdkpspy63sjmuny.us-east-1.es.amazonaws.com/_plugin/kibana/#/discover/Steve-Slow-Train-Analysis-(2080s-and-2083s)?_g=(refreshInterval:(display:Off,section:0,value:0),time:(from:'2016-09-22 07:14:07-0600',mode:absolute,to:'2016-09-22 09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68" t="str">
            <v>N</v>
          </cell>
          <cell r="X168">
            <v>1</v>
          </cell>
          <cell r="Y168">
            <v>9.8100000000000007E-2</v>
          </cell>
          <cell r="Z168">
            <v>5.8992000000000004</v>
          </cell>
          <cell r="AA168">
            <v>5.8011000000000008</v>
          </cell>
          <cell r="AB168" t="e">
            <v>#N/A</v>
          </cell>
          <cell r="AC168" t="e">
            <v>#N/A</v>
          </cell>
          <cell r="AD168" t="str">
            <v>0811-22</v>
          </cell>
          <cell r="AE168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69">
          <cell r="A169" t="str">
            <v>812-22</v>
          </cell>
          <cell r="B169">
            <v>4026</v>
          </cell>
          <cell r="C169" t="str">
            <v>DE.1.0.7.0</v>
          </cell>
          <cell r="D169" t="str">
            <v>300:58672</v>
          </cell>
          <cell r="E169">
            <v>42635.359861111108</v>
          </cell>
          <cell r="F169">
            <v>42635.361354166664</v>
          </cell>
          <cell r="G169">
            <v>1</v>
          </cell>
          <cell r="H169" t="str">
            <v>204:703</v>
          </cell>
          <cell r="I169">
            <v>42635.371631944443</v>
          </cell>
          <cell r="J169">
            <v>0</v>
          </cell>
          <cell r="K169" t="str">
            <v>4025/4026</v>
          </cell>
          <cell r="L169" t="str">
            <v>GEBRETEKLE</v>
          </cell>
          <cell r="M169">
            <v>1.0277777779265307E-2</v>
          </cell>
          <cell r="N169">
            <v>14.800000002142042</v>
          </cell>
          <cell r="S169">
            <v>1</v>
          </cell>
          <cell r="T169" t="str">
            <v>Southbound</v>
          </cell>
          <cell r="U169">
            <v>1</v>
          </cell>
          <cell r="V169" t="str">
            <v>https://search-rtdc-monitor-bjffxe2xuh6vdkpspy63sjmuny.us-east-1.es.amazonaws.com/_plugin/kibana/#/discover/Steve-Slow-Train-Analysis-(2080s-and-2083s)?_g=(refreshInterval:(display:Off,section:0,value:0),time:(from:'2016-09-22 07:38:12-0600',mode:absolute,to:'2016-09-22 09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69" t="str">
            <v>N</v>
          </cell>
          <cell r="X169">
            <v>1</v>
          </cell>
          <cell r="Y169">
            <v>5.8672000000000004</v>
          </cell>
          <cell r="Z169">
            <v>7.0300000000000001E-2</v>
          </cell>
          <cell r="AA169">
            <v>5.7969000000000008</v>
          </cell>
          <cell r="AB169" t="e">
            <v>#N/A</v>
          </cell>
          <cell r="AC169" t="e">
            <v>#N/A</v>
          </cell>
          <cell r="AD169" t="str">
            <v>0812-22</v>
          </cell>
          <cell r="AE169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70">
          <cell r="A170" t="str">
            <v>813-22</v>
          </cell>
          <cell r="B170">
            <v>4025</v>
          </cell>
          <cell r="C170" t="str">
            <v>DE.1.0.7.0</v>
          </cell>
          <cell r="D170" t="str">
            <v>204:985</v>
          </cell>
          <cell r="E170">
            <v>42635.383657407408</v>
          </cell>
          <cell r="F170">
            <v>42635.389768518522</v>
          </cell>
          <cell r="G170">
            <v>2</v>
          </cell>
          <cell r="H170" t="str">
            <v>300:58995</v>
          </cell>
          <cell r="I170">
            <v>42635.399976851855</v>
          </cell>
          <cell r="J170">
            <v>0</v>
          </cell>
          <cell r="K170" t="str">
            <v>4025/4026</v>
          </cell>
          <cell r="L170" t="str">
            <v>GEBRETEKLE</v>
          </cell>
          <cell r="M170">
            <v>1.0208333333139308E-2</v>
          </cell>
          <cell r="N170">
            <v>14.699999999720603</v>
          </cell>
          <cell r="S170">
            <v>1</v>
          </cell>
          <cell r="T170" t="str">
            <v>NorthBound</v>
          </cell>
          <cell r="U170">
            <v>1</v>
          </cell>
          <cell r="V170" t="str">
            <v>https://search-rtdc-monitor-bjffxe2xuh6vdkpspy63sjmuny.us-east-1.es.amazonaws.com/_plugin/kibana/#/discover/Steve-Slow-Train-Analysis-(2080s-and-2083s)?_g=(refreshInterval:(display:Off,section:0,value:0),time:(from:'2016-09-22 08:12:28-0600',mode:absolute,to:'2016-09-22 10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70" t="str">
            <v>N</v>
          </cell>
          <cell r="X170">
            <v>1</v>
          </cell>
          <cell r="Y170">
            <v>9.8500000000000004E-2</v>
          </cell>
          <cell r="Z170">
            <v>5.8994999999999997</v>
          </cell>
          <cell r="AA170">
            <v>5.8010000000000002</v>
          </cell>
          <cell r="AB170" t="e">
            <v>#N/A</v>
          </cell>
          <cell r="AC170" t="e">
            <v>#N/A</v>
          </cell>
          <cell r="AD170" t="str">
            <v>0813-22</v>
          </cell>
          <cell r="AE170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71">
          <cell r="A171" t="str">
            <v>814-22</v>
          </cell>
          <cell r="B171">
            <v>4026</v>
          </cell>
          <cell r="C171" t="str">
            <v>DE.1.0.7.0</v>
          </cell>
          <cell r="D171" t="str">
            <v>300:58681</v>
          </cell>
          <cell r="E171">
            <v>42635.401319444441</v>
          </cell>
          <cell r="F171">
            <v>42635.402766203704</v>
          </cell>
          <cell r="G171">
            <v>1</v>
          </cell>
          <cell r="H171" t="str">
            <v>204:754</v>
          </cell>
          <cell r="I171">
            <v>42635.413298611114</v>
          </cell>
          <cell r="J171">
            <v>0</v>
          </cell>
          <cell r="K171" t="str">
            <v>4025/4026</v>
          </cell>
          <cell r="L171" t="str">
            <v>GEBRETEKLE</v>
          </cell>
          <cell r="M171">
            <v>1.0532407410209998E-2</v>
          </cell>
          <cell r="N171">
            <v>15.166666670702398</v>
          </cell>
          <cell r="S171">
            <v>1</v>
          </cell>
          <cell r="T171" t="str">
            <v>Southbound</v>
          </cell>
          <cell r="U171">
            <v>1</v>
          </cell>
          <cell r="V171" t="str">
            <v>https://search-rtdc-monitor-bjffxe2xuh6vdkpspy63sjmuny.us-east-1.es.amazonaws.com/_plugin/kibana/#/discover/Steve-Slow-Train-Analysis-(2080s-and-2083s)?_g=(refreshInterval:(display:Off,section:0,value:0),time:(from:'2016-09-22 08:37:54-0600',mode:absolute,to:'2016-09-22 10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71" t="str">
            <v>N</v>
          </cell>
          <cell r="X171">
            <v>1</v>
          </cell>
          <cell r="Y171">
            <v>5.8681000000000001</v>
          </cell>
          <cell r="Z171">
            <v>7.5399999999999995E-2</v>
          </cell>
          <cell r="AA171">
            <v>5.7927</v>
          </cell>
          <cell r="AB171" t="e">
            <v>#N/A</v>
          </cell>
          <cell r="AC171" t="e">
            <v>#N/A</v>
          </cell>
          <cell r="AD171" t="str">
            <v>0814-22</v>
          </cell>
          <cell r="AE171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72">
          <cell r="A172" t="str">
            <v>815-22</v>
          </cell>
          <cell r="B172">
            <v>4025</v>
          </cell>
          <cell r="C172" t="str">
            <v>DE.1.0.7.0</v>
          </cell>
          <cell r="D172" t="str">
            <v>204:1053</v>
          </cell>
          <cell r="E172">
            <v>42635.426481481481</v>
          </cell>
          <cell r="F172">
            <v>42635.431423611109</v>
          </cell>
          <cell r="G172">
            <v>1</v>
          </cell>
          <cell r="H172" t="str">
            <v>300:58986</v>
          </cell>
          <cell r="I172">
            <v>42635.440844907411</v>
          </cell>
          <cell r="J172">
            <v>0</v>
          </cell>
          <cell r="K172" t="str">
            <v>4025/4026</v>
          </cell>
          <cell r="L172" t="str">
            <v>GEBRETEKLE</v>
          </cell>
          <cell r="M172">
            <v>9.4212963012978435E-3</v>
          </cell>
          <cell r="N172">
            <v>13.566666673868895</v>
          </cell>
          <cell r="S172">
            <v>1</v>
          </cell>
          <cell r="T172" t="str">
            <v>NorthBound</v>
          </cell>
          <cell r="U172">
            <v>1</v>
          </cell>
          <cell r="V172" t="str">
            <v>https://search-rtdc-monitor-bjffxe2xuh6vdkpspy63sjmuny.us-east-1.es.amazonaws.com/_plugin/kibana/#/discover/Steve-Slow-Train-Analysis-(2080s-and-2083s)?_g=(refreshInterval:(display:Off,section:0,value:0),time:(from:'2016-09-22 09:14:08-0600',mode:absolute,to:'2016-09-22 11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72" t="str">
            <v>N</v>
          </cell>
          <cell r="X172">
            <v>1</v>
          </cell>
          <cell r="Y172">
            <v>0.1053</v>
          </cell>
          <cell r="Z172">
            <v>5.8986000000000001</v>
          </cell>
          <cell r="AA172">
            <v>5.7933000000000003</v>
          </cell>
          <cell r="AB172" t="e">
            <v>#N/A</v>
          </cell>
          <cell r="AC172" t="e">
            <v>#N/A</v>
          </cell>
          <cell r="AD172" t="str">
            <v>0815-22</v>
          </cell>
          <cell r="AE172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73">
          <cell r="A173" t="str">
            <v>816-22</v>
          </cell>
          <cell r="B173">
            <v>4026</v>
          </cell>
          <cell r="C173" t="str">
            <v>DE.1.0.7.0</v>
          </cell>
          <cell r="D173" t="str">
            <v>300:58673</v>
          </cell>
          <cell r="E173">
            <v>42635.442141203705</v>
          </cell>
          <cell r="F173">
            <v>42635.443715277775</v>
          </cell>
          <cell r="G173">
            <v>1</v>
          </cell>
          <cell r="H173" t="str">
            <v>204:699</v>
          </cell>
          <cell r="I173">
            <v>42635.454942129632</v>
          </cell>
          <cell r="J173">
            <v>0</v>
          </cell>
          <cell r="K173" t="str">
            <v>4025/4026</v>
          </cell>
          <cell r="L173" t="str">
            <v>GEBRETEKLE</v>
          </cell>
          <cell r="M173">
            <v>1.1226851856918074E-2</v>
          </cell>
          <cell r="N173">
            <v>16.166666673962027</v>
          </cell>
          <cell r="S173">
            <v>1</v>
          </cell>
          <cell r="T173" t="str">
            <v>Southbound</v>
          </cell>
          <cell r="U173">
            <v>1</v>
          </cell>
          <cell r="V173" t="str">
            <v>https://search-rtdc-monitor-bjffxe2xuh6vdkpspy63sjmuny.us-east-1.es.amazonaws.com/_plugin/kibana/#/discover/Steve-Slow-Train-Analysis-(2080s-and-2083s)?_g=(refreshInterval:(display:Off,section:0,value:0),time:(from:'2016-09-22 09:36:41-0600',mode:absolute,to:'2016-09-22 11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73" t="str">
            <v>N</v>
          </cell>
          <cell r="X173">
            <v>1</v>
          </cell>
          <cell r="Y173">
            <v>5.8673000000000002</v>
          </cell>
          <cell r="Z173">
            <v>6.9900000000000004E-2</v>
          </cell>
          <cell r="AA173">
            <v>5.7974000000000006</v>
          </cell>
          <cell r="AB173" t="e">
            <v>#N/A</v>
          </cell>
          <cell r="AC173" t="e">
            <v>#N/A</v>
          </cell>
          <cell r="AD173" t="str">
            <v>0816-22</v>
          </cell>
          <cell r="AE173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74">
          <cell r="A174" t="str">
            <v>817-22</v>
          </cell>
          <cell r="B174">
            <v>4025</v>
          </cell>
          <cell r="C174" t="str">
            <v>DE.1.0.7.0</v>
          </cell>
          <cell r="D174" t="str">
            <v>204:985</v>
          </cell>
          <cell r="E174">
            <v>42635.467037037037</v>
          </cell>
          <cell r="F174">
            <v>42635.473124999997</v>
          </cell>
          <cell r="G174">
            <v>1</v>
          </cell>
          <cell r="H174" t="str">
            <v>300:58988</v>
          </cell>
          <cell r="I174">
            <v>42635.483043981483</v>
          </cell>
          <cell r="J174">
            <v>0</v>
          </cell>
          <cell r="K174" t="str">
            <v>4025/4026</v>
          </cell>
          <cell r="L174" t="str">
            <v>GEBRETEKLE</v>
          </cell>
          <cell r="M174">
            <v>9.9189814864075743E-3</v>
          </cell>
          <cell r="N174">
            <v>14.283333340426907</v>
          </cell>
          <cell r="S174">
            <v>1</v>
          </cell>
          <cell r="T174" t="str">
            <v>NorthBound</v>
          </cell>
          <cell r="U174">
            <v>1</v>
          </cell>
          <cell r="V174" t="str">
            <v>https://search-rtdc-monitor-bjffxe2xuh6vdkpspy63sjmuny.us-east-1.es.amazonaws.com/_plugin/kibana/#/discover/Steve-Slow-Train-Analysis-(2080s-and-2083s)?_g=(refreshInterval:(display:Off,section:0,value:0),time:(from:'2016-09-22 10:12:32-0600',mode:absolute,to:'2016-09-22 12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74" t="str">
            <v>N</v>
          </cell>
          <cell r="X174">
            <v>1</v>
          </cell>
          <cell r="Y174">
            <v>9.8500000000000004E-2</v>
          </cell>
          <cell r="Z174">
            <v>5.8987999999999996</v>
          </cell>
          <cell r="AA174">
            <v>5.8003</v>
          </cell>
          <cell r="AB174" t="e">
            <v>#N/A</v>
          </cell>
          <cell r="AC174" t="e">
            <v>#N/A</v>
          </cell>
          <cell r="AD174" t="str">
            <v>0817-22</v>
          </cell>
          <cell r="AE174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75">
          <cell r="A175" t="str">
            <v>818-22</v>
          </cell>
          <cell r="B175">
            <v>4026</v>
          </cell>
          <cell r="C175" t="str">
            <v>DE.1.0.7.0</v>
          </cell>
          <cell r="D175" t="str">
            <v>300:58662</v>
          </cell>
          <cell r="E175">
            <v>42635.484398148146</v>
          </cell>
          <cell r="F175">
            <v>42635.486030092594</v>
          </cell>
          <cell r="G175">
            <v>1</v>
          </cell>
          <cell r="H175" t="str">
            <v>204:699</v>
          </cell>
          <cell r="I175">
            <v>42635.500532407408</v>
          </cell>
          <cell r="J175">
            <v>0</v>
          </cell>
          <cell r="K175" t="str">
            <v>4025/4026</v>
          </cell>
          <cell r="L175" t="str">
            <v>GEBRETEKLE</v>
          </cell>
          <cell r="M175">
            <v>1.4502314814308193E-2</v>
          </cell>
          <cell r="N175">
            <v>20.883333332603797</v>
          </cell>
          <cell r="S175">
            <v>1</v>
          </cell>
          <cell r="T175" t="str">
            <v>Southbound</v>
          </cell>
          <cell r="U175">
            <v>1</v>
          </cell>
          <cell r="V175" t="str">
            <v>https://search-rtdc-monitor-bjffxe2xuh6vdkpspy63sjmuny.us-east-1.es.amazonaws.com/_plugin/kibana/#/discover/Steve-Slow-Train-Analysis-(2080s-and-2083s)?_g=(refreshInterval:(display:Off,section:0,value:0),time:(from:'2016-09-22 10:37:32-0600',mode:absolute,to:'2016-09-22 13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75" t="str">
            <v>N</v>
          </cell>
          <cell r="X175">
            <v>1</v>
          </cell>
          <cell r="Y175">
            <v>5.8662000000000001</v>
          </cell>
          <cell r="Z175">
            <v>6.9900000000000004E-2</v>
          </cell>
          <cell r="AA175">
            <v>5.7963000000000005</v>
          </cell>
          <cell r="AB175" t="e">
            <v>#N/A</v>
          </cell>
          <cell r="AC175" t="e">
            <v>#N/A</v>
          </cell>
          <cell r="AD175" t="str">
            <v>0818-22</v>
          </cell>
          <cell r="AE175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76">
          <cell r="A176" t="str">
            <v>819-22</v>
          </cell>
          <cell r="B176">
            <v>4025</v>
          </cell>
          <cell r="C176" t="str">
            <v>DE.1.0.7.0</v>
          </cell>
          <cell r="D176" t="str">
            <v>204:993</v>
          </cell>
          <cell r="E176">
            <v>42635.508599537039</v>
          </cell>
          <cell r="F176">
            <v>42635.514803240738</v>
          </cell>
          <cell r="G176">
            <v>1</v>
          </cell>
          <cell r="H176" t="str">
            <v>300:58992</v>
          </cell>
          <cell r="I176">
            <v>42635.524189814816</v>
          </cell>
          <cell r="J176">
            <v>0</v>
          </cell>
          <cell r="K176" t="str">
            <v>4025/4026</v>
          </cell>
          <cell r="L176" t="str">
            <v>GEBRETEKLE</v>
          </cell>
          <cell r="M176">
            <v>9.3865740782348439E-3</v>
          </cell>
          <cell r="N176">
            <v>13.516666672658175</v>
          </cell>
          <cell r="S176">
            <v>1</v>
          </cell>
          <cell r="T176" t="str">
            <v>NorthBound</v>
          </cell>
          <cell r="U176">
            <v>1</v>
          </cell>
          <cell r="V176" t="str">
            <v>https://search-rtdc-monitor-bjffxe2xuh6vdkpspy63sjmuny.us-east-1.es.amazonaws.com/_plugin/kibana/#/discover/Steve-Slow-Train-Analysis-(2080s-and-2083s)?_g=(refreshInterval:(display:Off,section:0,value:0),time:(from:'2016-09-22 11:12:23-0600',mode:absolute,to:'2016-09-22 13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76" t="str">
            <v>N</v>
          </cell>
          <cell r="X176">
            <v>1</v>
          </cell>
          <cell r="Y176">
            <v>9.9299999999999999E-2</v>
          </cell>
          <cell r="Z176">
            <v>5.8992000000000004</v>
          </cell>
          <cell r="AA176">
            <v>5.7999000000000001</v>
          </cell>
          <cell r="AB176" t="e">
            <v>#N/A</v>
          </cell>
          <cell r="AC176" t="e">
            <v>#N/A</v>
          </cell>
          <cell r="AD176" t="str">
            <v>0819-22</v>
          </cell>
          <cell r="AE176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77">
          <cell r="A177" t="str">
            <v>820-22</v>
          </cell>
          <cell r="B177">
            <v>4026</v>
          </cell>
          <cell r="C177" t="str">
            <v>DE.1.0.7.0</v>
          </cell>
          <cell r="D177" t="str">
            <v>300:58668</v>
          </cell>
          <cell r="E177">
            <v>42635.525416666664</v>
          </cell>
          <cell r="F177">
            <v>42635.526990740742</v>
          </cell>
          <cell r="G177">
            <v>1</v>
          </cell>
          <cell r="H177" t="str">
            <v>204:682</v>
          </cell>
          <cell r="I177">
            <v>42635.538240740738</v>
          </cell>
          <cell r="J177">
            <v>0</v>
          </cell>
          <cell r="K177" t="str">
            <v>4025/4026</v>
          </cell>
          <cell r="L177" t="str">
            <v>GEBRETEKLE</v>
          </cell>
          <cell r="M177">
            <v>1.1249999995925464E-2</v>
          </cell>
          <cell r="N177">
            <v>16.199999994132668</v>
          </cell>
          <cell r="S177">
            <v>1</v>
          </cell>
          <cell r="T177" t="str">
            <v>Southbound</v>
          </cell>
          <cell r="U177">
            <v>1</v>
          </cell>
          <cell r="V177" t="str">
            <v>https://search-rtdc-monitor-bjffxe2xuh6vdkpspy63sjmuny.us-east-1.es.amazonaws.com/_plugin/kibana/#/discover/Steve-Slow-Train-Analysis-(2080s-and-2083s)?_g=(refreshInterval:(display:Off,section:0,value:0),time:(from:'2016-09-22 11:36:36-0600',mode:absolute,to:'2016-09-22 13:55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77" t="str">
            <v>N</v>
          </cell>
          <cell r="X177">
            <v>1</v>
          </cell>
          <cell r="Y177">
            <v>5.8667999999999996</v>
          </cell>
          <cell r="Z177">
            <v>6.8199999999999997E-2</v>
          </cell>
          <cell r="AA177">
            <v>5.7985999999999995</v>
          </cell>
          <cell r="AB177" t="e">
            <v>#N/A</v>
          </cell>
          <cell r="AC177" t="e">
            <v>#N/A</v>
          </cell>
          <cell r="AD177" t="str">
            <v>0820-22</v>
          </cell>
          <cell r="AE177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78">
          <cell r="A178" t="str">
            <v>821-22</v>
          </cell>
          <cell r="B178">
            <v>4025</v>
          </cell>
          <cell r="C178" t="str">
            <v>DE.1.0.7.0</v>
          </cell>
          <cell r="D178" t="str">
            <v>204:995</v>
          </cell>
          <cell r="E178">
            <v>42635.553587962961</v>
          </cell>
          <cell r="F178">
            <v>42635.556493055556</v>
          </cell>
          <cell r="G178">
            <v>1</v>
          </cell>
          <cell r="H178" t="str">
            <v>300:58929</v>
          </cell>
          <cell r="I178">
            <v>42635.566550925927</v>
          </cell>
          <cell r="J178">
            <v>0</v>
          </cell>
          <cell r="K178" t="str">
            <v>4025/4026</v>
          </cell>
          <cell r="L178" t="str">
            <v>HELVIE</v>
          </cell>
          <cell r="M178">
            <v>1.0057870371383615E-2</v>
          </cell>
          <cell r="N178">
            <v>14.483333334792405</v>
          </cell>
          <cell r="S178">
            <v>1</v>
          </cell>
          <cell r="T178" t="str">
            <v>NorthBound</v>
          </cell>
          <cell r="U178">
            <v>1</v>
          </cell>
          <cell r="V178" t="str">
            <v>https://search-rtdc-monitor-bjffxe2xuh6vdkpspy63sjmuny.us-east-1.es.amazonaws.com/_plugin/kibana/#/discover/Steve-Slow-Train-Analysis-(2080s-and-2083s)?_g=(refreshInterval:(display:Off,section:0,value:0),time:(from:'2016-09-22 12:17:10-0600',mode:absolute,to:'2016-09-22 14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78" t="str">
            <v>N</v>
          </cell>
          <cell r="X178">
            <v>1</v>
          </cell>
          <cell r="Y178">
            <v>9.9500000000000005E-2</v>
          </cell>
          <cell r="Z178">
            <v>5.8929</v>
          </cell>
          <cell r="AA178">
            <v>5.7934000000000001</v>
          </cell>
          <cell r="AB178" t="e">
            <v>#N/A</v>
          </cell>
          <cell r="AC178" t="e">
            <v>#N/A</v>
          </cell>
          <cell r="AD178" t="str">
            <v>0821-22</v>
          </cell>
          <cell r="AE178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79">
          <cell r="A179" t="str">
            <v>822-22</v>
          </cell>
          <cell r="B179">
            <v>4026</v>
          </cell>
          <cell r="C179" t="str">
            <v>DE.1.0.7.0</v>
          </cell>
          <cell r="D179" t="str">
            <v>300:58611</v>
          </cell>
          <cell r="E179">
            <v>42635.56827546296</v>
          </cell>
          <cell r="F179">
            <v>42635.570219907408</v>
          </cell>
          <cell r="G179">
            <v>1</v>
          </cell>
          <cell r="H179" t="str">
            <v>204:755</v>
          </cell>
          <cell r="I179">
            <v>42635.579965277779</v>
          </cell>
          <cell r="J179">
            <v>0</v>
          </cell>
          <cell r="K179" t="str">
            <v>4025/4026</v>
          </cell>
          <cell r="L179" t="str">
            <v>HELVIE</v>
          </cell>
          <cell r="M179">
            <v>9.7453703710925765E-3</v>
          </cell>
          <cell r="N179">
            <v>14.03333333437331</v>
          </cell>
          <cell r="S179">
            <v>1</v>
          </cell>
          <cell r="T179" t="str">
            <v>Southbound</v>
          </cell>
          <cell r="U179">
            <v>1</v>
          </cell>
          <cell r="V179" t="str">
            <v>https://search-rtdc-monitor-bjffxe2xuh6vdkpspy63sjmuny.us-east-1.es.amazonaws.com/_plugin/kibana/#/discover/Steve-Slow-Train-Analysis-(2080s-and-2083s)?_g=(refreshInterval:(display:Off,section:0,value:0),time:(from:'2016-09-22 12:38:19-0600',mode:absolute,to:'2016-09-22 14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79" t="str">
            <v>N</v>
          </cell>
          <cell r="X179">
            <v>1</v>
          </cell>
          <cell r="Y179">
            <v>5.8611000000000004</v>
          </cell>
          <cell r="Z179">
            <v>7.5499999999999998E-2</v>
          </cell>
          <cell r="AA179">
            <v>5.7856000000000005</v>
          </cell>
          <cell r="AB179" t="e">
            <v>#N/A</v>
          </cell>
          <cell r="AC179" t="e">
            <v>#N/A</v>
          </cell>
          <cell r="AD179" t="str">
            <v>0822-22</v>
          </cell>
          <cell r="AE179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80">
          <cell r="A180" t="str">
            <v>823-22</v>
          </cell>
          <cell r="B180">
            <v>4025</v>
          </cell>
          <cell r="C180" t="str">
            <v>DE.1.0.7.0</v>
          </cell>
          <cell r="D180" t="str">
            <v>204:1037</v>
          </cell>
          <cell r="E180">
            <v>42635.596215277779</v>
          </cell>
          <cell r="F180">
            <v>42635.59815972222</v>
          </cell>
          <cell r="G180">
            <v>1</v>
          </cell>
          <cell r="H180" t="str">
            <v>300:58926</v>
          </cell>
          <cell r="I180">
            <v>42635.608159722222</v>
          </cell>
          <cell r="J180">
            <v>0</v>
          </cell>
          <cell r="K180" t="str">
            <v>4025/4026</v>
          </cell>
          <cell r="L180" t="str">
            <v>HELVIE</v>
          </cell>
          <cell r="M180">
            <v>1.0000000002037268E-2</v>
          </cell>
          <cell r="N180">
            <v>14.400000002933666</v>
          </cell>
          <cell r="S180">
            <v>1</v>
          </cell>
          <cell r="T180" t="str">
            <v>NorthBound</v>
          </cell>
          <cell r="U180">
            <v>1</v>
          </cell>
          <cell r="V180" t="str">
            <v>https://search-rtdc-monitor-bjffxe2xuh6vdkpspy63sjmuny.us-east-1.es.amazonaws.com/_plugin/kibana/#/discover/Steve-Slow-Train-Analysis-(2080s-and-2083s)?_g=(refreshInterval:(display:Off,section:0,value:0),time:(from:'2016-09-22 13:18:33-0600',mode:absolute,to:'2016-09-22 15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80" t="str">
            <v>N</v>
          </cell>
          <cell r="X180">
            <v>1</v>
          </cell>
          <cell r="Y180">
            <v>0.1037</v>
          </cell>
          <cell r="Z180">
            <v>5.8925999999999998</v>
          </cell>
          <cell r="AA180">
            <v>5.7888999999999999</v>
          </cell>
          <cell r="AB180" t="e">
            <v>#N/A</v>
          </cell>
          <cell r="AC180" t="e">
            <v>#N/A</v>
          </cell>
          <cell r="AD180" t="str">
            <v>0823-22</v>
          </cell>
          <cell r="AE180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81">
          <cell r="A181" t="str">
            <v>824-22</v>
          </cell>
          <cell r="B181">
            <v>4026</v>
          </cell>
          <cell r="C181" t="str">
            <v>DE.1.0.7.0</v>
          </cell>
          <cell r="D181" t="str">
            <v>300:58613</v>
          </cell>
          <cell r="E181">
            <v>42635.609467592592</v>
          </cell>
          <cell r="F181">
            <v>42635.611076388886</v>
          </cell>
          <cell r="G181">
            <v>2</v>
          </cell>
          <cell r="H181" t="str">
            <v>204:817</v>
          </cell>
          <cell r="I181">
            <v>42635.621261574073</v>
          </cell>
          <cell r="J181">
            <v>0</v>
          </cell>
          <cell r="K181" t="str">
            <v>4025/4026</v>
          </cell>
          <cell r="L181" t="str">
            <v>HELVIE</v>
          </cell>
          <cell r="M181">
            <v>1.0185185186855961E-2</v>
          </cell>
          <cell r="N181">
            <v>14.666666669072583</v>
          </cell>
          <cell r="S181">
            <v>1</v>
          </cell>
          <cell r="T181" t="str">
            <v>Southbound</v>
          </cell>
          <cell r="U181">
            <v>1</v>
          </cell>
          <cell r="V181" t="str">
            <v>https://search-rtdc-monitor-bjffxe2xuh6vdkpspy63sjmuny.us-east-1.es.amazonaws.com/_plugin/kibana/#/discover/Steve-Slow-Train-Analysis-(2080s-and-2083s)?_g=(refreshInterval:(display:Off,section:0,value:0),time:(from:'2016-09-22 13:37:38-0600',mode:absolute,to:'2016-09-22 15:54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81" t="str">
            <v>N</v>
          </cell>
          <cell r="X181">
            <v>1</v>
          </cell>
          <cell r="Y181">
            <v>5.8613</v>
          </cell>
          <cell r="Z181">
            <v>8.1699999999999995E-2</v>
          </cell>
          <cell r="AA181">
            <v>5.7796000000000003</v>
          </cell>
          <cell r="AB181" t="e">
            <v>#N/A</v>
          </cell>
          <cell r="AC181" t="e">
            <v>#N/A</v>
          </cell>
          <cell r="AD181" t="str">
            <v>0824-22</v>
          </cell>
          <cell r="AE181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82">
          <cell r="A182" t="str">
            <v>825-22</v>
          </cell>
          <cell r="B182">
            <v>4025</v>
          </cell>
          <cell r="C182" t="str">
            <v>DE.1.0.7.0</v>
          </cell>
          <cell r="D182" t="str">
            <v>204:1118</v>
          </cell>
          <cell r="E182">
            <v>42635.635810185187</v>
          </cell>
          <cell r="F182">
            <v>42635.639756944445</v>
          </cell>
          <cell r="G182">
            <v>1</v>
          </cell>
          <cell r="H182" t="str">
            <v>300:58939</v>
          </cell>
          <cell r="I182">
            <v>42635.649664351855</v>
          </cell>
          <cell r="J182">
            <v>0</v>
          </cell>
          <cell r="K182" t="str">
            <v>4025/4026</v>
          </cell>
          <cell r="L182" t="str">
            <v>HELVIE</v>
          </cell>
          <cell r="M182">
            <v>9.9074074096279219E-3</v>
          </cell>
          <cell r="N182">
            <v>14.266666669864208</v>
          </cell>
          <cell r="S182">
            <v>1</v>
          </cell>
          <cell r="T182" t="str">
            <v>NorthBound</v>
          </cell>
          <cell r="U182">
            <v>1</v>
          </cell>
          <cell r="V182" t="str">
            <v>https://search-rtdc-monitor-bjffxe2xuh6vdkpspy63sjmuny.us-east-1.es.amazonaws.com/_plugin/kibana/#/discover/Steve-Slow-Train-Analysis-(2080s-and-2083s)?_g=(refreshInterval:(display:Off,section:0,value:0),time:(from:'2016-09-22 14:15:34-0600',mode:absolute,to:'2016-09-22 16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82" t="str">
            <v>N</v>
          </cell>
          <cell r="X182">
            <v>1</v>
          </cell>
          <cell r="Y182">
            <v>0.1118</v>
          </cell>
          <cell r="Z182">
            <v>5.8939000000000004</v>
          </cell>
          <cell r="AA182">
            <v>5.7821000000000007</v>
          </cell>
          <cell r="AB182" t="e">
            <v>#N/A</v>
          </cell>
          <cell r="AC182" t="e">
            <v>#N/A</v>
          </cell>
          <cell r="AD182" t="str">
            <v>0825-22</v>
          </cell>
          <cell r="AE182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83">
          <cell r="A183" t="str">
            <v>826-22</v>
          </cell>
          <cell r="B183">
            <v>4026</v>
          </cell>
          <cell r="C183" t="str">
            <v>DE.1.0.7.0</v>
          </cell>
          <cell r="D183" t="str">
            <v>300:58619</v>
          </cell>
          <cell r="E183">
            <v>42635.650729166664</v>
          </cell>
          <cell r="F183">
            <v>42635.65216435185</v>
          </cell>
          <cell r="G183">
            <v>1</v>
          </cell>
          <cell r="H183" t="str">
            <v>204:741</v>
          </cell>
          <cell r="I183">
            <v>42635.665358796294</v>
          </cell>
          <cell r="J183">
            <v>0</v>
          </cell>
          <cell r="K183" t="str">
            <v>4025/4026</v>
          </cell>
          <cell r="L183" t="str">
            <v>HELVIE</v>
          </cell>
          <cell r="M183">
            <v>1.3194444443797693E-2</v>
          </cell>
          <cell r="N183">
            <v>18.999999999068677</v>
          </cell>
          <cell r="S183">
            <v>1</v>
          </cell>
          <cell r="T183" t="str">
            <v>Southbound</v>
          </cell>
          <cell r="U183">
            <v>1</v>
          </cell>
          <cell r="V183" t="str">
            <v>https://search-rtdc-monitor-bjffxe2xuh6vdkpspy63sjmuny.us-east-1.es.amazonaws.com/_plugin/kibana/#/discover/Steve-Slow-Train-Analysis-(2080s-and-2083s)?_g=(refreshInterval:(display:Off,section:0,value:0),time:(from:'2016-09-22 14:37:03-0600',mode:absolute,to:'2016-09-22 16:58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83" t="str">
            <v>N</v>
          </cell>
          <cell r="X183">
            <v>1</v>
          </cell>
          <cell r="Y183">
            <v>5.8619000000000003</v>
          </cell>
          <cell r="Z183">
            <v>7.4099999999999999E-2</v>
          </cell>
          <cell r="AA183">
            <v>5.7878000000000007</v>
          </cell>
          <cell r="AB183" t="e">
            <v>#N/A</v>
          </cell>
          <cell r="AC183" t="e">
            <v>#N/A</v>
          </cell>
          <cell r="AD183" t="str">
            <v>0826-22</v>
          </cell>
          <cell r="AE183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84">
          <cell r="A184" t="str">
            <v>827-22</v>
          </cell>
          <cell r="B184">
            <v>4011</v>
          </cell>
          <cell r="C184" t="str">
            <v>DE.1.0.7.0</v>
          </cell>
          <cell r="D184" t="str">
            <v>204:957</v>
          </cell>
          <cell r="E184">
            <v>42635.656875000001</v>
          </cell>
          <cell r="F184">
            <v>42635.660717592589</v>
          </cell>
          <cell r="G184">
            <v>1</v>
          </cell>
          <cell r="H184" t="str">
            <v>300:58307</v>
          </cell>
          <cell r="I184">
            <v>42635.669131944444</v>
          </cell>
          <cell r="J184">
            <v>0</v>
          </cell>
          <cell r="K184" t="str">
            <v>4011/4012</v>
          </cell>
          <cell r="L184" t="str">
            <v>YANAI</v>
          </cell>
          <cell r="M184">
            <v>8.4143518542987294E-3</v>
          </cell>
          <cell r="N184">
            <v>12.11666667019017</v>
          </cell>
          <cell r="S184">
            <v>1</v>
          </cell>
          <cell r="T184" t="str">
            <v>NorthBound</v>
          </cell>
          <cell r="U184">
            <v>1</v>
          </cell>
          <cell r="V184" t="str">
            <v>https://search-rtdc-monitor-bjffxe2xuh6vdkpspy63sjmuny.us-east-1.es.amazonaws.com/_plugin/kibana/#/discover/Steve-Slow-Train-Analysis-(2080s-and-2083s)?_g=(refreshInterval:(display:Off,section:0,value:0),time:(from:'2016-09-22 14:45:54-0600',mode:absolute,to:'2016-09-22 17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84" t="str">
            <v>N</v>
          </cell>
          <cell r="X184">
            <v>1</v>
          </cell>
          <cell r="Y184">
            <v>9.5699999999999993E-2</v>
          </cell>
          <cell r="Z184">
            <v>5.8307000000000002</v>
          </cell>
          <cell r="AA184">
            <v>5.7350000000000003</v>
          </cell>
          <cell r="AB184" t="e">
            <v>#N/A</v>
          </cell>
          <cell r="AC184" t="e">
            <v>#N/A</v>
          </cell>
          <cell r="AD184" t="str">
            <v>0827-22</v>
          </cell>
          <cell r="AE184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185">
          <cell r="A185" t="str">
            <v>828-22</v>
          </cell>
          <cell r="B185">
            <v>4012</v>
          </cell>
          <cell r="C185" t="str">
            <v>DE.1.0.7.0</v>
          </cell>
          <cell r="D185" t="str">
            <v>300:57339</v>
          </cell>
          <cell r="E185">
            <v>42635.670729166668</v>
          </cell>
          <cell r="F185">
            <v>42635.671944444446</v>
          </cell>
          <cell r="G185">
            <v>2</v>
          </cell>
          <cell r="H185" t="str">
            <v>204:666</v>
          </cell>
          <cell r="I185">
            <v>42635.684155092589</v>
          </cell>
          <cell r="J185">
            <v>0</v>
          </cell>
          <cell r="K185" t="str">
            <v>4011/4012</v>
          </cell>
          <cell r="L185" t="str">
            <v>YANAI</v>
          </cell>
          <cell r="M185">
            <v>1.2210648143081926E-2</v>
          </cell>
          <cell r="N185">
            <v>17.583333326037973</v>
          </cell>
          <cell r="S185">
            <v>1</v>
          </cell>
          <cell r="T185" t="str">
            <v>Southbound</v>
          </cell>
          <cell r="U185">
            <v>1</v>
          </cell>
          <cell r="V185" t="str">
            <v>https://search-rtdc-monitor-bjffxe2xuh6vdkpspy63sjmuny.us-east-1.es.amazonaws.com/_plugin/kibana/#/discover/Steve-Slow-Train-Analysis-(2080s-and-2083s)?_g=(refreshInterval:(display:Off,section:0,value:0),time:(from:'2016-09-22 15:05:51-0600',mode:absolute,to:'2016-09-22 17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85" t="str">
            <v>N</v>
          </cell>
          <cell r="X185">
            <v>1</v>
          </cell>
          <cell r="Y185">
            <v>5.7339000000000002</v>
          </cell>
          <cell r="Z185">
            <v>6.6600000000000006E-2</v>
          </cell>
          <cell r="AA185">
            <v>5.6673</v>
          </cell>
          <cell r="AB185" t="e">
            <v>#N/A</v>
          </cell>
          <cell r="AC185" t="e">
            <v>#N/A</v>
          </cell>
          <cell r="AD185" t="str">
            <v>0828-22</v>
          </cell>
          <cell r="AE185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86">
          <cell r="A186" t="str">
            <v>829-22</v>
          </cell>
          <cell r="B186">
            <v>4025</v>
          </cell>
          <cell r="C186" t="str">
            <v>DE.1.0.7.0</v>
          </cell>
          <cell r="D186" t="str">
            <v>204:1020</v>
          </cell>
          <cell r="E186">
            <v>42635.677719907406</v>
          </cell>
          <cell r="F186">
            <v>42635.681423611109</v>
          </cell>
          <cell r="G186">
            <v>1</v>
          </cell>
          <cell r="H186" t="str">
            <v>300:58922</v>
          </cell>
          <cell r="I186">
            <v>42635.691562499997</v>
          </cell>
          <cell r="J186">
            <v>0</v>
          </cell>
          <cell r="K186" t="str">
            <v>4025/4026</v>
          </cell>
          <cell r="L186" t="str">
            <v>HELVIE</v>
          </cell>
          <cell r="M186">
            <v>1.0138888887013309E-2</v>
          </cell>
          <cell r="N186">
            <v>14.599999997299165</v>
          </cell>
          <cell r="S186">
            <v>1</v>
          </cell>
          <cell r="T186" t="str">
            <v>NorthBound</v>
          </cell>
          <cell r="U186">
            <v>1</v>
          </cell>
          <cell r="V186" t="str">
            <v>https://search-rtdc-monitor-bjffxe2xuh6vdkpspy63sjmuny.us-east-1.es.amazonaws.com/_plugin/kibana/#/discover/Steve-Slow-Train-Analysis-(2080s-and-2083s)?_g=(refreshInterval:(display:Off,section:0,value:0),time:(from:'2016-09-22 15:15:55-0600',mode:absolute,to:'2016-09-22 17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86" t="str">
            <v>N</v>
          </cell>
          <cell r="X186">
            <v>1</v>
          </cell>
          <cell r="Y186">
            <v>0.10199999999999999</v>
          </cell>
          <cell r="Z186">
            <v>5.8921999999999999</v>
          </cell>
          <cell r="AA186">
            <v>5.7901999999999996</v>
          </cell>
          <cell r="AB186" t="e">
            <v>#N/A</v>
          </cell>
          <cell r="AC186" t="e">
            <v>#N/A</v>
          </cell>
          <cell r="AD186" t="str">
            <v>0829-22</v>
          </cell>
          <cell r="AE186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87">
          <cell r="A187" t="str">
            <v>830-22</v>
          </cell>
          <cell r="B187">
            <v>4026</v>
          </cell>
          <cell r="C187" t="str">
            <v>DE.1.0.7.0</v>
          </cell>
          <cell r="D187" t="str">
            <v>300:58604</v>
          </cell>
          <cell r="E187">
            <v>42635.692523148151</v>
          </cell>
          <cell r="F187">
            <v>42635.693854166668</v>
          </cell>
          <cell r="G187">
            <v>1</v>
          </cell>
          <cell r="H187" t="str">
            <v>204:757</v>
          </cell>
          <cell r="I187">
            <v>42635.705578703702</v>
          </cell>
          <cell r="J187">
            <v>0</v>
          </cell>
          <cell r="K187" t="str">
            <v>4025/4026</v>
          </cell>
          <cell r="L187" t="str">
            <v>HELVIE</v>
          </cell>
          <cell r="M187">
            <v>1.1724537034751847E-2</v>
          </cell>
          <cell r="N187">
            <v>16.88333333004266</v>
          </cell>
          <cell r="S187">
            <v>1</v>
          </cell>
          <cell r="T187" t="str">
            <v>Southbound</v>
          </cell>
          <cell r="U187">
            <v>1</v>
          </cell>
          <cell r="V187" t="str">
            <v>https://search-rtdc-monitor-bjffxe2xuh6vdkpspy63sjmuny.us-east-1.es.amazonaws.com/_plugin/kibana/#/discover/Steve-Slow-Train-Analysis-(2080s-and-2083s)?_g=(refreshInterval:(display:Off,section:0,value:0),time:(from:'2016-09-22 15:37:14-0600',mode:absolute,to:'2016-09-22 17:56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87" t="str">
            <v>N</v>
          </cell>
          <cell r="X187">
            <v>1</v>
          </cell>
          <cell r="Y187">
            <v>5.8604000000000003</v>
          </cell>
          <cell r="Z187">
            <v>7.5700000000000003E-2</v>
          </cell>
          <cell r="AA187">
            <v>5.7847</v>
          </cell>
          <cell r="AB187" t="e">
            <v>#N/A</v>
          </cell>
          <cell r="AC187" t="e">
            <v>#N/A</v>
          </cell>
          <cell r="AD187" t="str">
            <v>0830-22</v>
          </cell>
          <cell r="AE187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88">
          <cell r="A188" t="str">
            <v>831-22</v>
          </cell>
          <cell r="B188">
            <v>4011</v>
          </cell>
          <cell r="C188" t="str">
            <v>DE.1.0.7.0</v>
          </cell>
          <cell r="D188" t="str">
            <v>204:951</v>
          </cell>
          <cell r="E188">
            <v>42635.699340277781</v>
          </cell>
          <cell r="F188">
            <v>42635.702291666668</v>
          </cell>
          <cell r="G188">
            <v>1</v>
          </cell>
          <cell r="H188" t="str">
            <v>300:57610</v>
          </cell>
          <cell r="I188">
            <v>42635.709560185183</v>
          </cell>
          <cell r="J188">
            <v>0</v>
          </cell>
          <cell r="K188" t="str">
            <v>4011/4012</v>
          </cell>
          <cell r="L188" t="str">
            <v>YANAI</v>
          </cell>
          <cell r="M188">
            <v>7.2685185150476173E-3</v>
          </cell>
          <cell r="N188">
            <v>10.466666661668569</v>
          </cell>
          <cell r="S188">
            <v>1</v>
          </cell>
          <cell r="T188" t="str">
            <v>NorthBound</v>
          </cell>
          <cell r="U188">
            <v>1</v>
          </cell>
          <cell r="V188" t="str">
            <v>https://search-rtdc-monitor-bjffxe2xuh6vdkpspy63sjmuny.us-east-1.es.amazonaws.com/_plugin/kibana/#/discover/Steve-Slow-Train-Analysis-(2080s-and-2083s)?_g=(refreshInterval:(display:Off,section:0,value:0),time:(from:'2016-09-22 15:47:03-0600',mode:absolute,to:'2016-09-22 18:01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88" t="str">
            <v>N</v>
          </cell>
          <cell r="X188">
            <v>1</v>
          </cell>
          <cell r="Y188">
            <v>9.5100000000000004E-2</v>
          </cell>
          <cell r="Z188">
            <v>5.7610000000000001</v>
          </cell>
          <cell r="AA188">
            <v>5.6658999999999997</v>
          </cell>
          <cell r="AB188" t="e">
            <v>#N/A</v>
          </cell>
          <cell r="AC188" t="e">
            <v>#N/A</v>
          </cell>
          <cell r="AD188" t="str">
            <v>0831-22</v>
          </cell>
          <cell r="AE188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189">
          <cell r="A189" t="str">
            <v>832-22</v>
          </cell>
          <cell r="B189">
            <v>4012</v>
          </cell>
          <cell r="C189" t="str">
            <v>DE.1.0.7.0</v>
          </cell>
          <cell r="D189" t="str">
            <v>300:58619</v>
          </cell>
          <cell r="E189">
            <v>42635.711886574078</v>
          </cell>
          <cell r="F189">
            <v>42635.713240740741</v>
          </cell>
          <cell r="G189">
            <v>1</v>
          </cell>
          <cell r="H189" t="str">
            <v>300:4913</v>
          </cell>
          <cell r="I189">
            <v>42635.724560185183</v>
          </cell>
          <cell r="J189">
            <v>0</v>
          </cell>
          <cell r="K189" t="str">
            <v>4011/4012</v>
          </cell>
          <cell r="L189" t="str">
            <v>YANAI</v>
          </cell>
          <cell r="M189">
            <v>1.1319444442051463E-2</v>
          </cell>
          <cell r="P189">
            <v>16.299999996554106</v>
          </cell>
          <cell r="R189" t="str">
            <v>DUS 28S was STOP, known issue?</v>
          </cell>
          <cell r="S189">
            <v>1</v>
          </cell>
          <cell r="T189" t="str">
            <v>Southbound</v>
          </cell>
          <cell r="U189">
            <v>1</v>
          </cell>
          <cell r="V189" t="str">
            <v>https://search-rtdc-monitor-bjffxe2xuh6vdkpspy63sjmuny.us-east-1.es.amazonaws.com/_plugin/kibana/#/discover/Steve-Slow-Train-Analysis-(2080s-and-2083s)?_g=(refreshInterval:(display:Off,section:0,value:0),time:(from:'2016-09-22 16:05:07-0600',mode:absolute,to:'2016-09-22 18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89" t="str">
            <v>Y</v>
          </cell>
          <cell r="X189">
            <v>1</v>
          </cell>
          <cell r="Y189">
            <v>5.8619000000000003</v>
          </cell>
          <cell r="Z189">
            <v>0.49130000000000001</v>
          </cell>
          <cell r="AA189">
            <v>5.3706000000000005</v>
          </cell>
          <cell r="AB189" t="e">
            <v>#N/A</v>
          </cell>
          <cell r="AC189" t="e">
            <v>#N/A</v>
          </cell>
          <cell r="AD189" t="str">
            <v>0832-22</v>
          </cell>
          <cell r="AE189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90">
          <cell r="A190" t="str">
            <v>833-22</v>
          </cell>
          <cell r="B190">
            <v>4025</v>
          </cell>
          <cell r="C190" t="str">
            <v>DE.1.0.7.0</v>
          </cell>
          <cell r="D190" t="str">
            <v>204:1037</v>
          </cell>
          <cell r="E190">
            <v>42635.720706018517</v>
          </cell>
          <cell r="F190">
            <v>42635.723090277781</v>
          </cell>
          <cell r="G190">
            <v>2</v>
          </cell>
          <cell r="H190" t="str">
            <v>300:58935</v>
          </cell>
          <cell r="I190">
            <v>42635.732604166667</v>
          </cell>
          <cell r="J190">
            <v>0</v>
          </cell>
          <cell r="K190" t="str">
            <v>4025/4026</v>
          </cell>
          <cell r="L190" t="str">
            <v>HELVIE</v>
          </cell>
          <cell r="M190">
            <v>9.5138888864312321E-3</v>
          </cell>
          <cell r="N190">
            <v>13.699999996460974</v>
          </cell>
          <cell r="S190">
            <v>1</v>
          </cell>
          <cell r="T190" t="str">
            <v>NorthBound</v>
          </cell>
          <cell r="U190">
            <v>1</v>
          </cell>
          <cell r="V190" t="str">
            <v>https://search-rtdc-monitor-bjffxe2xuh6vdkpspy63sjmuny.us-east-1.es.amazonaws.com/_plugin/kibana/#/discover/Steve-Slow-Train-Analysis-(2080s-and-2083s)?_g=(refreshInterval:(display:Off,section:0,value:0),time:(from:'2016-09-22 16:17:49-0600',mode:absolute,to:'2016-09-22 18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90" t="str">
            <v>N</v>
          </cell>
          <cell r="X190">
            <v>1</v>
          </cell>
          <cell r="Y190">
            <v>0.1037</v>
          </cell>
          <cell r="Z190">
            <v>5.8935000000000004</v>
          </cell>
          <cell r="AA190">
            <v>5.7898000000000005</v>
          </cell>
          <cell r="AB190" t="e">
            <v>#N/A</v>
          </cell>
          <cell r="AC190" t="e">
            <v>#N/A</v>
          </cell>
          <cell r="AD190" t="str">
            <v>0833-22</v>
          </cell>
          <cell r="AE190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91">
          <cell r="A191" t="str">
            <v>834-22</v>
          </cell>
          <cell r="B191">
            <v>4026</v>
          </cell>
          <cell r="C191" t="str">
            <v>DE.1.0.7.0</v>
          </cell>
          <cell r="D191" t="str">
            <v>300:58624</v>
          </cell>
          <cell r="E191">
            <v>42635.734432870369</v>
          </cell>
          <cell r="F191">
            <v>42635.736597222225</v>
          </cell>
          <cell r="G191">
            <v>2</v>
          </cell>
          <cell r="H191" t="str">
            <v>204:762</v>
          </cell>
          <cell r="I191">
            <v>42635.74795138889</v>
          </cell>
          <cell r="J191">
            <v>0</v>
          </cell>
          <cell r="K191" t="str">
            <v>4025/4026</v>
          </cell>
          <cell r="L191" t="str">
            <v>HELVIE</v>
          </cell>
          <cell r="M191">
            <v>1.1354166665114462E-2</v>
          </cell>
          <cell r="N191">
            <v>16.349999997764826</v>
          </cell>
          <cell r="S191">
            <v>1</v>
          </cell>
          <cell r="T191" t="str">
            <v>Southbound</v>
          </cell>
          <cell r="U191">
            <v>1</v>
          </cell>
          <cell r="V191" t="str">
            <v>https://search-rtdc-monitor-bjffxe2xuh6vdkpspy63sjmuny.us-east-1.es.amazonaws.com/_plugin/kibana/#/discover/Steve-Slow-Train-Analysis-(2080s-and-2083s)?_g=(refreshInterval:(display:Off,section:0,value:0),time:(from:'2016-09-22 16:37:35-0600',mode:absolute,to:'2016-09-22 18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91" t="str">
            <v>N</v>
          </cell>
          <cell r="X191">
            <v>1</v>
          </cell>
          <cell r="Y191">
            <v>5.8624000000000001</v>
          </cell>
          <cell r="Z191">
            <v>7.6200000000000004E-2</v>
          </cell>
          <cell r="AA191">
            <v>5.7862</v>
          </cell>
          <cell r="AB191" t="e">
            <v>#N/A</v>
          </cell>
          <cell r="AC191" t="e">
            <v>#N/A</v>
          </cell>
          <cell r="AD191" t="str">
            <v>0834-22</v>
          </cell>
          <cell r="AE191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92">
          <cell r="A192" t="str">
            <v>835-22</v>
          </cell>
          <cell r="B192">
            <v>4011</v>
          </cell>
          <cell r="C192" t="str">
            <v>DE.1.0.7.0</v>
          </cell>
          <cell r="D192" t="str">
            <v>204:899</v>
          </cell>
          <cell r="E192">
            <v>42635.738807870373</v>
          </cell>
          <cell r="F192">
            <v>42635.74391203704</v>
          </cell>
          <cell r="G192">
            <v>2</v>
          </cell>
          <cell r="H192" t="str">
            <v>300:58950</v>
          </cell>
          <cell r="I192">
            <v>42635.753518518519</v>
          </cell>
          <cell r="J192">
            <v>0</v>
          </cell>
          <cell r="K192" t="str">
            <v>4011/4012</v>
          </cell>
          <cell r="L192" t="str">
            <v>YANAI</v>
          </cell>
          <cell r="M192">
            <v>9.6064814788405783E-3</v>
          </cell>
          <cell r="N192">
            <v>13.833333329530433</v>
          </cell>
          <cell r="S192">
            <v>1</v>
          </cell>
          <cell r="T192" t="str">
            <v>NorthBound</v>
          </cell>
          <cell r="U192">
            <v>1</v>
          </cell>
          <cell r="V192" t="str">
            <v>https://search-rtdc-monitor-bjffxe2xuh6vdkpspy63sjmuny.us-east-1.es.amazonaws.com/_plugin/kibana/#/discover/Steve-Slow-Train-Analysis-(2080s-and-2083s)?_g=(refreshInterval:(display:Off,section:0,value:0),time:(from:'2016-09-22 16:43:53-0600',mode:absolute,to:'2016-09-22 19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92" t="str">
            <v>N</v>
          </cell>
          <cell r="X192">
            <v>1</v>
          </cell>
          <cell r="Y192">
            <v>8.9899999999999994E-2</v>
          </cell>
          <cell r="Z192">
            <v>5.8949999999999996</v>
          </cell>
          <cell r="AA192">
            <v>5.8050999999999995</v>
          </cell>
          <cell r="AB192" t="e">
            <v>#N/A</v>
          </cell>
          <cell r="AC192" t="e">
            <v>#N/A</v>
          </cell>
          <cell r="AD192" t="str">
            <v>0835-22</v>
          </cell>
          <cell r="AE192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193">
          <cell r="A193" t="str">
            <v>836-22</v>
          </cell>
          <cell r="B193">
            <v>4012</v>
          </cell>
          <cell r="C193" t="str">
            <v>DE.1.0.7.0</v>
          </cell>
          <cell r="D193" t="str">
            <v>300:58634</v>
          </cell>
          <cell r="E193">
            <v>42635.754618055558</v>
          </cell>
          <cell r="F193">
            <v>42635.755798611113</v>
          </cell>
          <cell r="G193">
            <v>1</v>
          </cell>
          <cell r="H193" t="str">
            <v>204:803</v>
          </cell>
          <cell r="I193">
            <v>42635.767152777778</v>
          </cell>
          <cell r="J193">
            <v>0</v>
          </cell>
          <cell r="K193" t="str">
            <v>4011/4012</v>
          </cell>
          <cell r="L193" t="str">
            <v>YANAI</v>
          </cell>
          <cell r="M193">
            <v>1.1354166665114462E-2</v>
          </cell>
          <cell r="N193">
            <v>16.349999997764826</v>
          </cell>
          <cell r="S193">
            <v>1</v>
          </cell>
          <cell r="T193" t="str">
            <v>Southbound</v>
          </cell>
          <cell r="U193">
            <v>1</v>
          </cell>
          <cell r="V193" t="str">
            <v>https://search-rtdc-monitor-bjffxe2xuh6vdkpspy63sjmuny.us-east-1.es.amazonaws.com/_plugin/kibana/#/discover/Steve-Slow-Train-Analysis-(2080s-and-2083s)?_g=(refreshInterval:(display:Off,section:0,value:0),time:(from:'2016-09-22 17:06:39-0600',mode:absolute,to:'2016-09-22 19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193" t="str">
            <v>N</v>
          </cell>
          <cell r="X193">
            <v>1</v>
          </cell>
          <cell r="Y193">
            <v>5.8634000000000004</v>
          </cell>
          <cell r="Z193">
            <v>8.0299999999999996E-2</v>
          </cell>
          <cell r="AA193">
            <v>5.7831000000000001</v>
          </cell>
          <cell r="AB193" t="e">
            <v>#N/A</v>
          </cell>
          <cell r="AC193" t="e">
            <v>#N/A</v>
          </cell>
          <cell r="AD193" t="str">
            <v>0836-22</v>
          </cell>
          <cell r="AE193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194">
          <cell r="A194" t="str">
            <v>837-22</v>
          </cell>
          <cell r="B194">
            <v>4025</v>
          </cell>
          <cell r="C194" t="str">
            <v>DE.1.0.7.0</v>
          </cell>
          <cell r="D194" t="str">
            <v>204:1041</v>
          </cell>
          <cell r="E194">
            <v>42635.760891203703</v>
          </cell>
          <cell r="F194">
            <v>42635.764803240738</v>
          </cell>
          <cell r="G194">
            <v>1</v>
          </cell>
          <cell r="H194" t="str">
            <v>300:58935</v>
          </cell>
          <cell r="I194">
            <v>42635.774699074071</v>
          </cell>
          <cell r="J194">
            <v>0</v>
          </cell>
          <cell r="K194" t="str">
            <v>4025/4026</v>
          </cell>
          <cell r="L194" t="str">
            <v>HELVIE</v>
          </cell>
          <cell r="M194">
            <v>9.8958333328482695E-3</v>
          </cell>
          <cell r="N194">
            <v>14.249999999301508</v>
          </cell>
          <cell r="S194">
            <v>1</v>
          </cell>
          <cell r="T194" t="str">
            <v>NorthBound</v>
          </cell>
          <cell r="U194">
            <v>1</v>
          </cell>
          <cell r="V194" t="str">
            <v>https://search-rtdc-monitor-bjffxe2xuh6vdkpspy63sjmuny.us-east-1.es.amazonaws.com/_plugin/kibana/#/discover/Steve-Slow-Train-Analysis-(2080s-and-2083s)?_g=(refreshInterval:(display:Off,section:0,value:0),time:(from:'2016-09-22 17:15:41-0600',mode:absolute,to:'2016-09-22 19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94" t="str">
            <v>N</v>
          </cell>
          <cell r="X194">
            <v>1</v>
          </cell>
          <cell r="Y194">
            <v>0.1041</v>
          </cell>
          <cell r="Z194">
            <v>5.8935000000000004</v>
          </cell>
          <cell r="AA194">
            <v>5.7894000000000005</v>
          </cell>
          <cell r="AB194" t="e">
            <v>#N/A</v>
          </cell>
          <cell r="AC194" t="e">
            <v>#N/A</v>
          </cell>
          <cell r="AD194" t="str">
            <v>0837-22</v>
          </cell>
          <cell r="AE194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95">
          <cell r="A195" t="str">
            <v>838-22</v>
          </cell>
          <cell r="B195">
            <v>4026</v>
          </cell>
          <cell r="C195" t="str">
            <v>DE.1.0.7.0</v>
          </cell>
          <cell r="D195" t="str">
            <v>300:58621</v>
          </cell>
          <cell r="E195">
            <v>42635.777685185189</v>
          </cell>
          <cell r="F195">
            <v>42635.779027777775</v>
          </cell>
          <cell r="G195">
            <v>1</v>
          </cell>
          <cell r="H195" t="str">
            <v>204:750</v>
          </cell>
          <cell r="I195">
            <v>42635.789513888885</v>
          </cell>
          <cell r="J195">
            <v>0</v>
          </cell>
          <cell r="K195" t="str">
            <v>4025/4026</v>
          </cell>
          <cell r="L195" t="str">
            <v>HELVIE</v>
          </cell>
          <cell r="M195">
            <v>1.0486111110367347E-2</v>
          </cell>
          <cell r="N195">
            <v>15.099999998928979</v>
          </cell>
          <cell r="S195">
            <v>1</v>
          </cell>
          <cell r="T195" t="str">
            <v>Southbound</v>
          </cell>
          <cell r="U195">
            <v>1</v>
          </cell>
          <cell r="V195" t="str">
            <v>https://search-rtdc-monitor-bjffxe2xuh6vdkpspy63sjmuny.us-east-1.es.amazonaws.com/_plugin/kibana/#/discover/Steve-Slow-Train-Analysis-(2080s-and-2083s)?_g=(refreshInterval:(display:Off,section:0,value:0),time:(from:'2016-09-22 17:39:52-0600',mode:absolute,to:'2016-09-22 19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95" t="str">
            <v>N</v>
          </cell>
          <cell r="X195">
            <v>1</v>
          </cell>
          <cell r="Y195">
            <v>5.8620999999999999</v>
          </cell>
          <cell r="Z195">
            <v>7.4999999999999997E-2</v>
          </cell>
          <cell r="AA195">
            <v>5.7870999999999997</v>
          </cell>
          <cell r="AB195" t="e">
            <v>#N/A</v>
          </cell>
          <cell r="AC195" t="e">
            <v>#N/A</v>
          </cell>
          <cell r="AD195" t="str">
            <v>0838-22</v>
          </cell>
          <cell r="AE195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96">
          <cell r="A196" t="str">
            <v>839-22</v>
          </cell>
          <cell r="B196">
            <v>4011</v>
          </cell>
          <cell r="C196" t="str">
            <v>DE.1.0.7.0</v>
          </cell>
          <cell r="D196" t="str">
            <v>204:1090</v>
          </cell>
          <cell r="E196">
            <v>42635.785671296297</v>
          </cell>
          <cell r="F196">
            <v>25568.708333333332</v>
          </cell>
          <cell r="G196">
            <v>0</v>
          </cell>
          <cell r="H196" t="str">
            <v>300:57631</v>
          </cell>
          <cell r="I196">
            <v>25568.708333333332</v>
          </cell>
          <cell r="J196">
            <v>0</v>
          </cell>
          <cell r="K196" t="str">
            <v>4011/4012</v>
          </cell>
          <cell r="L196" t="str">
            <v>YANAI</v>
          </cell>
          <cell r="M196">
            <v>0</v>
          </cell>
          <cell r="N196">
            <v>0</v>
          </cell>
          <cell r="S196">
            <v>1</v>
          </cell>
          <cell r="T196" t="str">
            <v>NorthBound</v>
          </cell>
          <cell r="U196">
            <v>1</v>
          </cell>
          <cell r="V196" t="str">
            <v>https://search-rtdc-monitor-bjffxe2xuh6vdkpspy63sjmuny.us-east-1.es.amazonaws.com/_plugin/kibana/#/discover/Steve-Slow-Train-Analysis-(2080s-and-2083s)?_g=(refreshInterval:(display:Off,section:0,value:0),time:(from:'2016-09-22 17:51:22-0600',mode:absolute,to:'1969-12-31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196" t="str">
            <v>N</v>
          </cell>
          <cell r="X196">
            <v>1</v>
          </cell>
          <cell r="Y196">
            <v>0.109</v>
          </cell>
          <cell r="Z196">
            <v>5.7630999999999997</v>
          </cell>
          <cell r="AA196">
            <v>5.6540999999999997</v>
          </cell>
          <cell r="AB196" t="e">
            <v>#N/A</v>
          </cell>
          <cell r="AC196" t="e">
            <v>#N/A</v>
          </cell>
          <cell r="AD196" t="str">
            <v>0839-22</v>
          </cell>
          <cell r="AE196" t="str">
            <v>aws s3 cp s3://rtdc.mdm.uploadarchive/RTDC4011/1969-12-31/ "%USERPROFILE%\AppData\Local\Temp\OnboardLogs"\RTDC4011\1969-12-31 --recursive &amp; "%USERPROFILE%\Documents\GitHub\mrs-test-scripts\Headless Mode &amp; Sideloading\WalkAndUnGZ.bat" "%USERPROFILE%\AppData\Local\Temp\OnboardLogs"\RTDC4011\1969-12-31 &amp; aws s3 cp s3://rtdc.mdm.uploadarchive/RTDC4011/1970-01-01/ "%USERPROFILE%\AppData\Local\Temp\OnboardLogs"\RTDC4011\1970-01-01 --recursive &amp; "%USERPROFILE%\Documents\GitHub\mrs-test-scripts\Headless Mode &amp; Sideloading\WalkAndUnGZ.bat" "%USERPROFILE%\AppData\Local\Temp\OnboardLogs"\RTDC4011\1970-01-01</v>
          </cell>
        </row>
        <row r="197">
          <cell r="A197" t="str">
            <v>840-22</v>
          </cell>
          <cell r="B197">
            <v>4026</v>
          </cell>
          <cell r="C197" t="str">
            <v>DE.1.0.7.0</v>
          </cell>
          <cell r="D197" t="str">
            <v>300:58606</v>
          </cell>
          <cell r="E197">
            <v>42635.817488425928</v>
          </cell>
          <cell r="F197">
            <v>42635.819201388891</v>
          </cell>
          <cell r="G197">
            <v>1</v>
          </cell>
          <cell r="H197" t="str">
            <v>204:771</v>
          </cell>
          <cell r="I197">
            <v>42635.83</v>
          </cell>
          <cell r="J197">
            <v>0</v>
          </cell>
          <cell r="K197" t="str">
            <v>4025/4026</v>
          </cell>
          <cell r="L197" t="str">
            <v>HELVIE</v>
          </cell>
          <cell r="M197">
            <v>1.0798611110658385E-2</v>
          </cell>
          <cell r="N197">
            <v>15.549999999348074</v>
          </cell>
          <cell r="S197">
            <v>1</v>
          </cell>
          <cell r="T197" t="str">
            <v>Southbound</v>
          </cell>
          <cell r="U197">
            <v>1</v>
          </cell>
          <cell r="V197" t="str">
            <v>https://search-rtdc-monitor-bjffxe2xuh6vdkpspy63sjmuny.us-east-1.es.amazonaws.com/_plugin/kibana/#/discover/Steve-Slow-Train-Analysis-(2080s-and-2083s)?_g=(refreshInterval:(display:Off,section:0,value:0),time:(from:'2016-09-22 18:37:11-0600',mode:absolute,to:'2016-09-22 20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97" t="str">
            <v>N</v>
          </cell>
          <cell r="X197">
            <v>1</v>
          </cell>
          <cell r="Y197">
            <v>5.8605999999999998</v>
          </cell>
          <cell r="Z197">
            <v>7.7100000000000002E-2</v>
          </cell>
          <cell r="AA197">
            <v>5.7835000000000001</v>
          </cell>
          <cell r="AB197" t="e">
            <v>#N/A</v>
          </cell>
          <cell r="AC197" t="e">
            <v>#N/A</v>
          </cell>
          <cell r="AD197" t="str">
            <v>0840-22</v>
          </cell>
          <cell r="AE197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198">
          <cell r="A198" t="str">
            <v>841-22</v>
          </cell>
          <cell r="B198">
            <v>4025</v>
          </cell>
          <cell r="C198" t="str">
            <v>DE.1.0.7.0</v>
          </cell>
          <cell r="D198" t="str">
            <v>204:1034</v>
          </cell>
          <cell r="E198">
            <v>42635.803263888891</v>
          </cell>
          <cell r="F198">
            <v>42635.806493055556</v>
          </cell>
          <cell r="G198">
            <v>1</v>
          </cell>
          <cell r="H198" t="str">
            <v>300:58931</v>
          </cell>
          <cell r="I198">
            <v>42635.816261574073</v>
          </cell>
          <cell r="J198">
            <v>0</v>
          </cell>
          <cell r="K198" t="str">
            <v>4025/4026</v>
          </cell>
          <cell r="L198" t="str">
            <v>HELVIE</v>
          </cell>
          <cell r="M198">
            <v>9.7685185173759237E-3</v>
          </cell>
          <cell r="N198">
            <v>14.06666666502133</v>
          </cell>
          <cell r="S198">
            <v>1</v>
          </cell>
          <cell r="T198" t="str">
            <v>NorthBound</v>
          </cell>
          <cell r="U198">
            <v>1</v>
          </cell>
          <cell r="V198" t="str">
            <v>https://search-rtdc-monitor-bjffxe2xuh6vdkpspy63sjmuny.us-east-1.es.amazonaws.com/_plugin/kibana/#/discover/Steve-Slow-Train-Analysis-(2080s-and-2083s)?_g=(refreshInterval:(display:Off,section:0,value:0),time:(from:'2016-09-22 18:16:42-0600',mode:absolute,to:'2016-09-22 20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198" t="str">
            <v>N</v>
          </cell>
          <cell r="X198">
            <v>1</v>
          </cell>
          <cell r="Y198">
            <v>0.10340000000000001</v>
          </cell>
          <cell r="Z198">
            <v>5.8930999999999996</v>
          </cell>
          <cell r="AA198">
            <v>5.7896999999999998</v>
          </cell>
          <cell r="AB198" t="e">
            <v>#N/A</v>
          </cell>
          <cell r="AC198" t="e">
            <v>#N/A</v>
          </cell>
          <cell r="AD198" t="str">
            <v>0841-22</v>
          </cell>
          <cell r="AE198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199">
          <cell r="A199" t="str">
            <v>842-22</v>
          </cell>
          <cell r="B199">
            <v>4026</v>
          </cell>
          <cell r="C199" t="str">
            <v>DE.1.0.7.0</v>
          </cell>
          <cell r="D199" t="str">
            <v>300:58604</v>
          </cell>
          <cell r="E199">
            <v>42635.859988425924</v>
          </cell>
          <cell r="F199">
            <v>42635.861342592594</v>
          </cell>
          <cell r="G199">
            <v>1</v>
          </cell>
          <cell r="H199" t="str">
            <v>204:761</v>
          </cell>
          <cell r="I199">
            <v>42635.872199074074</v>
          </cell>
          <cell r="J199">
            <v>0</v>
          </cell>
          <cell r="K199" t="str">
            <v>4025/4026</v>
          </cell>
          <cell r="L199" t="str">
            <v>HELVIE</v>
          </cell>
          <cell r="M199">
            <v>1.0856481480004732E-2</v>
          </cell>
          <cell r="N199">
            <v>15.633333331206813</v>
          </cell>
          <cell r="S199">
            <v>1</v>
          </cell>
          <cell r="T199" t="str">
            <v>Southbound</v>
          </cell>
          <cell r="U199">
            <v>1</v>
          </cell>
          <cell r="V199" t="str">
            <v>https://search-rtdc-monitor-bjffxe2xuh6vdkpspy63sjmuny.us-east-1.es.amazonaws.com/_plugin/kibana/#/discover/Steve-Slow-Train-Analysis-(2080s-and-2083s)?_g=(refreshInterval:(display:Off,section:0,value:0),time:(from:'2016-09-22 19:38:23-0600',mode:absolute,to:'2016-09-22 21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199" t="str">
            <v>N</v>
          </cell>
          <cell r="X199">
            <v>1</v>
          </cell>
          <cell r="Y199">
            <v>5.8604000000000003</v>
          </cell>
          <cell r="Z199">
            <v>7.6100000000000001E-2</v>
          </cell>
          <cell r="AA199">
            <v>5.7843</v>
          </cell>
          <cell r="AB199" t="e">
            <v>#N/A</v>
          </cell>
          <cell r="AC199" t="e">
            <v>#N/A</v>
          </cell>
          <cell r="AD199" t="str">
            <v>0842-22</v>
          </cell>
          <cell r="AE199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200">
          <cell r="A200" t="str">
            <v>843-22</v>
          </cell>
          <cell r="B200">
            <v>4025</v>
          </cell>
          <cell r="C200" t="str">
            <v>DE.1.0.7.0</v>
          </cell>
          <cell r="D200" t="str">
            <v>204:1035</v>
          </cell>
          <cell r="E200">
            <v>42635.842743055553</v>
          </cell>
          <cell r="F200">
            <v>42635.848298611112</v>
          </cell>
          <cell r="G200">
            <v>1</v>
          </cell>
          <cell r="H200" t="str">
            <v>300:58933</v>
          </cell>
          <cell r="I200">
            <v>42635.858807870369</v>
          </cell>
          <cell r="J200">
            <v>0</v>
          </cell>
          <cell r="K200" t="str">
            <v>4025/4026</v>
          </cell>
          <cell r="L200" t="str">
            <v>HELVIE</v>
          </cell>
          <cell r="M200">
            <v>1.0509259256650694E-2</v>
          </cell>
          <cell r="N200">
            <v>15.133333329576999</v>
          </cell>
          <cell r="S200">
            <v>1</v>
          </cell>
          <cell r="T200" t="str">
            <v>NorthBound</v>
          </cell>
          <cell r="U200">
            <v>1</v>
          </cell>
          <cell r="V200" t="str">
            <v>https://search-rtdc-monitor-bjffxe2xuh6vdkpspy63sjmuny.us-east-1.es.amazonaws.com/_plugin/kibana/#/discover/Steve-Slow-Train-Analysis-(2080s-and-2083s)?_g=(refreshInterval:(display:Off,section:0,value:0),time:(from:'2016-09-22 19:13:33-0600',mode:absolute,to:'2016-09-22 21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200" t="str">
            <v>N</v>
          </cell>
          <cell r="X200">
            <v>1</v>
          </cell>
          <cell r="Y200">
            <v>0.10349999999999999</v>
          </cell>
          <cell r="Z200">
            <v>5.8933</v>
          </cell>
          <cell r="AA200">
            <v>5.7897999999999996</v>
          </cell>
          <cell r="AB200" t="e">
            <v>#N/A</v>
          </cell>
          <cell r="AC200" t="e">
            <v>#N/A</v>
          </cell>
          <cell r="AD200" t="str">
            <v>0843-22</v>
          </cell>
          <cell r="AE200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201">
          <cell r="A201" t="str">
            <v>844-22</v>
          </cell>
          <cell r="C201" t="str">
            <v>DE.1.0.7.0</v>
          </cell>
          <cell r="D201" t="str">
            <v>204:1035</v>
          </cell>
          <cell r="E201">
            <v>42635.842743055553</v>
          </cell>
          <cell r="G201">
            <v>1</v>
          </cell>
          <cell r="H201" t="str">
            <v>300:58933</v>
          </cell>
          <cell r="J201">
            <v>0</v>
          </cell>
          <cell r="K201" t="str">
            <v>-1/</v>
          </cell>
          <cell r="L201" t="e">
            <v>#N/A</v>
          </cell>
          <cell r="P201">
            <v>1</v>
          </cell>
          <cell r="R201" t="str">
            <v>Dispatcher error - accidental CCROC deletion</v>
          </cell>
          <cell r="S201">
            <v>0</v>
          </cell>
          <cell r="T201" t="str">
            <v>Southbound</v>
          </cell>
          <cell r="U201">
            <v>0</v>
          </cell>
          <cell r="V201" t="str">
            <v>https://search-rtdc-monitor-bjffxe2xuh6vdkpspy63sjmuny.us-east-1.es.amazonaws.com/_plugin/kibana/#/discover/Steve-Slow-Train-Analysis-(2080s-and-2083s)?_g=(refreshInterval:(display:Off,section:0,value:0),time:(from:'2016-09-22 19:13:33-0600',mode:absolute,to:'1900-01-00 01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%22')),sort:!(Time,asc))</v>
          </cell>
          <cell r="W201" t="str">
            <v>Y</v>
          </cell>
          <cell r="X201">
            <v>1</v>
          </cell>
          <cell r="AA201">
            <v>0</v>
          </cell>
          <cell r="AB201" t="e">
            <v>#N/A</v>
          </cell>
          <cell r="AC201" t="e">
            <v>#N/A</v>
          </cell>
          <cell r="AD201" t="str">
            <v>0844-22</v>
          </cell>
          <cell r="AE201" t="str">
            <v>aws s3 cp s3://rtdc.mdm.uploadarchive/RTDC/1900-01-00/ "%USERPROFILE%\AppData\Local\Temp\OnboardLogs"\RTDC\1900-01-00 --recursive &amp; "%USERPROFILE%\Documents\GitHub\mrs-test-scripts\Headless Mode &amp; Sideloading\WalkAndUnGZ.bat" "%USERPROFILE%\AppData\Local\Temp\OnboardLogs"\RTDC\1900-01-00 &amp; aws s3 cp s3://rtdc.mdm.uploadarchive/RTDC/1900-01-01/ "%USERPROFILE%\AppData\Local\Temp\OnboardLogs"\RTDC\1900-01-01 --recursive &amp; "%USERPROFILE%\Documents\GitHub\mrs-test-scripts\Headless Mode &amp; Sideloading\WalkAndUnGZ.bat" "%USERPROFILE%\AppData\Local\Temp\OnboardLogs"\RTDC\1900-01-01</v>
          </cell>
        </row>
        <row r="202">
          <cell r="A202" t="str">
            <v>845-22</v>
          </cell>
          <cell r="C202" t="str">
            <v>DE.1.0.7.0</v>
          </cell>
          <cell r="D202" t="str">
            <v>204:1035</v>
          </cell>
          <cell r="E202">
            <v>42635.842743055553</v>
          </cell>
          <cell r="G202">
            <v>1</v>
          </cell>
          <cell r="H202" t="str">
            <v>300:58933</v>
          </cell>
          <cell r="J202">
            <v>0</v>
          </cell>
          <cell r="K202" t="str">
            <v>-1/</v>
          </cell>
          <cell r="L202" t="e">
            <v>#N/A</v>
          </cell>
          <cell r="P202">
            <v>1</v>
          </cell>
          <cell r="R202" t="str">
            <v>Dispatcher error - accidental CCROC deletion</v>
          </cell>
          <cell r="S202">
            <v>0</v>
          </cell>
          <cell r="T202" t="str">
            <v>NorthBound</v>
          </cell>
          <cell r="U202">
            <v>0</v>
          </cell>
          <cell r="V202" t="str">
            <v>https://search-rtdc-monitor-bjffxe2xuh6vdkpspy63sjmuny.us-east-1.es.amazonaws.com/_plugin/kibana/#/discover/Steve-Slow-Train-Analysis-(2080s-and-2083s)?_g=(refreshInterval:(display:Off,section:0,value:0),time:(from:'2016-09-22 19:13:33-0600',mode:absolute,to:'1900-01-00 01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%22')),sort:!(Time,asc))</v>
          </cell>
          <cell r="W202" t="str">
            <v>Y</v>
          </cell>
          <cell r="X202">
            <v>1</v>
          </cell>
          <cell r="AA202">
            <v>0</v>
          </cell>
          <cell r="AB202" t="e">
            <v>#N/A</v>
          </cell>
          <cell r="AC202" t="e">
            <v>#N/A</v>
          </cell>
          <cell r="AD202" t="str">
            <v>0845-22</v>
          </cell>
          <cell r="AE202" t="str">
            <v>aws s3 cp s3://rtdc.mdm.uploadarchive/RTDC/1900-01-00/ "%USERPROFILE%\AppData\Local\Temp\OnboardLogs"\RTDC\1900-01-00 --recursive &amp; "%USERPROFILE%\Documents\GitHub\mrs-test-scripts\Headless Mode &amp; Sideloading\WalkAndUnGZ.bat" "%USERPROFILE%\AppData\Local\Temp\OnboardLogs"\RTDC\1900-01-00 &amp; aws s3 cp s3://rtdc.mdm.uploadarchive/RTDC/1900-01-01/ "%USERPROFILE%\AppData\Local\Temp\OnboardLogs"\RTDC\1900-01-01 --recursive &amp; "%USERPROFILE%\Documents\GitHub\mrs-test-scripts\Headless Mode &amp; Sideloading\WalkAndUnGZ.bat" "%USERPROFILE%\AppData\Local\Temp\OnboardLogs"\RTDC\1900-01-01</v>
          </cell>
        </row>
        <row r="203">
          <cell r="A203" t="str">
            <v>847-22</v>
          </cell>
          <cell r="B203">
            <v>4025</v>
          </cell>
          <cell r="C203" t="str">
            <v>DE.1.0.7.0</v>
          </cell>
          <cell r="D203" t="str">
            <v>204:902</v>
          </cell>
          <cell r="E203">
            <v>42635.931921296295</v>
          </cell>
          <cell r="F203">
            <v>42635.932812500003</v>
          </cell>
          <cell r="G203">
            <v>0</v>
          </cell>
          <cell r="H203" t="str">
            <v>300:58922</v>
          </cell>
          <cell r="I203">
            <v>42635.941724537035</v>
          </cell>
          <cell r="J203">
            <v>0</v>
          </cell>
          <cell r="K203" t="str">
            <v>4025/4026</v>
          </cell>
          <cell r="L203" t="str">
            <v>YANAI</v>
          </cell>
          <cell r="M203">
            <v>8.9120370321325026E-3</v>
          </cell>
          <cell r="N203">
            <v>12.833333326270804</v>
          </cell>
          <cell r="S203">
            <v>1</v>
          </cell>
          <cell r="T203" t="str">
            <v>NorthBound</v>
          </cell>
          <cell r="U203">
            <v>1</v>
          </cell>
          <cell r="V203" t="str">
            <v>https://search-rtdc-monitor-bjffxe2xuh6vdkpspy63sjmuny.us-east-1.es.amazonaws.com/_plugin/kibana/#/discover/Steve-Slow-Train-Analysis-(2080s-and-2083s)?_g=(refreshInterval:(display:Off,section:0,value:0),time:(from:'2016-09-22 21:21:58-0600',mode:absolute,to:'2016-09-22 23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4025%22')),sort:!(Time,asc))</v>
          </cell>
          <cell r="W203" t="str">
            <v>N</v>
          </cell>
          <cell r="X203">
            <v>2</v>
          </cell>
          <cell r="Y203">
            <v>9.0200000000000002E-2</v>
          </cell>
          <cell r="Z203">
            <v>5.8921999999999999</v>
          </cell>
          <cell r="AA203">
            <v>5.8019999999999996</v>
          </cell>
          <cell r="AB203" t="e">
            <v>#N/A</v>
          </cell>
          <cell r="AC203" t="e">
            <v>#N/A</v>
          </cell>
          <cell r="AD203" t="str">
            <v>0847-22</v>
          </cell>
          <cell r="AE203" t="str">
            <v>aws s3 cp s3://rtdc.mdm.uploadarchive/RTDC4025/2016-09-22/ "%USERPROFILE%\AppData\Local\Temp\OnboardLogs"\RTDC4025\2016-09-22 --recursive &amp; "%USERPROFILE%\Documents\GitHub\mrs-test-scripts\Headless Mode &amp; Sideloading\WalkAndUnGZ.bat" "%USERPROFILE%\AppData\Local\Temp\OnboardLogs"\RTDC4025\2016-09-22 &amp; aws s3 cp s3://rtdc.mdm.uploadarchive/RTDC4025/2016-09-23/ "%USERPROFILE%\AppData\Local\Temp\OnboardLogs"\RTDC4025\2016-09-23 --recursive &amp; "%USERPROFILE%\Documents\GitHub\mrs-test-scripts\Headless Mode &amp; Sideloading\WalkAndUnGZ.bat" "%USERPROFILE%\AppData\Local\Temp\OnboardLogs"\RTDC4025\2016-09-23</v>
          </cell>
        </row>
        <row r="204">
          <cell r="A204" t="str">
            <v>303-22</v>
          </cell>
          <cell r="B204">
            <v>4029</v>
          </cell>
          <cell r="C204" t="str">
            <v>DE.1.0.7.0</v>
          </cell>
          <cell r="D204" t="str">
            <v>204:453</v>
          </cell>
          <cell r="E204">
            <v>42635.779282407406</v>
          </cell>
          <cell r="F204">
            <v>25568.708333333332</v>
          </cell>
          <cell r="G204">
            <v>1</v>
          </cell>
          <cell r="H204" t="str">
            <v>300:23293</v>
          </cell>
          <cell r="I204">
            <v>25568.708333333332</v>
          </cell>
          <cell r="J204">
            <v>0</v>
          </cell>
          <cell r="K204" t="str">
            <v>4029/4030</v>
          </cell>
          <cell r="L204" t="str">
            <v>NEWELL</v>
          </cell>
          <cell r="M204">
            <v>0</v>
          </cell>
          <cell r="N204">
            <v>0</v>
          </cell>
          <cell r="S204">
            <v>1</v>
          </cell>
          <cell r="T204" t="str">
            <v>NorthBound</v>
          </cell>
          <cell r="U204">
            <v>1</v>
          </cell>
          <cell r="V204" t="str">
            <v>https://search-rtdc-monitor-bjffxe2xuh6vdkpspy63sjmuny.us-east-1.es.amazonaws.com/_plugin/kibana/#/discover/Steve-Slow-Train-Analysis-(2080s-and-2083s)?_g=(refreshInterval:(display:Off,section:0,value:0),time:(from:'2016-09-22 17:42:10-0600',mode:absolute,to:'1969-12-31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    </cell>
          <cell r="W204" t="str">
            <v>Y</v>
          </cell>
          <cell r="X204">
            <v>-544</v>
          </cell>
          <cell r="Y204">
            <v>4.53E-2</v>
          </cell>
          <cell r="Z204">
            <v>2.3292999999999999</v>
          </cell>
          <cell r="AA204">
            <v>2.2839999999999998</v>
          </cell>
          <cell r="AB204" t="e">
            <v>#N/A</v>
          </cell>
          <cell r="AC204" t="e">
            <v>#N/A</v>
          </cell>
          <cell r="AD204" t="str">
            <v>0303-22</v>
          </cell>
          <cell r="AE204" t="str">
            <v>aws s3 cp s3://rtdc.mdm.uploadarchive/RTDC4029/1969-12-31/ "%USERPROFILE%\AppData\Local\Temp\OnboardLogs"\RTDC4029\1969-12-31 --recursive &amp; "%USERPROFILE%\Documents\GitHub\mrs-test-scripts\Headless Mode &amp; Sideloading\WalkAndUnGZ.bat" "%USERPROFILE%\AppData\Local\Temp\OnboardLogs"\RTDC4029\1969-12-31 &amp; aws s3 cp s3://rtdc.mdm.uploadarchive/RTDC4029/1970-01-01/ "%USERPROFILE%\AppData\Local\Temp\OnboardLogs"\RTDC4029\1970-01-01 --recursive &amp; "%USERPROFILE%\Documents\GitHub\mrs-test-scripts\Headless Mode &amp; Sideloading\WalkAndUnGZ.bat" "%USERPROFILE%\AppData\Local\Temp\OnboardLogs"\RTDC4029\1970-01-01</v>
          </cell>
        </row>
        <row r="205">
          <cell r="A205" t="str">
            <v>307-22</v>
          </cell>
          <cell r="B205">
            <v>4046</v>
          </cell>
          <cell r="C205" t="str">
            <v>DE.1.0.7.0</v>
          </cell>
          <cell r="D205" t="str">
            <v>204:473</v>
          </cell>
          <cell r="E205">
            <v>42635.819525462961</v>
          </cell>
          <cell r="F205">
            <v>25568.708333333332</v>
          </cell>
          <cell r="G205">
            <v>1</v>
          </cell>
          <cell r="H205" t="str">
            <v>300:23302</v>
          </cell>
          <cell r="I205">
            <v>25568.708333333332</v>
          </cell>
          <cell r="J205">
            <v>0</v>
          </cell>
          <cell r="K205" t="str">
            <v>4045/4046</v>
          </cell>
          <cell r="L205" t="str">
            <v>STORY</v>
          </cell>
          <cell r="M205">
            <v>0</v>
          </cell>
          <cell r="N205">
            <v>0</v>
          </cell>
          <cell r="S205">
            <v>1</v>
          </cell>
          <cell r="T205" t="str">
            <v>NorthBound</v>
          </cell>
          <cell r="U205">
            <v>1</v>
          </cell>
          <cell r="V205" t="str">
            <v>https://search-rtdc-monitor-bjffxe2xuh6vdkpspy63sjmuny.us-east-1.es.amazonaws.com/_plugin/kibana/#/discover/Steve-Slow-Train-Analysis-(2080s-and-2083s)?_g=(refreshInterval:(display:Off,section:0,value:0),time:(from:'2016-09-22 18:40:07-0600',mode:absolute,to:'1969-12-31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4046%22')),sort:!(Time,asc))</v>
          </cell>
          <cell r="W205" t="str">
            <v>Y</v>
          </cell>
          <cell r="X205">
            <v>4</v>
          </cell>
          <cell r="Y205">
            <v>4.7300000000000002E-2</v>
          </cell>
          <cell r="Z205">
            <v>2.3302</v>
          </cell>
          <cell r="AA205">
            <v>2.2829000000000002</v>
          </cell>
          <cell r="AB205" t="e">
            <v>#N/A</v>
          </cell>
          <cell r="AC205" t="e">
            <v>#N/A</v>
          </cell>
          <cell r="AD205" t="str">
            <v>0307-22</v>
          </cell>
          <cell r="AE205" t="str">
            <v>aws s3 cp s3://rtdc.mdm.uploadarchive/RTDC4046/1969-12-31/ "%USERPROFILE%\AppData\Local\Temp\OnboardLogs"\RTDC4046\1969-12-31 --recursive &amp; "%USERPROFILE%\Documents\GitHub\mrs-test-scripts\Headless Mode &amp; Sideloading\WalkAndUnGZ.bat" "%USERPROFILE%\AppData\Local\Temp\OnboardLogs"\RTDC4046\1969-12-31 &amp; aws s3 cp s3://rtdc.mdm.uploadarchive/RTDC4046/1970-01-01/ "%USERPROFILE%\AppData\Local\Temp\OnboardLogs"\RTDC4046\1970-01-01 --recursive &amp; "%USERPROFILE%\Documents\GitHub\mrs-test-scripts\Headless Mode &amp; Sideloading\WalkAndUnGZ.bat" "%USERPROFILE%\AppData\Local\Temp\OnboardLogs"\RTDC4046\1970-01-01</v>
          </cell>
        </row>
        <row r="206">
          <cell r="A206" t="str">
            <v>309-22</v>
          </cell>
          <cell r="B206">
            <v>4002</v>
          </cell>
          <cell r="C206" t="str">
            <v>DE.1.0.7.0</v>
          </cell>
          <cell r="D206" t="str">
            <v>204:442</v>
          </cell>
          <cell r="E206">
            <v>42636.027013888888</v>
          </cell>
          <cell r="F206">
            <v>42636.031388888892</v>
          </cell>
          <cell r="G206">
            <v>2</v>
          </cell>
          <cell r="H206" t="str">
            <v>300:31257</v>
          </cell>
          <cell r="I206">
            <v>42636.066377314812</v>
          </cell>
          <cell r="J206">
            <v>0</v>
          </cell>
          <cell r="K206" t="str">
            <v>4001/4002</v>
          </cell>
          <cell r="L206" t="str">
            <v>LEVERE</v>
          </cell>
          <cell r="M206">
            <v>3.498842591943685E-2</v>
          </cell>
          <cell r="N206">
            <v>50.383333323989064</v>
          </cell>
          <cell r="S206">
            <v>1</v>
          </cell>
          <cell r="T206" t="str">
            <v>NorthBound</v>
          </cell>
          <cell r="U206">
            <v>1</v>
          </cell>
          <cell r="V206" t="str">
            <v>https://search-rtdc-monitor-bjffxe2xuh6vdkpspy63sjmuny.us-east-1.es.amazonaws.com/_plugin/kibana/#/discover/Steve-Slow-Train-Analysis-(2080s-and-2083s)?_g=(refreshInterval:(display:Off,section:0,value:0),time:(from:'2016-09-22 23:38:54-0600',mode:absolute,to:'2016-09-23 02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4002%22')),sort:!(Time,asc))</v>
          </cell>
          <cell r="W206" t="str">
            <v>Y</v>
          </cell>
          <cell r="X206">
            <v>2</v>
          </cell>
          <cell r="Y206">
            <v>4.4200000000000003E-2</v>
          </cell>
          <cell r="Z206">
            <v>3.1257000000000001</v>
          </cell>
          <cell r="AA206">
            <v>3.0815000000000001</v>
          </cell>
          <cell r="AB206" t="e">
            <v>#N/A</v>
          </cell>
          <cell r="AC206" t="e">
            <v>#N/A</v>
          </cell>
          <cell r="AD206" t="str">
            <v>0309-22</v>
          </cell>
          <cell r="AE206" t="str">
            <v>aws s3 cp s3://rtdc.mdm.uploadarchive/RTDC4002/2016-09-23/ "%USERPROFILE%\AppData\Local\Temp\OnboardLogs"\RTDC4002\2016-09-23 --recursive &amp; "%USERPROFILE%\Documents\GitHub\mrs-test-scripts\Headless Mode &amp; Sideloading\WalkAndUnGZ.bat" "%USERPROFILE%\AppData\Local\Temp\OnboardLogs"\RTDC4002\2016-09-23 &amp; aws s3 cp s3://rtdc.mdm.uploadarchive/RTDC4002/2016-09-24/ "%USERPROFILE%\AppData\Local\Temp\OnboardLogs"\RTDC4002\2016-09-24 --recursive &amp; "%USERPROFILE%\Documents\GitHub\mrs-test-scripts\Headless Mode &amp; Sideloading\WalkAndUnGZ.bat" "%USERPROFILE%\AppData\Local\Temp\OnboardLogs"\RTDC4002\2016-09-24</v>
          </cell>
        </row>
        <row r="207">
          <cell r="A207" t="str">
            <v>311-22</v>
          </cell>
          <cell r="B207">
            <v>4031</v>
          </cell>
          <cell r="C207" t="str">
            <v>DE.1.0.7.0</v>
          </cell>
          <cell r="D207" t="str">
            <v>204:457</v>
          </cell>
          <cell r="E207">
            <v>42636.054930555554</v>
          </cell>
          <cell r="F207">
            <v>25568.708333333332</v>
          </cell>
          <cell r="G207">
            <v>1</v>
          </cell>
          <cell r="H207" t="str">
            <v>204:471</v>
          </cell>
          <cell r="I207">
            <v>25568.708333333332</v>
          </cell>
          <cell r="J207">
            <v>0</v>
          </cell>
          <cell r="K207" t="str">
            <v>4031/4032</v>
          </cell>
          <cell r="L207" t="str">
            <v>COOLAHAN</v>
          </cell>
          <cell r="M207">
            <v>0</v>
          </cell>
          <cell r="N207">
            <v>0</v>
          </cell>
          <cell r="S207">
            <v>0</v>
          </cell>
          <cell r="T207" t="str">
            <v>NorthBound</v>
          </cell>
          <cell r="U207">
            <v>0</v>
          </cell>
          <cell r="V207" t="str">
            <v>https://search-rtdc-monitor-bjffxe2xuh6vdkpspy63sjmuny.us-east-1.es.amazonaws.com/_plugin/kibana/#/discover/Steve-Slow-Train-Analysis-(2080s-and-2083s)?_g=(refreshInterval:(display:Off,section:0,value:0),time:(from:'2016-09-23 00:19:06-0600',mode:absolute,to:'1969-12-31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207" t="str">
            <v>Y</v>
          </cell>
          <cell r="X207">
            <v>2</v>
          </cell>
          <cell r="Y207">
            <v>4.5699999999999998E-2</v>
          </cell>
          <cell r="Z207">
            <v>4.7100000000000003E-2</v>
          </cell>
          <cell r="AA207">
            <v>1.4000000000000054E-3</v>
          </cell>
          <cell r="AB207" t="e">
            <v>#N/A</v>
          </cell>
          <cell r="AC207" t="e">
            <v>#N/A</v>
          </cell>
          <cell r="AD207" t="str">
            <v>0311-22</v>
          </cell>
          <cell r="AE207" t="str">
            <v>aws s3 cp s3://rtdc.mdm.uploadarchive/RTDC4031/1969-12-31/ "%USERPROFILE%\AppData\Local\Temp\OnboardLogs"\RTDC4031\1969-12-31 --recursive &amp; "%USERPROFILE%\Documents\GitHub\mrs-test-scripts\Headless Mode &amp; Sideloading\WalkAndUnGZ.bat" "%USERPROFILE%\AppData\Local\Temp\OnboardLogs"\RTDC4031\1969-12-31 &amp; aws s3 cp s3://rtdc.mdm.uploadarchive/RTDC4031/1970-01-01/ "%USERPROFILE%\AppData\Local\Temp\OnboardLogs"\RTDC4031\1970-01-01 --recursive &amp; "%USERPROFILE%\Documents\GitHub\mrs-test-scripts\Headless Mode &amp; Sideloading\WalkAndUnGZ.bat" "%USERPROFILE%\AppData\Local\Temp\OnboardLogs"\RTDC4031\1970-01-01</v>
          </cell>
        </row>
        <row r="208">
          <cell r="A208" t="str">
            <v>311-22</v>
          </cell>
          <cell r="B208">
            <v>4031</v>
          </cell>
          <cell r="C208" t="str">
            <v>DE.1.0.7.0</v>
          </cell>
          <cell r="D208" t="str">
            <v>204:480</v>
          </cell>
          <cell r="E208">
            <v>42636.0465625</v>
          </cell>
          <cell r="F208">
            <v>25568.708333333332</v>
          </cell>
          <cell r="G208">
            <v>2</v>
          </cell>
          <cell r="H208" t="str">
            <v>204:457</v>
          </cell>
          <cell r="I208">
            <v>25568.708333333332</v>
          </cell>
          <cell r="J208">
            <v>0</v>
          </cell>
          <cell r="K208" t="str">
            <v>4031/4032</v>
          </cell>
          <cell r="L208" t="str">
            <v>COOLAHAN</v>
          </cell>
          <cell r="M208">
            <v>0</v>
          </cell>
          <cell r="N208">
            <v>0</v>
          </cell>
          <cell r="S208">
            <v>0</v>
          </cell>
          <cell r="T208" t="str">
            <v>NorthBound</v>
          </cell>
          <cell r="U208">
            <v>0</v>
          </cell>
          <cell r="V208" t="str">
            <v>https://search-rtdc-monitor-bjffxe2xuh6vdkpspy63sjmuny.us-east-1.es.amazonaws.com/_plugin/kibana/#/discover/Steve-Slow-Train-Analysis-(2080s-and-2083s)?_g=(refreshInterval:(display:Off,section:0,value:0),time:(from:'2016-09-23 00:07:03-0600',mode:absolute,to:'1969-12-31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4031%22')),sort:!(Time,asc))</v>
          </cell>
          <cell r="W208" t="str">
            <v>Y</v>
          </cell>
          <cell r="X208">
            <v>0</v>
          </cell>
          <cell r="Y208">
            <v>4.8000000000000001E-2</v>
          </cell>
          <cell r="Z208">
            <v>4.5699999999999998E-2</v>
          </cell>
          <cell r="AA208">
            <v>2.3000000000000034E-3</v>
          </cell>
          <cell r="AB208" t="e">
            <v>#N/A</v>
          </cell>
          <cell r="AC208" t="e">
            <v>#N/A</v>
          </cell>
          <cell r="AD208" t="str">
            <v>0311-22</v>
          </cell>
          <cell r="AE208" t="str">
            <v>aws s3 cp s3://rtdc.mdm.uploadarchive/RTDC4031/1969-12-31/ "%USERPROFILE%\AppData\Local\Temp\OnboardLogs"\RTDC4031\1969-12-31 --recursive &amp; "%USERPROFILE%\Documents\GitHub\mrs-test-scripts\Headless Mode &amp; Sideloading\WalkAndUnGZ.bat" "%USERPROFILE%\AppData\Local\Temp\OnboardLogs"\RTDC4031\1969-12-31 &amp; aws s3 cp s3://rtdc.mdm.uploadarchive/RTDC4031/1970-01-01/ "%USERPROFILE%\AppData\Local\Temp\OnboardLogs"\RTDC4031\1970-01-01 --recursive &amp; "%USERPROFILE%\Documents\GitHub\mrs-test-scripts\Headless Mode &amp; Sideloading\WalkAndUnGZ.bat" "%USERPROFILE%\AppData\Local\Temp\OnboardLogs"\RTDC4031\1970-01-01</v>
          </cell>
        </row>
        <row r="209">
          <cell r="A209" t="str">
            <v>313-22</v>
          </cell>
          <cell r="B209">
            <v>4014</v>
          </cell>
          <cell r="C209" t="str">
            <v>DE.1.0.7.0</v>
          </cell>
          <cell r="D209" t="str">
            <v>204:458</v>
          </cell>
          <cell r="E209">
            <v>42636.067453703705</v>
          </cell>
          <cell r="F209">
            <v>25568.708333333332</v>
          </cell>
          <cell r="G209">
            <v>1</v>
          </cell>
          <cell r="H209" t="str">
            <v>204:458</v>
          </cell>
          <cell r="I209">
            <v>25568.708333333332</v>
          </cell>
          <cell r="J209">
            <v>0</v>
          </cell>
          <cell r="K209" t="str">
            <v>4013/4014</v>
          </cell>
          <cell r="L209" t="str">
            <v>LEVIN</v>
          </cell>
          <cell r="M209">
            <v>0</v>
          </cell>
          <cell r="N209">
            <v>0</v>
          </cell>
          <cell r="S209">
            <v>0</v>
          </cell>
          <cell r="T209" t="str">
            <v>NorthBound</v>
          </cell>
          <cell r="U209">
            <v>0</v>
          </cell>
          <cell r="V209" t="str">
            <v>https://search-rtdc-monitor-bjffxe2xuh6vdkpspy63sjmuny.us-east-1.es.amazonaws.com/_plugin/kibana/#/discover/Steve-Slow-Train-Analysis-(2080s-and-2083s)?_g=(refreshInterval:(display:Off,section:0,value:0),time:(from:'2016-09-23 00:37:08-0600',mode:absolute,to:'1969-12-31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4014%22')),sort:!(Time,asc))</v>
          </cell>
          <cell r="W209" t="str">
            <v>Y</v>
          </cell>
          <cell r="X209">
            <v>2</v>
          </cell>
          <cell r="Y209">
            <v>4.58E-2</v>
          </cell>
          <cell r="Z209">
            <v>4.58E-2</v>
          </cell>
          <cell r="AA209">
            <v>0</v>
          </cell>
          <cell r="AB209" t="e">
            <v>#N/A</v>
          </cell>
          <cell r="AC209" t="e">
            <v>#N/A</v>
          </cell>
          <cell r="AD209" t="str">
            <v>0313-22</v>
          </cell>
          <cell r="AE209" t="str">
            <v>aws s3 cp s3://rtdc.mdm.uploadarchive/RTDC4014/1969-12-31/ "%USERPROFILE%\AppData\Local\Temp\OnboardLogs"\RTDC4014\1969-12-31 --recursive &amp; "%USERPROFILE%\Documents\GitHub\mrs-test-scripts\Headless Mode &amp; Sideloading\WalkAndUnGZ.bat" "%USERPROFILE%\AppData\Local\Temp\OnboardLogs"\RTDC4014\1969-12-31 &amp; aws s3 cp s3://rtdc.mdm.uploadarchive/RTDC4014/1970-01-01/ "%USERPROFILE%\AppData\Local\Temp\OnboardLogs"\RTDC4014\1970-01-01 --recursive &amp; "%USERPROFILE%\Documents\GitHub\mrs-test-scripts\Headless Mode &amp; Sideloading\WalkAndUnGZ.bat" "%USERPROFILE%\AppData\Local\Temp\OnboardLogs"\RTDC4014\1970-01-01</v>
          </cell>
        </row>
        <row r="210">
          <cell r="A210" t="str">
            <v>903-22</v>
          </cell>
          <cell r="B210">
            <v>4011</v>
          </cell>
          <cell r="C210" t="str">
            <v>DE.1.0.7.0</v>
          </cell>
          <cell r="D210" t="str">
            <v>204:1079</v>
          </cell>
          <cell r="E210">
            <v>42635.355624999997</v>
          </cell>
          <cell r="F210">
            <v>42635.35659722222</v>
          </cell>
          <cell r="G210">
            <v>1</v>
          </cell>
          <cell r="H210" t="str">
            <v>300:24908</v>
          </cell>
          <cell r="I210">
            <v>42635.361562500002</v>
          </cell>
          <cell r="J210">
            <v>0</v>
          </cell>
          <cell r="K210" t="str">
            <v>4011/4012</v>
          </cell>
          <cell r="L210" t="str">
            <v>YORK</v>
          </cell>
          <cell r="M210">
            <v>4.9652777815936133E-3</v>
          </cell>
          <cell r="N210">
            <v>7.1500000054948032</v>
          </cell>
          <cell r="S210">
            <v>1</v>
          </cell>
          <cell r="T210" t="str">
            <v>NorthBound</v>
          </cell>
          <cell r="U210">
            <v>1</v>
          </cell>
          <cell r="V210" t="str">
            <v>https://search-rtdc-monitor-bjffxe2xuh6vdkpspy63sjmuny.us-east-1.es.amazonaws.com/_plugin/kibana/#/discover/Steve-Slow-Train-Analysis-(2080s-and-2083s)?_g=(refreshInterval:(display:Off,section:0,value:0),time:(from:'2016-09-22 07:32:06-0600',mode:absolute,to:'2016-09-22 09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4011%22')),sort:!(Time,asc))</v>
          </cell>
          <cell r="W210" t="str">
            <v>Y</v>
          </cell>
          <cell r="X210">
            <v>590</v>
          </cell>
          <cell r="Y210">
            <v>0.1079</v>
          </cell>
          <cell r="Z210">
            <v>2.4908000000000001</v>
          </cell>
          <cell r="AA210">
            <v>2.3829000000000002</v>
          </cell>
          <cell r="AB210" t="e">
            <v>#N/A</v>
          </cell>
          <cell r="AC210" t="e">
            <v>#N/A</v>
          </cell>
          <cell r="AD210" t="str">
            <v>0903-22</v>
          </cell>
          <cell r="AE210" t="str">
            <v>aws s3 cp s3://rtdc.mdm.uploadarchive/RTDC4011/2016-09-22/ "%USERPROFILE%\AppData\Local\Temp\OnboardLogs"\RTDC4011\2016-09-22 --recursive &amp; "%USERPROFILE%\Documents\GitHub\mrs-test-scripts\Headless Mode &amp; Sideloading\WalkAndUnGZ.bat" "%USERPROFILE%\AppData\Local\Temp\OnboardLogs"\RTDC4011\2016-09-22 &amp; aws s3 cp s3://rtdc.mdm.uploadarchive/RTDC4011/2016-09-23/ "%USERPROFILE%\AppData\Local\Temp\OnboardLogs"\RTDC4011\2016-09-23 --recursive &amp; "%USERPROFILE%\Documents\GitHub\mrs-test-scripts\Headless Mode &amp; Sideloading\WalkAndUnGZ.bat" "%USERPROFILE%\AppData\Local\Temp\OnboardLogs"\RTDC4011\2016-09-23</v>
          </cell>
        </row>
        <row r="211">
          <cell r="A211" t="str">
            <v>904-22</v>
          </cell>
          <cell r="B211">
            <v>4012</v>
          </cell>
          <cell r="C211" t="str">
            <v>DE.1.0.7.0</v>
          </cell>
          <cell r="D211" t="str">
            <v>300:23383</v>
          </cell>
          <cell r="E211">
            <v>42635.632465277777</v>
          </cell>
          <cell r="F211">
            <v>42635.635046296295</v>
          </cell>
          <cell r="G211">
            <v>3</v>
          </cell>
          <cell r="H211" t="str">
            <v>204:652</v>
          </cell>
          <cell r="I211">
            <v>42635.642291666663</v>
          </cell>
          <cell r="J211">
            <v>0</v>
          </cell>
          <cell r="K211" t="str">
            <v>4011/4012</v>
          </cell>
          <cell r="L211" t="str">
            <v>YANAI</v>
          </cell>
          <cell r="M211">
            <v>7.2453703687642701E-3</v>
          </cell>
          <cell r="N211">
            <v>10.433333331020549</v>
          </cell>
          <cell r="S211">
            <v>1</v>
          </cell>
          <cell r="T211" t="str">
            <v>Southbound</v>
          </cell>
          <cell r="U211">
            <v>1</v>
          </cell>
          <cell r="V211" t="str">
            <v>https://search-rtdc-monitor-bjffxe2xuh6vdkpspy63sjmuny.us-east-1.es.amazonaws.com/_plugin/kibana/#/discover/Steve-Slow-Train-Analysis-(2080s-and-2083s)?_g=(refreshInterval:(display:Off,section:0,value:0),time:(from:'2016-09-22 14:10:45-0600',mode:absolute,to:'2016-09-22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211" t="str">
            <v>Y</v>
          </cell>
          <cell r="X211">
            <v>1</v>
          </cell>
          <cell r="Y211">
            <v>2.3382999999999998</v>
          </cell>
          <cell r="Z211">
            <v>6.5199999999999994E-2</v>
          </cell>
          <cell r="AA211">
            <v>2.2730999999999999</v>
          </cell>
          <cell r="AB211" t="e">
            <v>#N/A</v>
          </cell>
          <cell r="AC211" t="e">
            <v>#N/A</v>
          </cell>
          <cell r="AD211" t="str">
            <v>0904-22</v>
          </cell>
          <cell r="AE211" t="str">
            <v>aws s3 cp s3://rtdc.mdm.uploadarchive/RTDC4012/2016-09-22/ "%USERPROFILE%\AppData\Local\Temp\OnboardLogs"\RTDC4012\2016-09-22 --recursive &amp; "%USERPROFILE%\Documents\GitHub\mrs-test-scripts\Headless Mode &amp; Sideloading\WalkAndUnGZ.bat" "%USERPROFILE%\AppData\Local\Temp\OnboardLogs"\RTDC4012\2016-09-22 &amp; aws s3 cp s3://rtdc.mdm.uploadarchive/RTDC4012/2016-09-23/ "%USERPROFILE%\AppData\Local\Temp\OnboardLogs"\RTDC4012\2016-09-23 --recursive &amp; "%USERPROFILE%\Documents\GitHub\mrs-test-scripts\Headless Mode &amp; Sideloading\WalkAndUnGZ.bat" "%USERPROFILE%\AppData\Local\Temp\OnboardLogs"\RTDC4012\2016-09-23</v>
          </cell>
        </row>
        <row r="212">
          <cell r="A212" t="str">
            <v>906-22</v>
          </cell>
          <cell r="B212">
            <v>4012</v>
          </cell>
          <cell r="C212" t="str">
            <v>DE.1.0.7.0</v>
          </cell>
          <cell r="D212" t="str">
            <v>300:58619</v>
          </cell>
          <cell r="E212">
            <v>42635.796354166669</v>
          </cell>
          <cell r="F212">
            <v>25568.708333333332</v>
          </cell>
          <cell r="G212">
            <v>1</v>
          </cell>
          <cell r="H212" t="str">
            <v>300:28789</v>
          </cell>
          <cell r="I212">
            <v>25568.708333333332</v>
          </cell>
          <cell r="J212">
            <v>0</v>
          </cell>
          <cell r="K212" t="str">
            <v>4011/4012</v>
          </cell>
          <cell r="L212" t="str">
            <v>YANAI</v>
          </cell>
          <cell r="M212">
            <v>0</v>
          </cell>
          <cell r="N212">
            <v>0</v>
          </cell>
          <cell r="S212">
            <v>0</v>
          </cell>
          <cell r="T212" t="str">
            <v>Southbound</v>
          </cell>
          <cell r="U212">
            <v>0</v>
          </cell>
          <cell r="V212" t="str">
            <v>https://search-rtdc-monitor-bjffxe2xuh6vdkpspy63sjmuny.us-east-1.es.amazonaws.com/_plugin/kibana/#/discover/Steve-Slow-Train-Analysis-(2080s-and-2083s)?_g=(refreshInterval:(display:Off,section:0,value:0),time:(from:'2016-09-22 18:06:45-0600',mode:absolute,to:'1969-12-31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4012%22')),sort:!(Time,asc))</v>
          </cell>
          <cell r="W212" t="str">
            <v>Y</v>
          </cell>
          <cell r="X212">
            <v>2</v>
          </cell>
          <cell r="Y212">
            <v>5.8619000000000003</v>
          </cell>
          <cell r="Z212">
            <v>2.8788999999999998</v>
          </cell>
          <cell r="AA212">
            <v>2.9830000000000005</v>
          </cell>
          <cell r="AB212" t="e">
            <v>#N/A</v>
          </cell>
          <cell r="AC212" t="e">
            <v>#N/A</v>
          </cell>
          <cell r="AD212" t="str">
            <v>0906-22</v>
          </cell>
          <cell r="AE212" t="str">
            <v>aws s3 cp s3://rtdc.mdm.uploadarchive/RTDC4012/1969-12-31/ "%USERPROFILE%\AppData\Local\Temp\OnboardLogs"\RTDC4012\1969-12-31 --recursive &amp; "%USERPROFILE%\Documents\GitHub\mrs-test-scripts\Headless Mode &amp; Sideloading\WalkAndUnGZ.bat" "%USERPROFILE%\AppData\Local\Temp\OnboardLogs"\RTDC4012\1969-12-31 &amp; aws s3 cp s3://rtdc.mdm.uploadarchive/RTDC4012/1970-01-01/ "%USERPROFILE%\AppData\Local\Temp\OnboardLogs"\RTDC4012\1970-01-01 --recursive &amp; "%USERPROFILE%\Documents\GitHub\mrs-test-scripts\Headless Mode &amp; Sideloading\WalkAndUnGZ.bat" "%USERPROFILE%\AppData\Local\Temp\OnboardLogs"\RTDC4012\1970-01-01</v>
          </cell>
        </row>
        <row r="213">
          <cell r="A213" t="str">
            <v>908-22</v>
          </cell>
          <cell r="B213">
            <v>4026</v>
          </cell>
          <cell r="C213" t="str">
            <v>DE.1.0.7.0</v>
          </cell>
          <cell r="D213" t="str">
            <v>300:58609</v>
          </cell>
          <cell r="E213">
            <v>42635.942407407405</v>
          </cell>
          <cell r="F213">
            <v>42635.943680555552</v>
          </cell>
          <cell r="G213">
            <v>1</v>
          </cell>
          <cell r="H213" t="str">
            <v>300:21680</v>
          </cell>
          <cell r="I213">
            <v>42635.947835648149</v>
          </cell>
          <cell r="J213">
            <v>0</v>
          </cell>
          <cell r="K213" t="str">
            <v>4025/4026</v>
          </cell>
          <cell r="L213" t="str">
            <v>YANAI</v>
          </cell>
          <cell r="M213">
            <v>4.1550925961928442E-3</v>
          </cell>
          <cell r="N213">
            <v>5.9833333385176957</v>
          </cell>
          <cell r="S213">
            <v>0</v>
          </cell>
          <cell r="T213" t="str">
            <v>Southbound</v>
          </cell>
          <cell r="U213">
            <v>0</v>
          </cell>
          <cell r="V213" t="str">
            <v>https://search-rtdc-monitor-bjffxe2xuh6vdkpspy63sjmuny.us-east-1.es.amazonaws.com/_plugin/kibana/#/discover/Steve-Slow-Train-Analysis-(2080s-and-2083s)?_g=(refreshInterval:(display:Off,section:0,value:0),time:(from:'2016-09-22 21:37:04-0600',mode:absolute,to:'2016-09-22 23:44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4026%22')),sort:!(Time,asc))</v>
          </cell>
          <cell r="W213" t="str">
            <v>Y</v>
          </cell>
          <cell r="X213">
            <v>2</v>
          </cell>
          <cell r="Y213">
            <v>5.8609</v>
          </cell>
          <cell r="Z213">
            <v>2.1680000000000001</v>
          </cell>
          <cell r="AA213">
            <v>3.6928999999999998</v>
          </cell>
          <cell r="AB213" t="e">
            <v>#N/A</v>
          </cell>
          <cell r="AC213" t="e">
            <v>#N/A</v>
          </cell>
          <cell r="AD213" t="str">
            <v>0908-22</v>
          </cell>
          <cell r="AE213" t="str">
            <v>aws s3 cp s3://rtdc.mdm.uploadarchive/RTDC4026/2016-09-22/ "%USERPROFILE%\AppData\Local\Temp\OnboardLogs"\RTDC4026\2016-09-22 --recursive &amp; "%USERPROFILE%\Documents\GitHub\mrs-test-scripts\Headless Mode &amp; Sideloading\WalkAndUnGZ.bat" "%USERPROFILE%\AppData\Local\Temp\OnboardLogs"\RTDC4026\2016-09-22 &amp; aws s3 cp s3://rtdc.mdm.uploadarchive/RTDC4026/2016-09-23/ "%USERPROFILE%\AppData\Local\Temp\OnboardLogs"\RTDC4026\2016-09-23 --recursive &amp; "%USERPROFILE%\Documents\GitHub\mrs-test-scripts\Headless Mode &amp; Sideloading\WalkAndUnGZ.bat" "%USERPROFILE%\AppData\Local\Temp\OnboardLogs"\RTDC4026\2016-09-23</v>
          </cell>
        </row>
        <row r="214">
          <cell r="A214" t="str">
            <v>50-22</v>
          </cell>
          <cell r="B214">
            <v>4008</v>
          </cell>
          <cell r="C214" t="str">
            <v>DE.1.0.7.0</v>
          </cell>
          <cell r="D214" t="str">
            <v>300:22221</v>
          </cell>
          <cell r="E214">
            <v>42635.442187499997</v>
          </cell>
          <cell r="F214">
            <v>42635.44327546296</v>
          </cell>
          <cell r="G214">
            <v>0</v>
          </cell>
          <cell r="H214" t="str">
            <v>204:113</v>
          </cell>
          <cell r="I214">
            <v>42635.448865740742</v>
          </cell>
          <cell r="J214">
            <v>0</v>
          </cell>
          <cell r="K214" t="str">
            <v>4007/4008</v>
          </cell>
          <cell r="L214" t="str">
            <v>STAMBAUGH</v>
          </cell>
          <cell r="M214">
            <v>5.5902777821756899E-3</v>
          </cell>
          <cell r="N214">
            <v>8.0500000063329935</v>
          </cell>
          <cell r="S214">
            <v>0</v>
          </cell>
          <cell r="T214" t="e">
            <v>#VALUE!</v>
          </cell>
          <cell r="U214">
            <v>0</v>
          </cell>
          <cell r="V214" t="str">
            <v>https://search-rtdc-monitor-bjffxe2xuh6vdkpspy63sjmuny.us-east-1.es.amazonaws.com/_plugin/kibana/#/discover/Steve-Slow-Train-Analysis-(2080s-and-2083s)?_g=(refreshInterval:(display:Off,section:0,value:0),time:(from:'2016-09-22 09:36:45-0600',mode:absolute,to:'2016-09-22 11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4008%22')),sort:!(Time,asc))</v>
          </cell>
          <cell r="W214" t="str">
            <v>Y</v>
          </cell>
          <cell r="X214" t="e">
            <v>#VALUE!</v>
          </cell>
          <cell r="Y214">
            <v>2.2221000000000002</v>
          </cell>
          <cell r="Z214">
            <v>1.1299999999999999E-2</v>
          </cell>
          <cell r="AA214">
            <v>2.2108000000000003</v>
          </cell>
          <cell r="AB214" t="e">
            <v>#N/A</v>
          </cell>
          <cell r="AC214" t="e">
            <v>#N/A</v>
          </cell>
          <cell r="AD214" t="str">
            <v>50-22</v>
          </cell>
          <cell r="AE214" t="str">
            <v>aws s3 cp s3://rtdc.mdm.uploadarchive/RTDC4008/2016-09-22/ "%USERPROFILE%\AppData\Local\Temp\OnboardLogs"\RTDC4008\2016-09-22 --recursive &amp; "%USERPROFILE%\Documents\GitHub\mrs-test-scripts\Headless Mode &amp; Sideloading\WalkAndUnGZ.bat" "%USERPROFILE%\AppData\Local\Temp\OnboardLogs"\RTDC4008\2016-09-22 &amp; aws s3 cp s3://rtdc.mdm.uploadarchive/RTDC4008/2016-09-23/ "%USERPROFILE%\AppData\Local\Temp\OnboardLogs"\RTDC4008\2016-09-23 --recursive &amp; "%USERPROFILE%\Documents\GitHub\mrs-test-scripts\Headless Mode &amp; Sideloading\WalkAndUnGZ.bat" "%USERPROFILE%\AppData\Local\Temp\OnboardLogs"\RTDC4008\2016-09-23</v>
          </cell>
        </row>
        <row r="215">
          <cell r="A215" t="str">
            <v>52-22</v>
          </cell>
          <cell r="B215">
            <v>4005</v>
          </cell>
          <cell r="C215" t="str">
            <v>DE.1.0.7.0</v>
          </cell>
          <cell r="D215" t="str">
            <v>300:23243</v>
          </cell>
          <cell r="E215">
            <v>42635.455266203702</v>
          </cell>
          <cell r="F215">
            <v>42635.457025462965</v>
          </cell>
          <cell r="G215">
            <v>1</v>
          </cell>
          <cell r="H215" t="str">
            <v>204:887</v>
          </cell>
          <cell r="I215">
            <v>42635.462222222224</v>
          </cell>
          <cell r="J215">
            <v>0</v>
          </cell>
          <cell r="K215" t="str">
            <v>4005/4006</v>
          </cell>
          <cell r="L215" t="str">
            <v>NEWELL</v>
          </cell>
          <cell r="M215">
            <v>5.1967592589790002E-3</v>
          </cell>
          <cell r="N215">
            <v>7.4833333329297602</v>
          </cell>
          <cell r="S215">
            <v>0</v>
          </cell>
          <cell r="T215" t="e">
            <v>#VALUE!</v>
          </cell>
          <cell r="U215">
            <v>0</v>
          </cell>
          <cell r="V215" t="str">
            <v>https://search-rtdc-monitor-bjffxe2xuh6vdkpspy63sjmuny.us-east-1.es.amazonaws.com/_plugin/kibana/#/discover/Steve-Slow-Train-Analysis-(2080s-and-2083s)?_g=(refreshInterval:(display:Off,section:0,value:0),time:(from:'2016-09-22 09:55:35-0600',mode:absolute,to:'2016-09-22 12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4005%22')),sort:!(Time,asc))</v>
          </cell>
          <cell r="W215" t="str">
            <v>Y</v>
          </cell>
          <cell r="X215" t="e">
            <v>#VALUE!</v>
          </cell>
          <cell r="Y215">
            <v>2.3243</v>
          </cell>
          <cell r="Z215">
            <v>8.8700000000000001E-2</v>
          </cell>
          <cell r="AA215">
            <v>2.2355999999999998</v>
          </cell>
          <cell r="AB215" t="e">
            <v>#N/A</v>
          </cell>
          <cell r="AC215" t="e">
            <v>#N/A</v>
          </cell>
          <cell r="AD215" t="str">
            <v>52-22</v>
          </cell>
          <cell r="AE215" t="str">
            <v>aws s3 cp s3://rtdc.mdm.uploadarchive/RTDC4005/2016-09-22/ "%USERPROFILE%\AppData\Local\Temp\OnboardLogs"\RTDC4005\2016-09-22 --recursive &amp; "%USERPROFILE%\Documents\GitHub\mrs-test-scripts\Headless Mode &amp; Sideloading\WalkAndUnGZ.bat" "%USERPROFILE%\AppData\Local\Temp\OnboardLogs"\RTDC4005\2016-09-22 &amp; aws s3 cp s3://rtdc.mdm.uploadarchive/RTDC4005/2016-09-23/ "%USERPROFILE%\AppData\Local\Temp\OnboardLogs"\RTDC4005\2016-09-23 --recursive &amp; "%USERPROFILE%\Documents\GitHub\mrs-test-scripts\Headless Mode &amp; Sideloading\WalkAndUnGZ.bat" "%USERPROFILE%\AppData\Local\Temp\OnboardLogs"\RTDC4005\2016-09-23</v>
          </cell>
        </row>
        <row r="216">
          <cell r="A216" t="str">
            <v>55-22</v>
          </cell>
          <cell r="B216">
            <v>4007</v>
          </cell>
          <cell r="C216" t="str">
            <v>DE.1.0.7.0</v>
          </cell>
          <cell r="D216" t="str">
            <v>204:403</v>
          </cell>
          <cell r="E216">
            <v>42635.485046296293</v>
          </cell>
          <cell r="F216">
            <v>42635.486157407409</v>
          </cell>
          <cell r="G216">
            <v>1</v>
          </cell>
          <cell r="H216" t="str">
            <v>300:24260</v>
          </cell>
          <cell r="I216">
            <v>42635.4922337963</v>
          </cell>
          <cell r="J216">
            <v>0</v>
          </cell>
          <cell r="K216" t="str">
            <v>4007/4008</v>
          </cell>
          <cell r="L216" t="str">
            <v>STRICKLAND</v>
          </cell>
          <cell r="M216">
            <v>6.0763888905057684E-3</v>
          </cell>
          <cell r="N216">
            <v>8.7500000023283064</v>
          </cell>
          <cell r="S216">
            <v>0</v>
          </cell>
          <cell r="T216" t="e">
            <v>#VALUE!</v>
          </cell>
          <cell r="U216">
            <v>0</v>
          </cell>
          <cell r="V216" t="str">
            <v>https://search-rtdc-monitor-bjffxe2xuh6vdkpspy63sjmuny.us-east-1.es.amazonaws.com/_plugin/kibana/#/discover/Steve-Slow-Train-Analysis-(2080s-and-2083s)?_g=(refreshInterval:(display:Off,section:0,value:0),time:(from:'2016-09-22 10:38:28-0600',mode:absolute,to:'2016-09-22 12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4007%22')),sort:!(Time,asc))</v>
          </cell>
          <cell r="W216" t="str">
            <v>Y</v>
          </cell>
          <cell r="X216" t="e">
            <v>#VALUE!</v>
          </cell>
          <cell r="Y216">
            <v>4.0300000000000002E-2</v>
          </cell>
          <cell r="Z216">
            <v>2.4260000000000002</v>
          </cell>
          <cell r="AA216">
            <v>2.3856999999999999</v>
          </cell>
          <cell r="AB216" t="e">
            <v>#N/A</v>
          </cell>
          <cell r="AC216" t="e">
            <v>#N/A</v>
          </cell>
          <cell r="AD216" t="str">
            <v>55-22</v>
          </cell>
          <cell r="AE216" t="str">
            <v>aws s3 cp s3://rtdc.mdm.uploadarchive/RTDC4007/2016-09-22/ "%USERPROFILE%\AppData\Local\Temp\OnboardLogs"\RTDC4007\2016-09-22 --recursive &amp; "%USERPROFILE%\Documents\GitHub\mrs-test-scripts\Headless Mode &amp; Sideloading\WalkAndUnGZ.bat" "%USERPROFILE%\AppData\Local\Temp\OnboardLogs"\RTDC4007\2016-09-22 &amp; aws s3 cp s3://rtdc.mdm.uploadarchive/RTDC4007/2016-09-23/ "%USERPROFILE%\AppData\Local\Temp\OnboardLogs"\RTDC4007\2016-09-23 --recursive &amp; "%USERPROFILE%\Documents\GitHub\mrs-test-scripts\Headless Mode &amp; Sideloading\WalkAndUnGZ.bat" "%USERPROFILE%\AppData\Local\Temp\OnboardLogs"\RTDC4007\2016-09-23</v>
          </cell>
        </row>
        <row r="217">
          <cell r="A217" t="str">
            <v>56-22</v>
          </cell>
          <cell r="B217">
            <v>4041</v>
          </cell>
          <cell r="C217" t="str">
            <v>DE.1.0.7.0</v>
          </cell>
          <cell r="D217" t="str">
            <v>300:22026</v>
          </cell>
          <cell r="E217">
            <v>42635.740081018521</v>
          </cell>
          <cell r="F217">
            <v>42635.744629629633</v>
          </cell>
          <cell r="G217">
            <v>6</v>
          </cell>
          <cell r="H217" t="str">
            <v>204:1247</v>
          </cell>
          <cell r="I217">
            <v>42635.752430555556</v>
          </cell>
          <cell r="J217">
            <v>0</v>
          </cell>
          <cell r="K217" t="str">
            <v>4041/4042</v>
          </cell>
          <cell r="L217" t="str">
            <v>ARVIDSON</v>
          </cell>
          <cell r="M217">
            <v>7.8009259232203476E-3</v>
          </cell>
          <cell r="N217">
            <v>11.233333329437301</v>
          </cell>
          <cell r="S217">
            <v>0</v>
          </cell>
          <cell r="T217" t="e">
            <v>#VALUE!</v>
          </cell>
          <cell r="U217">
            <v>0</v>
          </cell>
          <cell r="V217" t="str">
            <v>https://search-rtdc-monitor-bjffxe2xuh6vdkpspy63sjmuny.us-east-1.es.amazonaws.com/_plugin/kibana/#/discover/Steve-Slow-Train-Analysis-(2080s-and-2083s)?_g=(refreshInterval:(display:Off,section:0,value:0),time:(from:'2016-09-22 16:45:43-0600',mode:absolute,to:'2016-09-22 19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4041%22')),sort:!(Time,asc))</v>
          </cell>
          <cell r="W217" t="str">
            <v>Y</v>
          </cell>
          <cell r="X217" t="e">
            <v>#VALUE!</v>
          </cell>
          <cell r="Y217">
            <v>2.2025999999999999</v>
          </cell>
          <cell r="Z217">
            <v>0.12470000000000001</v>
          </cell>
          <cell r="AA217">
            <v>2.0779000000000001</v>
          </cell>
          <cell r="AB217" t="e">
            <v>#N/A</v>
          </cell>
          <cell r="AC217" t="e">
            <v>#N/A</v>
          </cell>
          <cell r="AD217" t="str">
            <v>56-22</v>
          </cell>
          <cell r="AE217" t="str">
            <v>aws s3 cp s3://rtdc.mdm.uploadarchive/RTDC4041/2016-09-22/ "%USERPROFILE%\AppData\Local\Temp\OnboardLogs"\RTDC4041\2016-09-22 --recursive &amp; "%USERPROFILE%\Documents\GitHub\mrs-test-scripts\Headless Mode &amp; Sideloading\WalkAndUnGZ.bat" "%USERPROFILE%\AppData\Local\Temp\OnboardLogs"\RTDC4041\2016-09-22 &amp; aws s3 cp s3://rtdc.mdm.uploadarchive/RTDC4041/2016-09-23/ "%USERPROFILE%\AppData\Local\Temp\OnboardLogs"\RTDC4041\2016-09-23 --recursive &amp; "%USERPROFILE%\Documents\GitHub\mrs-test-scripts\Headless Mode &amp; Sideloading\WalkAndUnGZ.bat" "%USERPROFILE%\AppData\Local\Temp\OnboardLogs"\RTDC4041\2016-09-23</v>
          </cell>
        </row>
        <row r="218">
          <cell r="A218" t="str">
            <v>57-22</v>
          </cell>
          <cell r="B218">
            <v>4006</v>
          </cell>
          <cell r="C218" t="str">
            <v>DE.1.0.7.0</v>
          </cell>
          <cell r="D218" t="str">
            <v>204:1203</v>
          </cell>
          <cell r="E218">
            <v>42635.501562500001</v>
          </cell>
          <cell r="F218">
            <v>42635.502905092595</v>
          </cell>
          <cell r="G218">
            <v>1</v>
          </cell>
          <cell r="H218" t="str">
            <v>300:24212</v>
          </cell>
          <cell r="I218">
            <v>42635.508194444446</v>
          </cell>
          <cell r="J218">
            <v>0</v>
          </cell>
          <cell r="K218" t="str">
            <v>4005/4006</v>
          </cell>
          <cell r="L218" t="str">
            <v>BEAM</v>
          </cell>
          <cell r="M218">
            <v>5.2893518513883464E-3</v>
          </cell>
          <cell r="N218">
            <v>7.6166666659992188</v>
          </cell>
          <cell r="S218">
            <v>0</v>
          </cell>
          <cell r="T218" t="e">
            <v>#VALUE!</v>
          </cell>
          <cell r="U218">
            <v>0</v>
          </cell>
          <cell r="V218" t="str">
            <v>https://search-rtdc-monitor-bjffxe2xuh6vdkpspy63sjmuny.us-east-1.es.amazonaws.com/_plugin/kibana/#/discover/Steve-Slow-Train-Analysis-(2080s-and-2083s)?_g=(refreshInterval:(display:Off,section:0,value:0),time:(from:'2016-09-22 11:02:15-0600',mode:absolute,to:'2016-09-22 13:11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4006%22')),sort:!(Time,asc))</v>
          </cell>
          <cell r="W218" t="str">
            <v>Y</v>
          </cell>
          <cell r="X218" t="e">
            <v>#VALUE!</v>
          </cell>
          <cell r="Y218">
            <v>0.1203</v>
          </cell>
          <cell r="Z218">
            <v>2.4211999999999998</v>
          </cell>
          <cell r="AA218">
            <v>2.3008999999999999</v>
          </cell>
          <cell r="AB218" t="e">
            <v>#N/A</v>
          </cell>
          <cell r="AC218" t="e">
            <v>#N/A</v>
          </cell>
          <cell r="AD218" t="str">
            <v>57-22</v>
          </cell>
          <cell r="AE218" t="str">
            <v>aws s3 cp s3://rtdc.mdm.uploadarchive/RTDC4006/2016-09-22/ "%USERPROFILE%\AppData\Local\Temp\OnboardLogs"\RTDC4006\2016-09-22 --recursive &amp; "%USERPROFILE%\Documents\GitHub\mrs-test-scripts\Headless Mode &amp; Sideloading\WalkAndUnGZ.bat" "%USERPROFILE%\AppData\Local\Temp\OnboardLogs"\RTDC4006\2016-09-22 &amp; aws s3 cp s3://rtdc.mdm.uploadarchive/RTDC4006/2016-09-23/ "%USERPROFILE%\AppData\Local\Temp\OnboardLogs"\RTDC4006\2016-09-23 --recursive &amp; "%USERPROFILE%\Documents\GitHub\mrs-test-scripts\Headless Mode &amp; Sideloading\WalkAndUnGZ.bat" "%USERPROFILE%\AppData\Local\Temp\OnboardLogs"\RTDC4006\2016-09-23</v>
          </cell>
        </row>
        <row r="219">
          <cell r="A219" t="str">
            <v>58-22</v>
          </cell>
          <cell r="B219">
            <v>4008</v>
          </cell>
          <cell r="C219" t="str">
            <v>DE.1.0.7.0</v>
          </cell>
          <cell r="D219" t="str">
            <v>300:23417</v>
          </cell>
          <cell r="E219">
            <v>42635.748553240737</v>
          </cell>
          <cell r="F219">
            <v>42635.751493055555</v>
          </cell>
          <cell r="G219">
            <v>4</v>
          </cell>
          <cell r="H219" t="str">
            <v>204:973</v>
          </cell>
          <cell r="I219">
            <v>42635.757824074077</v>
          </cell>
          <cell r="J219">
            <v>0</v>
          </cell>
          <cell r="K219" t="str">
            <v>4007/4008</v>
          </cell>
          <cell r="L219" t="str">
            <v>STURGEON</v>
          </cell>
          <cell r="M219">
            <v>6.33101852145046E-3</v>
          </cell>
          <cell r="N219">
            <v>9.1166666708886623</v>
          </cell>
          <cell r="S219">
            <v>0</v>
          </cell>
          <cell r="T219" t="e">
            <v>#VALUE!</v>
          </cell>
          <cell r="U219">
            <v>0</v>
          </cell>
          <cell r="V219" t="str">
            <v>https://search-rtdc-monitor-bjffxe2xuh6vdkpspy63sjmuny.us-east-1.es.amazonaws.com/_plugin/kibana/#/discover/Steve-Slow-Train-Analysis-(2080s-and-2083s)?_g=(refreshInterval:(display:Off,section:0,value:0),time:(from:'2016-09-22 16:57:55-0600',mode:absolute,to:'2016-09-22 19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4008%22')),sort:!(Time,asc))</v>
          </cell>
          <cell r="W219" t="str">
            <v>Y</v>
          </cell>
          <cell r="X219" t="e">
            <v>#VALUE!</v>
          </cell>
          <cell r="Y219">
            <v>2.3416999999999999</v>
          </cell>
          <cell r="Z219">
            <v>9.7299999999999998E-2</v>
          </cell>
          <cell r="AA219">
            <v>2.2443999999999997</v>
          </cell>
          <cell r="AB219" t="e">
            <v>#N/A</v>
          </cell>
          <cell r="AC219" t="e">
            <v>#N/A</v>
          </cell>
          <cell r="AD219" t="str">
            <v>58-22</v>
          </cell>
          <cell r="AE219" t="str">
            <v>aws s3 cp s3://rtdc.mdm.uploadarchive/RTDC4008/2016-09-22/ "%USERPROFILE%\AppData\Local\Temp\OnboardLogs"\RTDC4008\2016-09-22 --recursive &amp; "%USERPROFILE%\Documents\GitHub\mrs-test-scripts\Headless Mode &amp; Sideloading\WalkAndUnGZ.bat" "%USERPROFILE%\AppData\Local\Temp\OnboardLogs"\RTDC4008\2016-09-22 &amp; aws s3 cp s3://rtdc.mdm.uploadarchive/RTDC4008/2016-09-23/ "%USERPROFILE%\AppData\Local\Temp\OnboardLogs"\RTDC4008\2016-09-23 --recursive &amp; "%USERPROFILE%\Documents\GitHub\mrs-test-scripts\Headless Mode &amp; Sideloading\WalkAndUnGZ.bat" "%USERPROFILE%\AppData\Local\Temp\OnboardLogs"\RTDC4008\2016-09-23</v>
          </cell>
        </row>
        <row r="220">
          <cell r="A220" t="str">
            <v>60-22</v>
          </cell>
          <cell r="B220">
            <v>4006</v>
          </cell>
          <cell r="C220" t="str">
            <v>DE.1.0.7.0</v>
          </cell>
          <cell r="D220" t="str">
            <v>204:363</v>
          </cell>
          <cell r="E220">
            <v>42635.760243055556</v>
          </cell>
          <cell r="F220">
            <v>42635.767418981479</v>
          </cell>
          <cell r="G220">
            <v>1</v>
          </cell>
          <cell r="H220" t="str">
            <v>300:24229</v>
          </cell>
          <cell r="I220">
            <v>42635.775196759256</v>
          </cell>
          <cell r="J220">
            <v>0</v>
          </cell>
          <cell r="K220" t="str">
            <v>4005/4006</v>
          </cell>
          <cell r="L220" t="str">
            <v>SHOOK</v>
          </cell>
          <cell r="M220">
            <v>7.7777777769370005E-3</v>
          </cell>
          <cell r="N220">
            <v>11.199999998789281</v>
          </cell>
          <cell r="S220">
            <v>0</v>
          </cell>
          <cell r="T220" t="e">
            <v>#VALUE!</v>
          </cell>
          <cell r="U220">
            <v>0</v>
          </cell>
          <cell r="V220" t="str">
            <v>https://search-rtdc-monitor-bjffxe2xuh6vdkpspy63sjmuny.us-east-1.es.amazonaws.com/_plugin/kibana/#/discover/Steve-Slow-Train-Analysis-(2080s-and-2083s)?_g=(refreshInterval:(display:Off,section:0,value:0),time:(from:'2016-09-22 17:14:45-0600',mode:absolute,to:'2016-09-22 19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4006%22')),sort:!(Time,asc))</v>
          </cell>
          <cell r="W220" t="str">
            <v>Y</v>
          </cell>
          <cell r="X220" t="e">
            <v>#VALUE!</v>
          </cell>
          <cell r="Y220">
            <v>3.6299999999999999E-2</v>
          </cell>
          <cell r="Z220">
            <v>2.4228999999999998</v>
          </cell>
          <cell r="AA220">
            <v>2.3865999999999996</v>
          </cell>
          <cell r="AB220" t="e">
            <v>#N/A</v>
          </cell>
          <cell r="AC220" t="e">
            <v>#N/A</v>
          </cell>
          <cell r="AD220" t="str">
            <v>60-22</v>
          </cell>
          <cell r="AE220" t="str">
            <v>aws s3 cp s3://rtdc.mdm.uploadarchive/RTDC4006/2016-09-22/ "%USERPROFILE%\AppData\Local\Temp\OnboardLogs"\RTDC4006\2016-09-22 --recursive &amp; "%USERPROFILE%\Documents\GitHub\mrs-test-scripts\Headless Mode &amp; Sideloading\WalkAndUnGZ.bat" "%USERPROFILE%\AppData\Local\Temp\OnboardLogs"\RTDC4006\2016-09-22 &amp; aws s3 cp s3://rtdc.mdm.uploadarchive/RTDC4006/2016-09-23/ "%USERPROFILE%\AppData\Local\Temp\OnboardLogs"\RTDC4006\2016-09-23 --recursive &amp; "%USERPROFILE%\Documents\GitHub\mrs-test-scripts\Headless Mode &amp; Sideloading\WalkAndUnGZ.bat" "%USERPROFILE%\AppData\Local\Temp\OnboardLogs"\RTDC4006\2016-09-23</v>
          </cell>
        </row>
        <row r="221">
          <cell r="A221" t="str">
            <v>62-22</v>
          </cell>
          <cell r="B221">
            <v>4007</v>
          </cell>
          <cell r="C221" t="str">
            <v>DE.1.0.7.0</v>
          </cell>
          <cell r="D221" t="str">
            <v>204:1290</v>
          </cell>
          <cell r="E221">
            <v>42635.775659722225</v>
          </cell>
          <cell r="F221">
            <v>25568.708333333332</v>
          </cell>
          <cell r="G221">
            <v>1</v>
          </cell>
          <cell r="H221" t="str">
            <v>300:23346</v>
          </cell>
          <cell r="I221">
            <v>25568.708333333332</v>
          </cell>
          <cell r="J221">
            <v>0</v>
          </cell>
          <cell r="K221" t="str">
            <v>4007/4008</v>
          </cell>
          <cell r="L221" t="str">
            <v>MOSES</v>
          </cell>
          <cell r="M221">
            <v>0</v>
          </cell>
          <cell r="N221">
            <v>0</v>
          </cell>
          <cell r="S221">
            <v>0</v>
          </cell>
          <cell r="T221" t="e">
            <v>#VALUE!</v>
          </cell>
          <cell r="U221">
            <v>0</v>
          </cell>
          <cell r="V221" t="str">
            <v>https://search-rtdc-monitor-bjffxe2xuh6vdkpspy63sjmuny.us-east-1.es.amazonaws.com/_plugin/kibana/#/discover/Steve-Slow-Train-Analysis-(2080s-and-2083s)?_g=(refreshInterval:(display:Off,section:0,value:0),time:(from:'2016-09-22 17:36:57-0600',mode:absolute,to:'1969-12-31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4007%22')),sort:!(Time,asc))</v>
          </cell>
          <cell r="W221" t="str">
            <v>Y</v>
          </cell>
          <cell r="X221" t="e">
            <v>#VALUE!</v>
          </cell>
          <cell r="Y221">
            <v>0.129</v>
          </cell>
          <cell r="Z221">
            <v>2.3346</v>
          </cell>
          <cell r="AA221">
            <v>2.2056</v>
          </cell>
          <cell r="AB221" t="e">
            <v>#N/A</v>
          </cell>
          <cell r="AC221" t="e">
            <v>#N/A</v>
          </cell>
          <cell r="AD221" t="str">
            <v>62-22</v>
          </cell>
          <cell r="AE221" t="str">
            <v>aws s3 cp s3://rtdc.mdm.uploadarchive/RTDC4007/1969-12-31/ "%USERPROFILE%\AppData\Local\Temp\OnboardLogs"\RTDC4007\1969-12-31 --recursive &amp; "%USERPROFILE%\Documents\GitHub\mrs-test-scripts\Headless Mode &amp; Sideloading\WalkAndUnGZ.bat" "%USERPROFILE%\AppData\Local\Temp\OnboardLogs"\RTDC4007\1969-12-31 &amp; aws s3 cp s3://rtdc.mdm.uploadarchive/RTDC4007/1970-01-01/ "%USERPROFILE%\AppData\Local\Temp\OnboardLogs"\RTDC4007\1970-01-01 --recursive &amp; "%USERPROFILE%\Documents\GitHub\mrs-test-scripts\Headless Mode &amp; Sideloading\WalkAndUnGZ.bat" "%USERPROFILE%\AppData\Local\Temp\OnboardLogs"\RTDC4007\1970-01-01</v>
          </cell>
        </row>
        <row r="222">
          <cell r="A222" t="str">
            <v>65-22</v>
          </cell>
          <cell r="B222">
            <v>4044</v>
          </cell>
          <cell r="C222" t="str">
            <v>DE.1.0.7.0</v>
          </cell>
          <cell r="D222" t="str">
            <v>204:1490</v>
          </cell>
          <cell r="E222">
            <v>42635.721574074072</v>
          </cell>
          <cell r="F222">
            <v>25568.708333333332</v>
          </cell>
          <cell r="G222">
            <v>1</v>
          </cell>
          <cell r="H222" t="str">
            <v>300:23293</v>
          </cell>
          <cell r="I222">
            <v>25568.708333333332</v>
          </cell>
          <cell r="J222">
            <v>0</v>
          </cell>
          <cell r="K222" t="str">
            <v>4043/4044</v>
          </cell>
          <cell r="L222" t="str">
            <v>ISHMAEL</v>
          </cell>
          <cell r="M222">
            <v>0</v>
          </cell>
          <cell r="N222">
            <v>0</v>
          </cell>
          <cell r="S222">
            <v>0</v>
          </cell>
          <cell r="T222" t="e">
            <v>#VALUE!</v>
          </cell>
          <cell r="U222">
            <v>0</v>
          </cell>
          <cell r="V222" t="str">
            <v>https://search-rtdc-monitor-bjffxe2xuh6vdkpspy63sjmuny.us-east-1.es.amazonaws.com/_plugin/kibana/#/discover/Steve-Slow-Train-Analysis-(2080s-and-2083s)?_g=(refreshInterval:(display:Off,section:0,value:0),time:(from:'2016-09-22 16:19:04-0600',mode:absolute,to:'1969-12-31 18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4044%22')),sort:!(Time,asc))</v>
          </cell>
          <cell r="W222" t="str">
            <v>Y</v>
          </cell>
          <cell r="X222" t="e">
            <v>#VALUE!</v>
          </cell>
          <cell r="Y222">
            <v>0.14899999999999999</v>
          </cell>
          <cell r="Z222">
            <v>2.3292999999999999</v>
          </cell>
          <cell r="AA222">
            <v>2.1802999999999999</v>
          </cell>
          <cell r="AB222" t="e">
            <v>#N/A</v>
          </cell>
          <cell r="AC222" t="e">
            <v>#N/A</v>
          </cell>
          <cell r="AD222" t="str">
            <v>65-22</v>
          </cell>
          <cell r="AE222" t="str">
            <v>aws s3 cp s3://rtdc.mdm.uploadarchive/RTDC4044/1969-12-31/ "%USERPROFILE%\AppData\Local\Temp\OnboardLogs"\RTDC4044\1969-12-31 --recursive &amp; "%USERPROFILE%\Documents\GitHub\mrs-test-scripts\Headless Mode &amp; Sideloading\WalkAndUnGZ.bat" "%USERPROFILE%\AppData\Local\Temp\OnboardLogs"\RTDC4044\1969-12-31 &amp; aws s3 cp s3://rtdc.mdm.uploadarchive/RTDC4044/1970-01-01/ "%USERPROFILE%\AppData\Local\Temp\OnboardLogs"\RTDC4044\1970-01-01 --recursive &amp; "%USERPROFILE%\Documents\GitHub\mrs-test-scripts\Headless Mode &amp; Sideloading\WalkAndUnGZ.bat" "%USERPROFILE%\AppData\Local\Temp\OnboardLogs"\RTDC4044\1970-01-01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242-21</v>
          </cell>
          <cell r="D2">
            <v>1300000</v>
          </cell>
          <cell r="E2" t="str">
            <v>LEVIN</v>
          </cell>
        </row>
        <row r="3">
          <cell r="C3" t="str">
            <v>311-21</v>
          </cell>
          <cell r="D3">
            <v>1230000</v>
          </cell>
          <cell r="E3" t="str">
            <v>YANAI</v>
          </cell>
        </row>
        <row r="4">
          <cell r="C4" t="str">
            <v>244-21</v>
          </cell>
          <cell r="D4">
            <v>1290000</v>
          </cell>
          <cell r="E4" t="str">
            <v>COOLAHAN</v>
          </cell>
        </row>
        <row r="5">
          <cell r="C5" t="str">
            <v>313-21</v>
          </cell>
          <cell r="D5">
            <v>1300000</v>
          </cell>
          <cell r="E5" t="str">
            <v>LEVIN</v>
          </cell>
        </row>
        <row r="6">
          <cell r="C6" t="str">
            <v>315-21</v>
          </cell>
          <cell r="D6">
            <v>1290000</v>
          </cell>
          <cell r="E6" t="str">
            <v>COOLAHAN</v>
          </cell>
        </row>
        <row r="7">
          <cell r="C7" t="str">
            <v>101-22</v>
          </cell>
          <cell r="D7">
            <v>2010000</v>
          </cell>
          <cell r="E7" t="str">
            <v>MAELZER</v>
          </cell>
        </row>
        <row r="8">
          <cell r="C8" t="str">
            <v>103-22</v>
          </cell>
          <cell r="D8">
            <v>1090000</v>
          </cell>
          <cell r="E8" t="str">
            <v>SPECTOR</v>
          </cell>
        </row>
        <row r="9">
          <cell r="C9" t="str">
            <v>102-22</v>
          </cell>
          <cell r="D9">
            <v>2010000</v>
          </cell>
          <cell r="E9" t="str">
            <v>MAELZER</v>
          </cell>
        </row>
        <row r="10">
          <cell r="C10" t="str">
            <v>105-22</v>
          </cell>
          <cell r="D10">
            <v>1310000</v>
          </cell>
          <cell r="E10" t="str">
            <v>MALAVE</v>
          </cell>
        </row>
        <row r="11">
          <cell r="C11" t="str">
            <v>107-22</v>
          </cell>
          <cell r="D11">
            <v>1760000</v>
          </cell>
          <cell r="E11" t="str">
            <v>STRICKLAND</v>
          </cell>
        </row>
        <row r="12">
          <cell r="C12" t="str">
            <v>109-22</v>
          </cell>
          <cell r="D12">
            <v>900000</v>
          </cell>
          <cell r="E12" t="str">
            <v>ROCHA</v>
          </cell>
        </row>
        <row r="13">
          <cell r="C13" t="str">
            <v>104-22</v>
          </cell>
          <cell r="D13">
            <v>1090000</v>
          </cell>
          <cell r="E13" t="str">
            <v>SPECTOR</v>
          </cell>
        </row>
        <row r="14">
          <cell r="C14" t="str">
            <v>109-22</v>
          </cell>
          <cell r="D14">
            <v>900000</v>
          </cell>
          <cell r="E14" t="str">
            <v>ROCHA</v>
          </cell>
        </row>
        <row r="15">
          <cell r="C15" t="str">
            <v>109-22</v>
          </cell>
          <cell r="D15">
            <v>900000</v>
          </cell>
          <cell r="E15" t="str">
            <v>ROCHA</v>
          </cell>
        </row>
        <row r="16">
          <cell r="C16" t="str">
            <v>111-22</v>
          </cell>
          <cell r="D16">
            <v>1110000</v>
          </cell>
          <cell r="E16" t="str">
            <v>STARKS</v>
          </cell>
        </row>
        <row r="17">
          <cell r="C17" t="str">
            <v>800-22</v>
          </cell>
          <cell r="D17">
            <v>1830000</v>
          </cell>
          <cell r="E17" t="str">
            <v>YORK</v>
          </cell>
        </row>
        <row r="18">
          <cell r="C18" t="str">
            <v>113-22</v>
          </cell>
          <cell r="D18">
            <v>2010000</v>
          </cell>
          <cell r="E18" t="str">
            <v>MAELZER</v>
          </cell>
        </row>
        <row r="19">
          <cell r="C19" t="str">
            <v>106-22</v>
          </cell>
          <cell r="D19">
            <v>1310000</v>
          </cell>
          <cell r="E19" t="str">
            <v>MALAVE</v>
          </cell>
        </row>
        <row r="20">
          <cell r="C20" t="str">
            <v>106-22</v>
          </cell>
          <cell r="D20">
            <v>1310000</v>
          </cell>
          <cell r="E20" t="str">
            <v>MALAVE</v>
          </cell>
        </row>
        <row r="21">
          <cell r="C21" t="str">
            <v>108-22</v>
          </cell>
          <cell r="D21">
            <v>1760000</v>
          </cell>
          <cell r="E21" t="str">
            <v>STRICKLAND</v>
          </cell>
        </row>
        <row r="22">
          <cell r="C22" t="str">
            <v>801-22</v>
          </cell>
          <cell r="D22">
            <v>1830000</v>
          </cell>
          <cell r="E22" t="str">
            <v>YORK</v>
          </cell>
        </row>
        <row r="23">
          <cell r="C23" t="str">
            <v>115-22</v>
          </cell>
          <cell r="D23">
            <v>1340000</v>
          </cell>
          <cell r="E23" t="str">
            <v>BEAM</v>
          </cell>
        </row>
        <row r="24">
          <cell r="C24" t="str">
            <v>117-22</v>
          </cell>
          <cell r="D24">
            <v>1090000</v>
          </cell>
          <cell r="E24" t="str">
            <v>SPECTOR</v>
          </cell>
        </row>
        <row r="25">
          <cell r="C25" t="str">
            <v>110-22</v>
          </cell>
          <cell r="D25">
            <v>900000</v>
          </cell>
          <cell r="E25" t="str">
            <v>ROCHA</v>
          </cell>
        </row>
        <row r="26">
          <cell r="C26" t="str">
            <v>112-22</v>
          </cell>
          <cell r="D26">
            <v>1110000</v>
          </cell>
          <cell r="E26" t="str">
            <v>STARKS</v>
          </cell>
        </row>
        <row r="27">
          <cell r="C27" t="str">
            <v>119-22</v>
          </cell>
          <cell r="D27">
            <v>1310000</v>
          </cell>
          <cell r="E27" t="str">
            <v>MALAVE</v>
          </cell>
        </row>
        <row r="28">
          <cell r="C28" t="str">
            <v>119-22</v>
          </cell>
          <cell r="D28">
            <v>1310000</v>
          </cell>
          <cell r="E28" t="str">
            <v>MALAVE</v>
          </cell>
        </row>
        <row r="29">
          <cell r="C29" t="str">
            <v>114-22</v>
          </cell>
          <cell r="D29">
            <v>2010000</v>
          </cell>
          <cell r="E29" t="str">
            <v>MAELZER</v>
          </cell>
        </row>
        <row r="30">
          <cell r="C30" t="str">
            <v>802-22</v>
          </cell>
          <cell r="D30">
            <v>1830000</v>
          </cell>
          <cell r="E30" t="str">
            <v>YORK</v>
          </cell>
        </row>
        <row r="31">
          <cell r="C31" t="str">
            <v>121-22</v>
          </cell>
          <cell r="D31">
            <v>1760000</v>
          </cell>
          <cell r="E31" t="str">
            <v>STRICKLAND</v>
          </cell>
        </row>
        <row r="32">
          <cell r="C32" t="str">
            <v>803-22</v>
          </cell>
          <cell r="D32">
            <v>1100000</v>
          </cell>
          <cell r="E32" t="str">
            <v>GEBRETEKLE</v>
          </cell>
        </row>
        <row r="33">
          <cell r="C33" t="str">
            <v>116-22</v>
          </cell>
          <cell r="D33">
            <v>1340000</v>
          </cell>
          <cell r="E33" t="str">
            <v>BEAM</v>
          </cell>
        </row>
        <row r="34">
          <cell r="C34" t="str">
            <v>123-22</v>
          </cell>
          <cell r="D34">
            <v>900000</v>
          </cell>
          <cell r="E34" t="str">
            <v>ROCHA</v>
          </cell>
        </row>
        <row r="35">
          <cell r="C35" t="str">
            <v>805-22</v>
          </cell>
          <cell r="D35">
            <v>1830000</v>
          </cell>
          <cell r="E35" t="str">
            <v>YORK</v>
          </cell>
        </row>
        <row r="36">
          <cell r="C36" t="str">
            <v>118-22</v>
          </cell>
          <cell r="D36">
            <v>1090000</v>
          </cell>
          <cell r="E36" t="str">
            <v>SPECTOR</v>
          </cell>
        </row>
        <row r="37">
          <cell r="C37" t="str">
            <v>804-22</v>
          </cell>
          <cell r="D37">
            <v>1100000</v>
          </cell>
          <cell r="E37" t="str">
            <v>GEBRETEKLE</v>
          </cell>
        </row>
        <row r="38">
          <cell r="C38" t="str">
            <v>125-22</v>
          </cell>
          <cell r="D38">
            <v>1110000</v>
          </cell>
          <cell r="E38" t="str">
            <v>STARKS</v>
          </cell>
        </row>
        <row r="39">
          <cell r="C39" t="str">
            <v>120-22</v>
          </cell>
          <cell r="D39">
            <v>1310000</v>
          </cell>
          <cell r="E39" t="str">
            <v>MALAVE</v>
          </cell>
        </row>
        <row r="40">
          <cell r="C40" t="str">
            <v>127-22</v>
          </cell>
          <cell r="D40">
            <v>2010000</v>
          </cell>
          <cell r="E40" t="str">
            <v>MAELZER</v>
          </cell>
        </row>
        <row r="41">
          <cell r="C41" t="str">
            <v>122-22</v>
          </cell>
          <cell r="D41">
            <v>1760000</v>
          </cell>
          <cell r="E41" t="str">
            <v>STRICKLAND</v>
          </cell>
        </row>
        <row r="42">
          <cell r="C42" t="str">
            <v>806-22</v>
          </cell>
          <cell r="D42">
            <v>1830000</v>
          </cell>
          <cell r="E42" t="str">
            <v>YORK</v>
          </cell>
        </row>
        <row r="43">
          <cell r="C43" t="str">
            <v>129-22</v>
          </cell>
          <cell r="D43">
            <v>1360000</v>
          </cell>
          <cell r="E43" t="str">
            <v>SANTIZO</v>
          </cell>
        </row>
        <row r="44">
          <cell r="C44" t="str">
            <v>124-22</v>
          </cell>
          <cell r="D44">
            <v>900000</v>
          </cell>
          <cell r="E44" t="str">
            <v>ROCHA</v>
          </cell>
        </row>
        <row r="45">
          <cell r="C45" t="str">
            <v>807-22</v>
          </cell>
          <cell r="D45">
            <v>1100000</v>
          </cell>
          <cell r="E45" t="str">
            <v>GEBRETEKLE</v>
          </cell>
        </row>
        <row r="46">
          <cell r="C46" t="str">
            <v>126-22</v>
          </cell>
          <cell r="D46">
            <v>1110000</v>
          </cell>
          <cell r="E46" t="str">
            <v>STARKS</v>
          </cell>
        </row>
        <row r="47">
          <cell r="C47" t="str">
            <v>809-22</v>
          </cell>
          <cell r="D47">
            <v>1830000</v>
          </cell>
          <cell r="E47" t="str">
            <v>YORK</v>
          </cell>
        </row>
        <row r="48">
          <cell r="C48" t="str">
            <v>131-22</v>
          </cell>
          <cell r="D48">
            <v>1090000</v>
          </cell>
          <cell r="E48" t="str">
            <v>SPECTOR</v>
          </cell>
        </row>
        <row r="49">
          <cell r="C49" t="str">
            <v>808-22</v>
          </cell>
          <cell r="D49">
            <v>1100000</v>
          </cell>
          <cell r="E49" t="str">
            <v>GEBRETEKLE</v>
          </cell>
        </row>
        <row r="50">
          <cell r="C50" t="str">
            <v>133-22</v>
          </cell>
          <cell r="D50">
            <v>1310000</v>
          </cell>
          <cell r="E50" t="str">
            <v>MALAVE</v>
          </cell>
        </row>
        <row r="51">
          <cell r="C51" t="str">
            <v>808-22</v>
          </cell>
          <cell r="D51">
            <v>1100000</v>
          </cell>
          <cell r="E51" t="str">
            <v>GEBRETEKLE</v>
          </cell>
        </row>
        <row r="52">
          <cell r="C52" t="str">
            <v>128-22</v>
          </cell>
          <cell r="D52">
            <v>2010000</v>
          </cell>
          <cell r="E52" t="str">
            <v>MAELZER</v>
          </cell>
        </row>
        <row r="53">
          <cell r="C53" t="str">
            <v>130-22</v>
          </cell>
          <cell r="D53">
            <v>1360000</v>
          </cell>
          <cell r="E53" t="str">
            <v>SANTIZO</v>
          </cell>
        </row>
        <row r="54">
          <cell r="C54" t="str">
            <v>135-22</v>
          </cell>
          <cell r="D54">
            <v>1760000</v>
          </cell>
          <cell r="E54" t="str">
            <v>STRICKLAND</v>
          </cell>
        </row>
        <row r="55">
          <cell r="C55" t="str">
            <v>810-22</v>
          </cell>
          <cell r="D55">
            <v>1830000</v>
          </cell>
          <cell r="E55" t="str">
            <v>YORK</v>
          </cell>
        </row>
        <row r="56">
          <cell r="C56" t="str">
            <v>137-22</v>
          </cell>
          <cell r="D56">
            <v>900000</v>
          </cell>
          <cell r="E56" t="str">
            <v>ROCHA</v>
          </cell>
        </row>
        <row r="57">
          <cell r="C57" t="str">
            <v>811-22</v>
          </cell>
          <cell r="D57">
            <v>1100000</v>
          </cell>
          <cell r="E57" t="str">
            <v>GEBRETEKLE</v>
          </cell>
        </row>
        <row r="58">
          <cell r="C58" t="str">
            <v>132-22</v>
          </cell>
          <cell r="D58">
            <v>1090000</v>
          </cell>
          <cell r="E58" t="str">
            <v>SPECTOR</v>
          </cell>
        </row>
        <row r="59">
          <cell r="C59" t="str">
            <v>139-22</v>
          </cell>
          <cell r="D59">
            <v>1110000</v>
          </cell>
          <cell r="E59" t="str">
            <v>STARKS</v>
          </cell>
        </row>
        <row r="60">
          <cell r="C60" t="str">
            <v>903-22</v>
          </cell>
          <cell r="D60">
            <v>1830000</v>
          </cell>
          <cell r="E60" t="str">
            <v>YORK</v>
          </cell>
        </row>
        <row r="61">
          <cell r="C61" t="str">
            <v>812-22</v>
          </cell>
          <cell r="D61">
            <v>1100000</v>
          </cell>
          <cell r="E61" t="str">
            <v>GEBRETEKLE</v>
          </cell>
        </row>
        <row r="62">
          <cell r="C62" t="str">
            <v>141-22</v>
          </cell>
          <cell r="D62">
            <v>2010000</v>
          </cell>
          <cell r="E62" t="str">
            <v>MAELZER</v>
          </cell>
        </row>
        <row r="63">
          <cell r="C63" t="str">
            <v>134-22</v>
          </cell>
          <cell r="D63">
            <v>1310000</v>
          </cell>
          <cell r="E63" t="str">
            <v>MALAVE</v>
          </cell>
        </row>
        <row r="64">
          <cell r="C64" t="str">
            <v>136-22</v>
          </cell>
          <cell r="D64">
            <v>1760000</v>
          </cell>
          <cell r="E64" t="str">
            <v>STRICKLAND</v>
          </cell>
        </row>
        <row r="65">
          <cell r="C65" t="str">
            <v>143-22</v>
          </cell>
          <cell r="D65">
            <v>1360000</v>
          </cell>
          <cell r="E65" t="str">
            <v>SANTIZO</v>
          </cell>
        </row>
        <row r="66">
          <cell r="C66" t="str">
            <v>138-22</v>
          </cell>
          <cell r="D66">
            <v>900000</v>
          </cell>
          <cell r="E66" t="str">
            <v>ROCHA</v>
          </cell>
        </row>
        <row r="67">
          <cell r="C67" t="str">
            <v>140-22</v>
          </cell>
          <cell r="D67">
            <v>1110000</v>
          </cell>
          <cell r="E67" t="str">
            <v>STARKS</v>
          </cell>
        </row>
        <row r="68">
          <cell r="C68" t="str">
            <v>145-22</v>
          </cell>
          <cell r="D68">
            <v>1240000</v>
          </cell>
          <cell r="E68" t="str">
            <v>GRASTON</v>
          </cell>
        </row>
        <row r="69">
          <cell r="C69" t="str">
            <v>813-22</v>
          </cell>
          <cell r="D69">
            <v>1100000</v>
          </cell>
          <cell r="E69" t="str">
            <v>GEBRETEKLE</v>
          </cell>
        </row>
        <row r="70">
          <cell r="C70" t="str">
            <v>145-22</v>
          </cell>
          <cell r="D70">
            <v>1240000</v>
          </cell>
          <cell r="E70" t="str">
            <v>GRASTON</v>
          </cell>
        </row>
        <row r="71">
          <cell r="C71" t="str">
            <v>145-22</v>
          </cell>
          <cell r="D71">
            <v>1240000</v>
          </cell>
          <cell r="E71" t="str">
            <v>GRASTON</v>
          </cell>
        </row>
        <row r="72">
          <cell r="C72" t="str">
            <v>143-22</v>
          </cell>
          <cell r="D72">
            <v>1360000</v>
          </cell>
          <cell r="E72" t="str">
            <v>SANTIZO</v>
          </cell>
        </row>
        <row r="73">
          <cell r="C73" t="str">
            <v>142-22</v>
          </cell>
          <cell r="D73">
            <v>2010000</v>
          </cell>
          <cell r="E73" t="str">
            <v>MAELZER</v>
          </cell>
        </row>
        <row r="74">
          <cell r="C74" t="str">
            <v>814-22</v>
          </cell>
          <cell r="D74">
            <v>1100000</v>
          </cell>
          <cell r="E74" t="str">
            <v>GEBRETEKLE</v>
          </cell>
        </row>
        <row r="75">
          <cell r="C75" t="str">
            <v>147-22</v>
          </cell>
          <cell r="D75">
            <v>1090000</v>
          </cell>
          <cell r="E75" t="str">
            <v>SPECTOR</v>
          </cell>
        </row>
        <row r="76">
          <cell r="C76" t="str">
            <v>144-22</v>
          </cell>
          <cell r="D76">
            <v>1360000</v>
          </cell>
          <cell r="E76" t="str">
            <v>SANTIZO</v>
          </cell>
        </row>
        <row r="77">
          <cell r="C77" t="str">
            <v>151-22</v>
          </cell>
          <cell r="D77">
            <v>1310000</v>
          </cell>
          <cell r="E77" t="str">
            <v>MALAVE</v>
          </cell>
        </row>
        <row r="78">
          <cell r="C78" t="str">
            <v>153-22</v>
          </cell>
          <cell r="D78">
            <v>900000</v>
          </cell>
          <cell r="E78" t="str">
            <v>ROCHA</v>
          </cell>
        </row>
        <row r="79">
          <cell r="C79" t="str">
            <v>146-22</v>
          </cell>
          <cell r="D79">
            <v>1240000</v>
          </cell>
          <cell r="E79" t="str">
            <v>GRASTON</v>
          </cell>
        </row>
        <row r="80">
          <cell r="C80" t="str">
            <v>155-22</v>
          </cell>
          <cell r="D80">
            <v>1830000</v>
          </cell>
          <cell r="E80" t="str">
            <v>YORK</v>
          </cell>
        </row>
        <row r="81">
          <cell r="C81" t="str">
            <v>815-22</v>
          </cell>
          <cell r="D81">
            <v>1100000</v>
          </cell>
          <cell r="E81" t="str">
            <v>GEBRETEKLE</v>
          </cell>
        </row>
        <row r="82">
          <cell r="C82" t="str">
            <v>148-22</v>
          </cell>
          <cell r="D82">
            <v>1090000</v>
          </cell>
          <cell r="E82" t="str">
            <v>SPECTOR</v>
          </cell>
        </row>
        <row r="83">
          <cell r="C83" t="str">
            <v>157-22</v>
          </cell>
          <cell r="D83">
            <v>1110000</v>
          </cell>
          <cell r="E83" t="str">
            <v>STARKS</v>
          </cell>
        </row>
        <row r="84">
          <cell r="C84" t="str">
            <v>50-22</v>
          </cell>
          <cell r="D84">
            <v>2000000</v>
          </cell>
          <cell r="E84" t="str">
            <v>STAMBAUGH</v>
          </cell>
        </row>
        <row r="85">
          <cell r="C85" t="str">
            <v>50-22</v>
          </cell>
          <cell r="D85">
            <v>2000000</v>
          </cell>
          <cell r="E85" t="str">
            <v>STAMBAUGH</v>
          </cell>
        </row>
        <row r="86">
          <cell r="C86" t="str">
            <v>50-22</v>
          </cell>
          <cell r="D86">
            <v>2000000</v>
          </cell>
          <cell r="E86" t="str">
            <v>STAMBAUGH</v>
          </cell>
        </row>
        <row r="87">
          <cell r="C87" t="str">
            <v>816-22</v>
          </cell>
          <cell r="D87">
            <v>1100000</v>
          </cell>
          <cell r="E87" t="str">
            <v>GEBRETEKLE</v>
          </cell>
        </row>
        <row r="88">
          <cell r="C88" t="str">
            <v>159-22</v>
          </cell>
          <cell r="D88">
            <v>1340000</v>
          </cell>
          <cell r="E88" t="str">
            <v>BEAM</v>
          </cell>
        </row>
        <row r="89">
          <cell r="C89" t="str">
            <v>152-22</v>
          </cell>
          <cell r="D89">
            <v>1310000</v>
          </cell>
          <cell r="E89" t="str">
            <v>MALAVE</v>
          </cell>
        </row>
        <row r="90">
          <cell r="C90" t="str">
            <v>52-22</v>
          </cell>
          <cell r="D90">
            <v>1810000</v>
          </cell>
          <cell r="E90" t="str">
            <v>NEWELL</v>
          </cell>
        </row>
        <row r="91">
          <cell r="C91" t="str">
            <v>159-22</v>
          </cell>
          <cell r="D91">
            <v>2000000</v>
          </cell>
          <cell r="E91" t="str">
            <v>STAMBAUGH</v>
          </cell>
        </row>
        <row r="92">
          <cell r="C92" t="str">
            <v>154-22</v>
          </cell>
          <cell r="D92">
            <v>900000</v>
          </cell>
          <cell r="E92" t="str">
            <v>ROCHA</v>
          </cell>
        </row>
        <row r="93">
          <cell r="C93" t="str">
            <v>161-22</v>
          </cell>
          <cell r="D93">
            <v>1360000</v>
          </cell>
          <cell r="E93" t="str">
            <v>SANTIZO</v>
          </cell>
        </row>
        <row r="94">
          <cell r="C94" t="str">
            <v>156-22</v>
          </cell>
          <cell r="D94">
            <v>1830000</v>
          </cell>
          <cell r="E94" t="str">
            <v>YORK</v>
          </cell>
        </row>
        <row r="95">
          <cell r="C95" t="str">
            <v>817-22</v>
          </cell>
          <cell r="D95">
            <v>1100000</v>
          </cell>
          <cell r="E95" t="str">
            <v>GEBRETEKLE</v>
          </cell>
        </row>
        <row r="96">
          <cell r="C96" t="str">
            <v>163-22</v>
          </cell>
          <cell r="D96">
            <v>2040000</v>
          </cell>
          <cell r="E96" t="str">
            <v>MOSES</v>
          </cell>
        </row>
        <row r="97">
          <cell r="C97" t="str">
            <v>158-22</v>
          </cell>
          <cell r="D97">
            <v>1110000</v>
          </cell>
          <cell r="E97" t="str">
            <v>STARKS</v>
          </cell>
        </row>
        <row r="98">
          <cell r="C98" t="str">
            <v>55-22</v>
          </cell>
          <cell r="D98">
            <v>1760000</v>
          </cell>
          <cell r="E98" t="str">
            <v>STRICKLAND</v>
          </cell>
        </row>
        <row r="99">
          <cell r="C99" t="str">
            <v>818-22</v>
          </cell>
          <cell r="D99">
            <v>1100000</v>
          </cell>
          <cell r="E99" t="str">
            <v>GEBRETEKLE</v>
          </cell>
        </row>
        <row r="100">
          <cell r="C100" t="str">
            <v>55-22</v>
          </cell>
          <cell r="D100">
            <v>1760000</v>
          </cell>
          <cell r="E100" t="str">
            <v>STRICKLAND</v>
          </cell>
        </row>
        <row r="101">
          <cell r="C101" t="str">
            <v>165-22</v>
          </cell>
          <cell r="D101">
            <v>1810000</v>
          </cell>
          <cell r="E101" t="str">
            <v>NEWELL</v>
          </cell>
        </row>
        <row r="102">
          <cell r="C102" t="str">
            <v>160-22</v>
          </cell>
          <cell r="D102">
            <v>2000000</v>
          </cell>
          <cell r="E102" t="str">
            <v>STAMBAUGH</v>
          </cell>
        </row>
        <row r="103">
          <cell r="C103" t="str">
            <v>162-22</v>
          </cell>
          <cell r="D103">
            <v>1360000</v>
          </cell>
          <cell r="E103" t="str">
            <v>SANTIZO</v>
          </cell>
        </row>
        <row r="104">
          <cell r="C104" t="str">
            <v>167-22</v>
          </cell>
          <cell r="D104">
            <v>1140000</v>
          </cell>
          <cell r="E104" t="str">
            <v>YOUNG</v>
          </cell>
        </row>
        <row r="105">
          <cell r="C105" t="str">
            <v>57-22</v>
          </cell>
          <cell r="D105">
            <v>1340000</v>
          </cell>
          <cell r="E105" t="str">
            <v>BEAM</v>
          </cell>
        </row>
        <row r="106">
          <cell r="C106" t="str">
            <v>169-22</v>
          </cell>
          <cell r="D106">
            <v>2220000</v>
          </cell>
          <cell r="E106" t="str">
            <v>HILLS</v>
          </cell>
        </row>
        <row r="107">
          <cell r="C107" t="str">
            <v>819-22</v>
          </cell>
          <cell r="D107">
            <v>1100000</v>
          </cell>
          <cell r="E107" t="str">
            <v>GEBRETEKLE</v>
          </cell>
        </row>
        <row r="108">
          <cell r="C108" t="str">
            <v>164-22</v>
          </cell>
          <cell r="D108">
            <v>2040000</v>
          </cell>
          <cell r="E108" t="str">
            <v>MOSES</v>
          </cell>
        </row>
        <row r="109">
          <cell r="C109" t="str">
            <v>171-22</v>
          </cell>
          <cell r="D109">
            <v>1470000</v>
          </cell>
          <cell r="E109" t="str">
            <v>RIVERA</v>
          </cell>
        </row>
        <row r="110">
          <cell r="C110" t="str">
            <v>166-22</v>
          </cell>
          <cell r="D110">
            <v>1810000</v>
          </cell>
          <cell r="E110" t="str">
            <v>NEWELL</v>
          </cell>
        </row>
        <row r="111">
          <cell r="C111" t="str">
            <v>820-22</v>
          </cell>
          <cell r="D111">
            <v>1100000</v>
          </cell>
          <cell r="E111" t="str">
            <v>GEBRETEKLE</v>
          </cell>
        </row>
        <row r="112">
          <cell r="C112" t="str">
            <v>173-22</v>
          </cell>
          <cell r="D112">
            <v>2000000</v>
          </cell>
          <cell r="E112" t="str">
            <v>STAMBAUGH</v>
          </cell>
        </row>
        <row r="113">
          <cell r="C113" t="str">
            <v>168-22</v>
          </cell>
          <cell r="D113">
            <v>1140000</v>
          </cell>
          <cell r="E113" t="str">
            <v>YOUNG</v>
          </cell>
        </row>
        <row r="114">
          <cell r="C114" t="str">
            <v>170-22</v>
          </cell>
          <cell r="D114">
            <v>2220000</v>
          </cell>
          <cell r="E114" t="str">
            <v>HILLS</v>
          </cell>
        </row>
        <row r="115">
          <cell r="C115" t="str">
            <v>175-22</v>
          </cell>
          <cell r="D115">
            <v>2100000</v>
          </cell>
          <cell r="E115" t="str">
            <v>ISHMAEL</v>
          </cell>
        </row>
        <row r="116">
          <cell r="C116" t="str">
            <v>177-22</v>
          </cell>
          <cell r="D116">
            <v>2040000</v>
          </cell>
          <cell r="E116" t="str">
            <v>MOSES</v>
          </cell>
        </row>
        <row r="117">
          <cell r="C117" t="str">
            <v>821-22</v>
          </cell>
          <cell r="D117">
            <v>1540000</v>
          </cell>
          <cell r="E117" t="str">
            <v>HELVIE</v>
          </cell>
        </row>
        <row r="118">
          <cell r="C118" t="str">
            <v>172-22</v>
          </cell>
          <cell r="D118">
            <v>1740000</v>
          </cell>
          <cell r="E118" t="str">
            <v>STORY</v>
          </cell>
        </row>
        <row r="119">
          <cell r="C119" t="str">
            <v>179-22</v>
          </cell>
          <cell r="D119">
            <v>1810000</v>
          </cell>
          <cell r="E119" t="str">
            <v>NEWELL</v>
          </cell>
        </row>
        <row r="120">
          <cell r="C120" t="str">
            <v>174-22</v>
          </cell>
          <cell r="D120">
            <v>2000000</v>
          </cell>
          <cell r="E120" t="str">
            <v>STAMBAUGH</v>
          </cell>
        </row>
        <row r="121">
          <cell r="C121" t="str">
            <v>822-22</v>
          </cell>
          <cell r="D121">
            <v>1540000</v>
          </cell>
          <cell r="E121" t="str">
            <v>HELVIE</v>
          </cell>
        </row>
        <row r="122">
          <cell r="C122" t="str">
            <v>181-22</v>
          </cell>
          <cell r="D122">
            <v>1140000</v>
          </cell>
          <cell r="E122" t="str">
            <v>YOUNG</v>
          </cell>
        </row>
        <row r="123">
          <cell r="C123" t="str">
            <v>176-22</v>
          </cell>
          <cell r="D123">
            <v>2100000</v>
          </cell>
          <cell r="E123" t="str">
            <v>ISHMAEL</v>
          </cell>
        </row>
        <row r="124">
          <cell r="C124" t="str">
            <v>183-22</v>
          </cell>
          <cell r="D124">
            <v>2220000</v>
          </cell>
          <cell r="E124" t="str">
            <v>HILLS</v>
          </cell>
        </row>
        <row r="125">
          <cell r="C125" t="str">
            <v>178-22</v>
          </cell>
          <cell r="D125">
            <v>2040000</v>
          </cell>
          <cell r="E125" t="str">
            <v>MOSES</v>
          </cell>
        </row>
        <row r="126">
          <cell r="C126" t="str">
            <v>180-22</v>
          </cell>
          <cell r="D126">
            <v>1810000</v>
          </cell>
          <cell r="E126" t="str">
            <v>NEWELL</v>
          </cell>
        </row>
        <row r="127">
          <cell r="C127" t="str">
            <v>185-22</v>
          </cell>
          <cell r="D127">
            <v>1740000</v>
          </cell>
          <cell r="E127" t="str">
            <v>STORY</v>
          </cell>
        </row>
        <row r="128">
          <cell r="C128" t="str">
            <v>823-22</v>
          </cell>
          <cell r="D128">
            <v>1540000</v>
          </cell>
          <cell r="E128" t="str">
            <v>HELVIE</v>
          </cell>
        </row>
        <row r="129">
          <cell r="C129" t="str">
            <v>187-22</v>
          </cell>
          <cell r="D129">
            <v>2000000</v>
          </cell>
          <cell r="E129" t="str">
            <v>STAMBAUGH</v>
          </cell>
        </row>
        <row r="130">
          <cell r="C130" t="str">
            <v>182-22</v>
          </cell>
          <cell r="D130">
            <v>1140000</v>
          </cell>
          <cell r="E130" t="str">
            <v>YOUNG</v>
          </cell>
        </row>
        <row r="131">
          <cell r="C131" t="str">
            <v>824-22</v>
          </cell>
          <cell r="D131">
            <v>1540000</v>
          </cell>
          <cell r="E131" t="str">
            <v>HELVIE</v>
          </cell>
        </row>
        <row r="132">
          <cell r="C132" t="str">
            <v>184-22</v>
          </cell>
          <cell r="D132">
            <v>2220000</v>
          </cell>
          <cell r="E132" t="str">
            <v>HILLS</v>
          </cell>
        </row>
        <row r="133">
          <cell r="C133" t="str">
            <v>189-22</v>
          </cell>
          <cell r="D133">
            <v>2020000</v>
          </cell>
          <cell r="E133" t="str">
            <v>SHOOK</v>
          </cell>
        </row>
        <row r="134">
          <cell r="C134" t="str">
            <v>191-22</v>
          </cell>
          <cell r="D134">
            <v>2040000</v>
          </cell>
          <cell r="E134" t="str">
            <v>MOSES</v>
          </cell>
        </row>
        <row r="135">
          <cell r="C135" t="str">
            <v>186-22</v>
          </cell>
          <cell r="D135">
            <v>1740000</v>
          </cell>
          <cell r="E135" t="str">
            <v>STORY</v>
          </cell>
        </row>
        <row r="136">
          <cell r="C136" t="str">
            <v>193-22</v>
          </cell>
          <cell r="D136">
            <v>1810000</v>
          </cell>
          <cell r="E136" t="str">
            <v>NEWELL</v>
          </cell>
        </row>
        <row r="137">
          <cell r="C137" t="str">
            <v>904-22</v>
          </cell>
          <cell r="D137">
            <v>1230000</v>
          </cell>
          <cell r="E137" t="str">
            <v>YANAI</v>
          </cell>
        </row>
        <row r="138">
          <cell r="C138" t="str">
            <v>825-22</v>
          </cell>
          <cell r="D138">
            <v>1540000</v>
          </cell>
          <cell r="E138" t="str">
            <v>HELVIE</v>
          </cell>
        </row>
        <row r="139">
          <cell r="C139" t="str">
            <v>188-22</v>
          </cell>
          <cell r="D139">
            <v>2000000</v>
          </cell>
          <cell r="E139" t="str">
            <v>STAMBAUGH</v>
          </cell>
        </row>
        <row r="140">
          <cell r="C140" t="str">
            <v>195-22</v>
          </cell>
          <cell r="D140">
            <v>1140000</v>
          </cell>
          <cell r="E140" t="str">
            <v>YOUNG</v>
          </cell>
        </row>
        <row r="141">
          <cell r="C141" t="str">
            <v>190-22</v>
          </cell>
          <cell r="D141">
            <v>2020000</v>
          </cell>
          <cell r="E141" t="str">
            <v>SHOOK</v>
          </cell>
        </row>
        <row r="142">
          <cell r="C142" t="str">
            <v>826-22</v>
          </cell>
          <cell r="D142">
            <v>1540000</v>
          </cell>
          <cell r="E142" t="str">
            <v>HELVIE</v>
          </cell>
        </row>
        <row r="143">
          <cell r="C143" t="str">
            <v>197-22</v>
          </cell>
          <cell r="D143">
            <v>2220000</v>
          </cell>
          <cell r="E143" t="str">
            <v>HILLS</v>
          </cell>
        </row>
        <row r="144">
          <cell r="C144" t="str">
            <v>827-22</v>
          </cell>
          <cell r="D144">
            <v>1230000</v>
          </cell>
          <cell r="E144" t="str">
            <v>YANAI</v>
          </cell>
        </row>
        <row r="145">
          <cell r="C145" t="str">
            <v>192-22</v>
          </cell>
          <cell r="D145">
            <v>2040000</v>
          </cell>
          <cell r="E145" t="str">
            <v>MOSES</v>
          </cell>
        </row>
        <row r="146">
          <cell r="C146" t="str">
            <v>199-22</v>
          </cell>
          <cell r="D146">
            <v>1740000</v>
          </cell>
          <cell r="E146" t="str">
            <v>STORY</v>
          </cell>
        </row>
        <row r="147">
          <cell r="C147" t="str">
            <v>194-22</v>
          </cell>
          <cell r="D147">
            <v>1810000</v>
          </cell>
          <cell r="E147" t="str">
            <v>NEWELL</v>
          </cell>
        </row>
        <row r="148">
          <cell r="C148" t="str">
            <v>828-22</v>
          </cell>
          <cell r="D148">
            <v>1230000</v>
          </cell>
          <cell r="E148" t="str">
            <v>YANAI</v>
          </cell>
        </row>
        <row r="149">
          <cell r="C149" t="str">
            <v>201-22</v>
          </cell>
          <cell r="D149">
            <v>2000000</v>
          </cell>
          <cell r="E149" t="str">
            <v>STAMBAUGH</v>
          </cell>
        </row>
        <row r="150">
          <cell r="C150" t="str">
            <v>196-22</v>
          </cell>
          <cell r="D150">
            <v>1140000</v>
          </cell>
          <cell r="E150" t="str">
            <v>YOUNG</v>
          </cell>
        </row>
        <row r="151">
          <cell r="C151" t="str">
            <v>829-22</v>
          </cell>
          <cell r="D151">
            <v>1540000</v>
          </cell>
          <cell r="E151" t="str">
            <v>HELVIE</v>
          </cell>
        </row>
        <row r="152">
          <cell r="C152" t="str">
            <v>203-22</v>
          </cell>
          <cell r="D152">
            <v>2020000</v>
          </cell>
          <cell r="E152" t="str">
            <v>SHOOK</v>
          </cell>
        </row>
        <row r="153">
          <cell r="C153" t="str">
            <v>198-22</v>
          </cell>
          <cell r="D153">
            <v>2220000</v>
          </cell>
          <cell r="E153" t="str">
            <v>HILLS</v>
          </cell>
        </row>
        <row r="154">
          <cell r="C154" t="str">
            <v>830-22</v>
          </cell>
          <cell r="D154">
            <v>1540000</v>
          </cell>
          <cell r="E154" t="str">
            <v>HELVIE</v>
          </cell>
        </row>
        <row r="155">
          <cell r="C155" t="str">
            <v>205-22</v>
          </cell>
          <cell r="D155">
            <v>2040000</v>
          </cell>
          <cell r="E155" t="str">
            <v>MOSES</v>
          </cell>
        </row>
        <row r="156">
          <cell r="C156" t="str">
            <v>200-22</v>
          </cell>
          <cell r="D156">
            <v>1740000</v>
          </cell>
          <cell r="E156" t="str">
            <v>STORY</v>
          </cell>
        </row>
        <row r="157">
          <cell r="C157" t="str">
            <v>831-22</v>
          </cell>
          <cell r="D157">
            <v>1230000</v>
          </cell>
          <cell r="E157" t="str">
            <v>YANAI</v>
          </cell>
        </row>
        <row r="158">
          <cell r="C158" t="str">
            <v>207-22</v>
          </cell>
          <cell r="D158">
            <v>1810000</v>
          </cell>
          <cell r="E158" t="str">
            <v>NEWELL</v>
          </cell>
        </row>
        <row r="159">
          <cell r="C159" t="str">
            <v>202-22</v>
          </cell>
          <cell r="D159">
            <v>2000000</v>
          </cell>
          <cell r="E159" t="str">
            <v>STAMBAUGH</v>
          </cell>
        </row>
        <row r="160">
          <cell r="C160" t="str">
            <v>832-22</v>
          </cell>
          <cell r="D160">
            <v>1230000</v>
          </cell>
          <cell r="E160" t="str">
            <v>YANAI</v>
          </cell>
        </row>
        <row r="161">
          <cell r="C161" t="str">
            <v>209-22</v>
          </cell>
          <cell r="D161">
            <v>1180000</v>
          </cell>
          <cell r="E161" t="str">
            <v>LEVERE</v>
          </cell>
        </row>
        <row r="162">
          <cell r="C162" t="str">
            <v>833-22</v>
          </cell>
          <cell r="D162">
            <v>1540000</v>
          </cell>
          <cell r="E162" t="str">
            <v>HELVIE</v>
          </cell>
        </row>
        <row r="163">
          <cell r="C163" t="str">
            <v>65-22</v>
          </cell>
          <cell r="D163">
            <v>2100000</v>
          </cell>
          <cell r="E163" t="str">
            <v>ISHMAEL</v>
          </cell>
        </row>
        <row r="164">
          <cell r="C164" t="str">
            <v>204-22</v>
          </cell>
          <cell r="D164">
            <v>2020000</v>
          </cell>
          <cell r="E164" t="str">
            <v>SHOOK</v>
          </cell>
        </row>
        <row r="165">
          <cell r="C165" t="str">
            <v>211-22</v>
          </cell>
          <cell r="D165">
            <v>1140000</v>
          </cell>
          <cell r="E165" t="str">
            <v>YOUNG</v>
          </cell>
        </row>
        <row r="166">
          <cell r="C166" t="str">
            <v>54-22</v>
          </cell>
          <cell r="D166">
            <v>1300000</v>
          </cell>
          <cell r="E166" t="str">
            <v>LEVIN</v>
          </cell>
        </row>
        <row r="167">
          <cell r="C167" t="str">
            <v>206-22</v>
          </cell>
          <cell r="D167">
            <v>2040000</v>
          </cell>
          <cell r="E167" t="str">
            <v>MOSES</v>
          </cell>
        </row>
        <row r="168">
          <cell r="C168" t="str">
            <v>834-22</v>
          </cell>
          <cell r="D168">
            <v>1540000</v>
          </cell>
          <cell r="E168" t="str">
            <v>HELVIE</v>
          </cell>
        </row>
        <row r="169">
          <cell r="C169" t="str">
            <v>213-22</v>
          </cell>
          <cell r="D169">
            <v>1290000</v>
          </cell>
          <cell r="E169" t="str">
            <v>COOLAHAN</v>
          </cell>
        </row>
        <row r="170">
          <cell r="C170" t="str">
            <v>208-22</v>
          </cell>
          <cell r="D170">
            <v>1810000</v>
          </cell>
          <cell r="E170" t="str">
            <v>NEWELL</v>
          </cell>
        </row>
        <row r="171">
          <cell r="C171" t="str">
            <v>835-22</v>
          </cell>
          <cell r="D171">
            <v>1230000</v>
          </cell>
          <cell r="E171" t="str">
            <v>YANAI</v>
          </cell>
        </row>
        <row r="172">
          <cell r="C172" t="str">
            <v>56-22</v>
          </cell>
          <cell r="D172">
            <v>2260000</v>
          </cell>
          <cell r="E172" t="str">
            <v>ARVIDSON</v>
          </cell>
        </row>
        <row r="173">
          <cell r="C173" t="str">
            <v>215-22</v>
          </cell>
          <cell r="D173">
            <v>1740000</v>
          </cell>
          <cell r="E173" t="str">
            <v>STORY</v>
          </cell>
        </row>
        <row r="174">
          <cell r="C174" t="str">
            <v>58-22</v>
          </cell>
          <cell r="D174">
            <v>1480000</v>
          </cell>
          <cell r="E174" t="str">
            <v>STURGEON</v>
          </cell>
        </row>
        <row r="175">
          <cell r="C175" t="str">
            <v>210-22</v>
          </cell>
          <cell r="D175">
            <v>1180000</v>
          </cell>
          <cell r="E175" t="str">
            <v>LEVERE</v>
          </cell>
        </row>
        <row r="176">
          <cell r="C176" t="str">
            <v>836-22</v>
          </cell>
          <cell r="D176">
            <v>1230000</v>
          </cell>
          <cell r="E176" t="str">
            <v>YANAI</v>
          </cell>
        </row>
        <row r="177">
          <cell r="C177" t="str">
            <v>217-22</v>
          </cell>
          <cell r="D177">
            <v>1300000</v>
          </cell>
          <cell r="E177" t="str">
            <v>LEVIN</v>
          </cell>
        </row>
        <row r="178">
          <cell r="C178" t="str">
            <v>60-22</v>
          </cell>
          <cell r="D178">
            <v>2020000</v>
          </cell>
          <cell r="E178" t="str">
            <v>SHOOK</v>
          </cell>
        </row>
        <row r="179">
          <cell r="C179" t="str">
            <v>837-22</v>
          </cell>
          <cell r="D179">
            <v>1540000</v>
          </cell>
          <cell r="E179" t="str">
            <v>HELVIE</v>
          </cell>
        </row>
        <row r="180">
          <cell r="C180" t="str">
            <v>212-22</v>
          </cell>
          <cell r="D180">
            <v>1140000</v>
          </cell>
          <cell r="E180" t="str">
            <v>YOUNG</v>
          </cell>
        </row>
        <row r="181">
          <cell r="C181" t="str">
            <v>219-22</v>
          </cell>
          <cell r="D181">
            <v>1480000</v>
          </cell>
          <cell r="E181" t="str">
            <v>STURGEON</v>
          </cell>
        </row>
        <row r="182">
          <cell r="C182" t="str">
            <v>214-22</v>
          </cell>
          <cell r="D182">
            <v>1290000</v>
          </cell>
          <cell r="E182" t="str">
            <v>COOLAHAN</v>
          </cell>
        </row>
        <row r="183">
          <cell r="C183" t="str">
            <v>62-22</v>
          </cell>
          <cell r="D183">
            <v>2040000</v>
          </cell>
          <cell r="E183" t="str">
            <v>MOSES</v>
          </cell>
        </row>
        <row r="184">
          <cell r="C184" t="str">
            <v>838-22</v>
          </cell>
          <cell r="D184">
            <v>1540000</v>
          </cell>
          <cell r="E184" t="str">
            <v>HELVIE</v>
          </cell>
        </row>
        <row r="185">
          <cell r="C185" t="str">
            <v>303-22</v>
          </cell>
          <cell r="D185">
            <v>1810000</v>
          </cell>
          <cell r="E185" t="str">
            <v>NEWELL</v>
          </cell>
        </row>
        <row r="186">
          <cell r="C186" t="str">
            <v>839-22</v>
          </cell>
          <cell r="D186">
            <v>1230000</v>
          </cell>
          <cell r="E186" t="str">
            <v>YANAI</v>
          </cell>
        </row>
        <row r="187">
          <cell r="C187" t="str">
            <v>216-22</v>
          </cell>
          <cell r="D187">
            <v>1740000</v>
          </cell>
          <cell r="E187" t="str">
            <v>STORY</v>
          </cell>
        </row>
        <row r="188">
          <cell r="C188" t="str">
            <v>839-22</v>
          </cell>
          <cell r="D188">
            <v>1230000</v>
          </cell>
          <cell r="E188" t="str">
            <v>YANAI</v>
          </cell>
        </row>
        <row r="189">
          <cell r="C189" t="str">
            <v>221-22</v>
          </cell>
          <cell r="D189">
            <v>1180000</v>
          </cell>
          <cell r="E189" t="str">
            <v>LEVERE</v>
          </cell>
        </row>
        <row r="190">
          <cell r="C190" t="str">
            <v>839-22</v>
          </cell>
          <cell r="D190">
            <v>1230000</v>
          </cell>
          <cell r="E190" t="str">
            <v>YANAI</v>
          </cell>
        </row>
        <row r="191">
          <cell r="C191" t="str">
            <v>218-22</v>
          </cell>
          <cell r="D191">
            <v>1300000</v>
          </cell>
          <cell r="E191" t="str">
            <v>LEVIN</v>
          </cell>
        </row>
        <row r="192">
          <cell r="C192" t="str">
            <v>906-22</v>
          </cell>
          <cell r="D192">
            <v>1230000</v>
          </cell>
          <cell r="E192" t="str">
            <v>YANAI</v>
          </cell>
        </row>
        <row r="193">
          <cell r="C193" t="str">
            <v>220-22</v>
          </cell>
          <cell r="D193">
            <v>1480000</v>
          </cell>
          <cell r="E193" t="str">
            <v>STURGEON</v>
          </cell>
        </row>
        <row r="194">
          <cell r="C194" t="str">
            <v>841-22</v>
          </cell>
          <cell r="D194">
            <v>1540000</v>
          </cell>
          <cell r="E194" t="str">
            <v>HELVIE</v>
          </cell>
        </row>
        <row r="195">
          <cell r="C195" t="str">
            <v>223-22</v>
          </cell>
          <cell r="D195">
            <v>1290000</v>
          </cell>
          <cell r="E195" t="str">
            <v>COOLAHAN</v>
          </cell>
        </row>
        <row r="196">
          <cell r="C196" t="str">
            <v>840-22</v>
          </cell>
          <cell r="D196">
            <v>1540000</v>
          </cell>
          <cell r="E196" t="str">
            <v>HELVIE</v>
          </cell>
        </row>
        <row r="197">
          <cell r="C197" t="str">
            <v>307-22</v>
          </cell>
          <cell r="D197">
            <v>1740000</v>
          </cell>
          <cell r="E197" t="str">
            <v>STORY</v>
          </cell>
        </row>
        <row r="198">
          <cell r="C198" t="str">
            <v>222-22</v>
          </cell>
          <cell r="D198">
            <v>1180000</v>
          </cell>
          <cell r="E198" t="str">
            <v>LEVERE</v>
          </cell>
        </row>
        <row r="199">
          <cell r="C199" t="str">
            <v>225-22</v>
          </cell>
          <cell r="D199">
            <v>1300000</v>
          </cell>
          <cell r="E199" t="str">
            <v>LEVIN</v>
          </cell>
        </row>
        <row r="200">
          <cell r="C200" t="str">
            <v>843-22</v>
          </cell>
          <cell r="D200">
            <v>1540000</v>
          </cell>
          <cell r="E200" t="str">
            <v>HELVIE</v>
          </cell>
        </row>
        <row r="201">
          <cell r="C201" t="str">
            <v>227-22</v>
          </cell>
          <cell r="D201">
            <v>1480000</v>
          </cell>
          <cell r="E201" t="str">
            <v>STURGEON</v>
          </cell>
        </row>
        <row r="202">
          <cell r="C202" t="str">
            <v>227-22</v>
          </cell>
          <cell r="D202">
            <v>1480000</v>
          </cell>
          <cell r="E202" t="str">
            <v>STURGEON</v>
          </cell>
        </row>
        <row r="203">
          <cell r="C203" t="str">
            <v>224-22</v>
          </cell>
          <cell r="D203">
            <v>1290000</v>
          </cell>
          <cell r="E203" t="str">
            <v>COOLAHAN</v>
          </cell>
        </row>
        <row r="204">
          <cell r="C204" t="str">
            <v>842-22</v>
          </cell>
          <cell r="D204">
            <v>1540000</v>
          </cell>
          <cell r="E204" t="str">
            <v>HELVIE</v>
          </cell>
        </row>
        <row r="205">
          <cell r="C205" t="str">
            <v>229-22</v>
          </cell>
          <cell r="D205">
            <v>1180000</v>
          </cell>
          <cell r="E205" t="str">
            <v>LEVERE</v>
          </cell>
        </row>
        <row r="206">
          <cell r="C206" t="str">
            <v>226-22</v>
          </cell>
          <cell r="D206">
            <v>1300000</v>
          </cell>
          <cell r="E206" t="str">
            <v>LEVIN</v>
          </cell>
        </row>
        <row r="207">
          <cell r="C207" t="str">
            <v>228-22</v>
          </cell>
          <cell r="D207">
            <v>1480000</v>
          </cell>
          <cell r="E207" t="str">
            <v>STURGEON</v>
          </cell>
        </row>
        <row r="208">
          <cell r="C208" t="str">
            <v>231-22</v>
          </cell>
          <cell r="D208">
            <v>1290000</v>
          </cell>
          <cell r="E208" t="str">
            <v>COOLAHAN</v>
          </cell>
        </row>
        <row r="209">
          <cell r="C209" t="str">
            <v>230-22</v>
          </cell>
          <cell r="D209">
            <v>1180000</v>
          </cell>
          <cell r="E209" t="str">
            <v>LEVERE</v>
          </cell>
        </row>
        <row r="210">
          <cell r="C210" t="str">
            <v>233-22</v>
          </cell>
          <cell r="D210">
            <v>1300000</v>
          </cell>
          <cell r="E210" t="str">
            <v>LEVIN</v>
          </cell>
        </row>
        <row r="211">
          <cell r="C211" t="str">
            <v>232-22</v>
          </cell>
          <cell r="D211">
            <v>1290000</v>
          </cell>
          <cell r="E211" t="str">
            <v>COOLAHAN</v>
          </cell>
        </row>
        <row r="212">
          <cell r="C212" t="str">
            <v>235-22</v>
          </cell>
          <cell r="D212">
            <v>1480000</v>
          </cell>
          <cell r="E212" t="str">
            <v>STURGEON</v>
          </cell>
        </row>
        <row r="213">
          <cell r="C213" t="str">
            <v>847-22</v>
          </cell>
          <cell r="D213">
            <v>1230000</v>
          </cell>
          <cell r="E213" t="str">
            <v>YANAI</v>
          </cell>
        </row>
        <row r="214">
          <cell r="C214" t="str">
            <v>908-22</v>
          </cell>
          <cell r="D214">
            <v>1230000</v>
          </cell>
          <cell r="E214" t="str">
            <v>YANAI</v>
          </cell>
        </row>
        <row r="215">
          <cell r="C215" t="str">
            <v>234-22</v>
          </cell>
          <cell r="D215">
            <v>1300000</v>
          </cell>
          <cell r="E215" t="str">
            <v>LEVIN</v>
          </cell>
        </row>
        <row r="216">
          <cell r="C216" t="str">
            <v>237-22</v>
          </cell>
          <cell r="D216">
            <v>1180000</v>
          </cell>
          <cell r="E216" t="str">
            <v>LEVERE</v>
          </cell>
        </row>
        <row r="217">
          <cell r="C217" t="str">
            <v>236-22</v>
          </cell>
          <cell r="D217">
            <v>1480000</v>
          </cell>
          <cell r="E217" t="str">
            <v>STURGEON</v>
          </cell>
        </row>
        <row r="218">
          <cell r="C218" t="str">
            <v>239-22</v>
          </cell>
          <cell r="D218">
            <v>1290000</v>
          </cell>
          <cell r="E218" t="str">
            <v>COOLAHAN</v>
          </cell>
        </row>
        <row r="219">
          <cell r="C219" t="str">
            <v>238-22</v>
          </cell>
          <cell r="D219">
            <v>1180000</v>
          </cell>
          <cell r="E219" t="str">
            <v>LEVERE</v>
          </cell>
        </row>
        <row r="220">
          <cell r="C220" t="str">
            <v>241-22</v>
          </cell>
          <cell r="D220">
            <v>1300000</v>
          </cell>
          <cell r="E220" t="str">
            <v>LEVIN</v>
          </cell>
        </row>
        <row r="221">
          <cell r="C221" t="str">
            <v>243-22</v>
          </cell>
          <cell r="D221">
            <v>1480000</v>
          </cell>
          <cell r="E221" t="str">
            <v>STURGEON</v>
          </cell>
        </row>
        <row r="222">
          <cell r="C222" t="str">
            <v>240-22</v>
          </cell>
          <cell r="D222">
            <v>1290000</v>
          </cell>
          <cell r="E222" t="str">
            <v>COOLAHAN</v>
          </cell>
        </row>
        <row r="223">
          <cell r="C223" t="str">
            <v>309-22</v>
          </cell>
          <cell r="D223">
            <v>1180000</v>
          </cell>
          <cell r="E223" t="str">
            <v>LEVERE</v>
          </cell>
        </row>
        <row r="224">
          <cell r="C224" t="str">
            <v>242-22</v>
          </cell>
          <cell r="D224">
            <v>1300000</v>
          </cell>
          <cell r="E224" t="str">
            <v>LEVIN</v>
          </cell>
        </row>
        <row r="225">
          <cell r="C225" t="str">
            <v>311-22</v>
          </cell>
          <cell r="D225">
            <v>1290000</v>
          </cell>
          <cell r="E225" t="str">
            <v>COOLAHAN</v>
          </cell>
        </row>
        <row r="226">
          <cell r="C226" t="str">
            <v>244-22</v>
          </cell>
          <cell r="D226">
            <v>1480000</v>
          </cell>
          <cell r="E226" t="str">
            <v>STURGEON</v>
          </cell>
        </row>
        <row r="227">
          <cell r="C227" t="str">
            <v>311-22</v>
          </cell>
          <cell r="D227">
            <v>1290000</v>
          </cell>
          <cell r="E227" t="str">
            <v>COOLAHAN</v>
          </cell>
        </row>
        <row r="228">
          <cell r="C228" t="str">
            <v>313-22</v>
          </cell>
          <cell r="D228">
            <v>1300000</v>
          </cell>
          <cell r="E228" t="str">
            <v>LEVIN</v>
          </cell>
        </row>
        <row r="230">
          <cell r="C230" t="str">
            <v>311-21</v>
          </cell>
          <cell r="D230">
            <v>1230000</v>
          </cell>
          <cell r="E230" t="str">
            <v>YANAI</v>
          </cell>
        </row>
        <row r="231">
          <cell r="C231" t="str">
            <v>244-21</v>
          </cell>
          <cell r="D231">
            <v>1290000</v>
          </cell>
          <cell r="E231" t="str">
            <v>COOLAHAN</v>
          </cell>
        </row>
        <row r="232">
          <cell r="C232" t="str">
            <v>313-21</v>
          </cell>
          <cell r="D232">
            <v>1300000</v>
          </cell>
          <cell r="E232" t="str">
            <v>LEVIN</v>
          </cell>
        </row>
        <row r="233">
          <cell r="C233" t="str">
            <v>315-21</v>
          </cell>
          <cell r="D233">
            <v>1290000</v>
          </cell>
          <cell r="E233" t="str">
            <v>COOLAHAN</v>
          </cell>
        </row>
        <row r="235">
          <cell r="C235" t="str">
            <v>246-16</v>
          </cell>
          <cell r="D235">
            <v>1300000</v>
          </cell>
          <cell r="E235" t="str">
            <v>LEVIN</v>
          </cell>
        </row>
        <row r="236">
          <cell r="C236" t="str">
            <v>311-16</v>
          </cell>
          <cell r="D236">
            <v>1800000</v>
          </cell>
          <cell r="E236" t="str">
            <v>CHANDLER</v>
          </cell>
        </row>
        <row r="237">
          <cell r="C237" t="str">
            <v>313-16</v>
          </cell>
          <cell r="D237">
            <v>1480000</v>
          </cell>
          <cell r="E237" t="str">
            <v>STURGEON</v>
          </cell>
        </row>
        <row r="238">
          <cell r="C238" t="str">
            <v>315-16</v>
          </cell>
          <cell r="D238">
            <v>1300000</v>
          </cell>
          <cell r="E238" t="str">
            <v>LEVIN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101-26</v>
          </cell>
        </row>
      </sheetData>
      <sheetData sheetId="1"/>
      <sheetData sheetId="2"/>
      <sheetData sheetId="3">
        <row r="80">
          <cell r="C80" t="str">
            <v xml:space="preserve">Data.Train ID  </v>
          </cell>
        </row>
      </sheetData>
      <sheetData sheetId="4"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  <row r="20">
          <cell r="M20" t="str">
            <v>:.+((SYSTEM_STATE.+slice.+state.+changed )|(ment ac)|(system.+state.+changed )|(\|lc)|(penalty)|(\[timeout)|(PRM\|1\|D))</v>
          </cell>
        </row>
        <row r="23">
          <cell r="M23">
            <v>-6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  <sheetName val="Redmine List Values"/>
    </sheetNames>
    <sheetDataSet>
      <sheetData sheetId="0">
        <row r="13">
          <cell r="A13" t="str">
            <v>101-31</v>
          </cell>
        </row>
      </sheetData>
      <sheetData sheetId="1"/>
      <sheetData sheetId="2"/>
      <sheetData sheetId="3">
        <row r="1">
          <cell r="C1" t="str">
            <v>242-30</v>
          </cell>
        </row>
      </sheetData>
      <sheetData sheetId="4"/>
      <sheetData sheetId="5">
        <row r="3">
          <cell r="I3">
            <v>1</v>
          </cell>
        </row>
        <row r="4">
          <cell r="I4">
            <v>2</v>
          </cell>
        </row>
        <row r="5">
          <cell r="I5">
            <v>23</v>
          </cell>
        </row>
        <row r="6">
          <cell r="I6" t="str">
            <v>Yes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List Values"/>
      <sheetName val="Constants"/>
    </sheetNames>
    <sheetDataSet>
      <sheetData sheetId="0"/>
      <sheetData sheetId="1"/>
      <sheetData sheetId="2">
        <row r="4">
          <cell r="B4" t="str">
            <v>d6333d4a04012a730768444271f8ca06482dae87</v>
          </cell>
        </row>
        <row r="5">
          <cell r="B5" t="str">
            <v>https://secure.xorail.net/redmine/issues.json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101-23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242-22</v>
          </cell>
          <cell r="D2">
            <v>1300000</v>
          </cell>
          <cell r="E2" t="str">
            <v>LEVIN</v>
          </cell>
        </row>
        <row r="3">
          <cell r="C3" t="str">
            <v>311-22</v>
          </cell>
          <cell r="D3">
            <v>1290000</v>
          </cell>
          <cell r="E3" t="str">
            <v>COOLAHAN</v>
          </cell>
        </row>
        <row r="4">
          <cell r="C4" t="str">
            <v>244-22</v>
          </cell>
          <cell r="D4">
            <v>1480000</v>
          </cell>
          <cell r="E4" t="str">
            <v>STURGEON</v>
          </cell>
        </row>
        <row r="5">
          <cell r="C5" t="str">
            <v>311-22</v>
          </cell>
          <cell r="D5">
            <v>1290000</v>
          </cell>
          <cell r="E5" t="str">
            <v>COOLAHAN</v>
          </cell>
        </row>
        <row r="6">
          <cell r="C6" t="str">
            <v>313-22</v>
          </cell>
          <cell r="D6">
            <v>1300000</v>
          </cell>
          <cell r="E6" t="str">
            <v>LEVIN</v>
          </cell>
        </row>
        <row r="7">
          <cell r="C7" t="str">
            <v>101-23</v>
          </cell>
          <cell r="D7">
            <v>2010000</v>
          </cell>
          <cell r="E7" t="str">
            <v>MAELZER</v>
          </cell>
        </row>
        <row r="8">
          <cell r="C8" t="str">
            <v>103-23</v>
          </cell>
          <cell r="D8">
            <v>1990000</v>
          </cell>
          <cell r="E8" t="str">
            <v>DAVIS</v>
          </cell>
        </row>
        <row r="9">
          <cell r="C9" t="str">
            <v>102-23</v>
          </cell>
          <cell r="D9">
            <v>2010000</v>
          </cell>
          <cell r="E9" t="str">
            <v>MAELZER</v>
          </cell>
        </row>
        <row r="10">
          <cell r="C10" t="str">
            <v>105-23</v>
          </cell>
          <cell r="D10">
            <v>1310000</v>
          </cell>
          <cell r="E10" t="str">
            <v>MALAVE</v>
          </cell>
        </row>
        <row r="11">
          <cell r="C11" t="str">
            <v>107-23</v>
          </cell>
          <cell r="D11">
            <v>1190000</v>
          </cell>
          <cell r="E11" t="str">
            <v>BRANNON</v>
          </cell>
        </row>
        <row r="12">
          <cell r="C12" t="str">
            <v>104-23</v>
          </cell>
          <cell r="D12">
            <v>1990000</v>
          </cell>
          <cell r="E12" t="str">
            <v>DAVIS</v>
          </cell>
        </row>
        <row r="13">
          <cell r="C13" t="str">
            <v>109-23</v>
          </cell>
          <cell r="D13">
            <v>1100000</v>
          </cell>
          <cell r="E13" t="str">
            <v>GEBRETEKLE</v>
          </cell>
        </row>
        <row r="14">
          <cell r="C14" t="str">
            <v>104-23</v>
          </cell>
          <cell r="D14">
            <v>1990000</v>
          </cell>
          <cell r="E14" t="str">
            <v>DAVIS</v>
          </cell>
        </row>
        <row r="15">
          <cell r="C15" t="str">
            <v>104-23</v>
          </cell>
          <cell r="D15">
            <v>1990000</v>
          </cell>
          <cell r="E15" t="str">
            <v>DAVIS</v>
          </cell>
        </row>
        <row r="16">
          <cell r="C16" t="str">
            <v>111-23</v>
          </cell>
          <cell r="D16">
            <v>1090000</v>
          </cell>
          <cell r="E16" t="str">
            <v>SPECTOR</v>
          </cell>
        </row>
        <row r="17">
          <cell r="C17" t="str">
            <v>800-23</v>
          </cell>
          <cell r="D17">
            <v>1760000</v>
          </cell>
          <cell r="E17" t="str">
            <v>STRICKLAND</v>
          </cell>
        </row>
        <row r="18">
          <cell r="C18" t="str">
            <v>106-23</v>
          </cell>
          <cell r="D18">
            <v>1310000</v>
          </cell>
          <cell r="E18" t="str">
            <v>MALAVE</v>
          </cell>
        </row>
        <row r="19">
          <cell r="C19" t="str">
            <v>113-23</v>
          </cell>
          <cell r="D19">
            <v>2010000</v>
          </cell>
          <cell r="E19" t="str">
            <v>MAELZER</v>
          </cell>
        </row>
        <row r="20">
          <cell r="C20" t="str">
            <v>108-23</v>
          </cell>
          <cell r="D20">
            <v>1190000</v>
          </cell>
          <cell r="E20" t="str">
            <v>BRANNON</v>
          </cell>
        </row>
        <row r="21">
          <cell r="C21" t="str">
            <v>115-23</v>
          </cell>
          <cell r="D21">
            <v>900000</v>
          </cell>
          <cell r="E21" t="str">
            <v>ROCHA</v>
          </cell>
        </row>
        <row r="22">
          <cell r="C22" t="str">
            <v>117-23</v>
          </cell>
          <cell r="D22">
            <v>1990000</v>
          </cell>
          <cell r="E22" t="str">
            <v>DAVIS</v>
          </cell>
        </row>
        <row r="23">
          <cell r="C23" t="str">
            <v>117-23</v>
          </cell>
          <cell r="D23">
            <v>1990000</v>
          </cell>
          <cell r="E23" t="str">
            <v>DAVIS</v>
          </cell>
        </row>
        <row r="24">
          <cell r="C24" t="str">
            <v>117-23</v>
          </cell>
          <cell r="D24">
            <v>1990000</v>
          </cell>
          <cell r="E24" t="str">
            <v>DAVIS</v>
          </cell>
        </row>
        <row r="25">
          <cell r="C25" t="str">
            <v>117-23</v>
          </cell>
          <cell r="D25">
            <v>1990000</v>
          </cell>
          <cell r="E25" t="str">
            <v>DAVIS</v>
          </cell>
        </row>
        <row r="26">
          <cell r="C26" t="str">
            <v>110-23</v>
          </cell>
          <cell r="D26">
            <v>1100000</v>
          </cell>
          <cell r="E26" t="str">
            <v>GEBRETEKLE</v>
          </cell>
        </row>
        <row r="27">
          <cell r="C27" t="str">
            <v>801-23</v>
          </cell>
          <cell r="D27">
            <v>1760000</v>
          </cell>
          <cell r="E27" t="str">
            <v>STRICKLAND</v>
          </cell>
        </row>
        <row r="28">
          <cell r="C28" t="str">
            <v>112-23</v>
          </cell>
          <cell r="D28">
            <v>1090000</v>
          </cell>
          <cell r="E28" t="str">
            <v>SPECTOR</v>
          </cell>
        </row>
        <row r="29">
          <cell r="C29" t="str">
            <v>119-23</v>
          </cell>
          <cell r="D29">
            <v>1310000</v>
          </cell>
          <cell r="E29" t="str">
            <v>MALAVE</v>
          </cell>
        </row>
        <row r="30">
          <cell r="C30" t="str">
            <v>114-23</v>
          </cell>
          <cell r="D30">
            <v>2010000</v>
          </cell>
          <cell r="E30" t="str">
            <v>MAELZER</v>
          </cell>
        </row>
        <row r="31">
          <cell r="C31" t="str">
            <v>802-23</v>
          </cell>
          <cell r="D31">
            <v>1760000</v>
          </cell>
          <cell r="E31" t="str">
            <v>STRICKLAND</v>
          </cell>
        </row>
        <row r="32">
          <cell r="C32" t="str">
            <v>121-23</v>
          </cell>
          <cell r="D32">
            <v>1190000</v>
          </cell>
          <cell r="E32" t="str">
            <v>BRANNON</v>
          </cell>
        </row>
        <row r="33">
          <cell r="C33" t="str">
            <v>803-23</v>
          </cell>
          <cell r="D33">
            <v>1830000</v>
          </cell>
          <cell r="E33" t="str">
            <v>YORK</v>
          </cell>
        </row>
        <row r="34">
          <cell r="C34" t="str">
            <v>116-23</v>
          </cell>
          <cell r="D34">
            <v>900000</v>
          </cell>
          <cell r="E34" t="str">
            <v>ROCHA</v>
          </cell>
        </row>
        <row r="35">
          <cell r="C35" t="str">
            <v>123-23</v>
          </cell>
          <cell r="D35">
            <v>1100000</v>
          </cell>
          <cell r="E35" t="str">
            <v>GEBRETEKLE</v>
          </cell>
        </row>
        <row r="36">
          <cell r="C36" t="str">
            <v>804-23</v>
          </cell>
          <cell r="D36">
            <v>1830000</v>
          </cell>
          <cell r="E36" t="str">
            <v>YORK</v>
          </cell>
        </row>
        <row r="37">
          <cell r="C37" t="str">
            <v>118-23</v>
          </cell>
          <cell r="D37">
            <v>1990000</v>
          </cell>
          <cell r="E37" t="str">
            <v>DAVIS</v>
          </cell>
        </row>
        <row r="38">
          <cell r="C38" t="str">
            <v>805-23</v>
          </cell>
          <cell r="D38">
            <v>1760000</v>
          </cell>
          <cell r="E38" t="str">
            <v>STRICKLAND</v>
          </cell>
        </row>
        <row r="39">
          <cell r="C39" t="str">
            <v>125-23</v>
          </cell>
          <cell r="D39">
            <v>1090000</v>
          </cell>
          <cell r="E39" t="str">
            <v>SPECTOR</v>
          </cell>
        </row>
        <row r="40">
          <cell r="C40" t="str">
            <v>120-23</v>
          </cell>
          <cell r="D40">
            <v>1310000</v>
          </cell>
          <cell r="E40" t="str">
            <v>MALAVE</v>
          </cell>
        </row>
        <row r="41">
          <cell r="C41" t="str">
            <v>127-23</v>
          </cell>
          <cell r="D41">
            <v>2010000</v>
          </cell>
          <cell r="E41" t="str">
            <v>MAELZER</v>
          </cell>
        </row>
        <row r="42">
          <cell r="C42" t="str">
            <v>807-23</v>
          </cell>
          <cell r="D42">
            <v>1830000</v>
          </cell>
          <cell r="E42" t="str">
            <v>YORK</v>
          </cell>
        </row>
        <row r="43">
          <cell r="C43" t="str">
            <v>122-23</v>
          </cell>
          <cell r="D43">
            <v>1190000</v>
          </cell>
          <cell r="E43" t="str">
            <v>BRANNON</v>
          </cell>
        </row>
        <row r="44">
          <cell r="C44" t="str">
            <v>806-23</v>
          </cell>
          <cell r="D44">
            <v>1760000</v>
          </cell>
          <cell r="E44" t="str">
            <v>STRICKLAND</v>
          </cell>
        </row>
        <row r="45">
          <cell r="C45" t="str">
            <v>129-23</v>
          </cell>
          <cell r="D45">
            <v>900000</v>
          </cell>
          <cell r="E45" t="str">
            <v>ROCHA</v>
          </cell>
        </row>
        <row r="46">
          <cell r="C46" t="str">
            <v>124-23</v>
          </cell>
          <cell r="D46">
            <v>1100000</v>
          </cell>
          <cell r="E46" t="str">
            <v>GEBRETEKLE</v>
          </cell>
        </row>
        <row r="47">
          <cell r="C47" t="str">
            <v>131-23</v>
          </cell>
          <cell r="D47">
            <v>1990000</v>
          </cell>
          <cell r="E47" t="str">
            <v>DAVIS</v>
          </cell>
        </row>
        <row r="48">
          <cell r="C48" t="str">
            <v>808-23</v>
          </cell>
          <cell r="D48">
            <v>1830000</v>
          </cell>
          <cell r="E48" t="str">
            <v>YORK</v>
          </cell>
        </row>
        <row r="49">
          <cell r="C49" t="str">
            <v>126-23</v>
          </cell>
          <cell r="D49">
            <v>1090000</v>
          </cell>
          <cell r="E49" t="str">
            <v>SPECTOR</v>
          </cell>
        </row>
        <row r="50">
          <cell r="C50" t="str">
            <v>133-23</v>
          </cell>
          <cell r="D50">
            <v>1310000</v>
          </cell>
          <cell r="E50" t="str">
            <v>MALAVE</v>
          </cell>
        </row>
        <row r="51">
          <cell r="C51" t="str">
            <v>809-23</v>
          </cell>
          <cell r="D51">
            <v>1760000</v>
          </cell>
          <cell r="E51" t="str">
            <v>STRICKLAND</v>
          </cell>
        </row>
        <row r="52">
          <cell r="C52" t="str">
            <v>128-23</v>
          </cell>
          <cell r="D52">
            <v>2010000</v>
          </cell>
          <cell r="E52" t="str">
            <v>MAELZER</v>
          </cell>
        </row>
        <row r="53">
          <cell r="C53" t="str">
            <v>130-23</v>
          </cell>
          <cell r="D53">
            <v>900000</v>
          </cell>
          <cell r="E53" t="str">
            <v>ROCHA</v>
          </cell>
        </row>
        <row r="54">
          <cell r="C54" t="str">
            <v>811-23</v>
          </cell>
          <cell r="D54">
            <v>1830000</v>
          </cell>
          <cell r="E54" t="str">
            <v>YORK</v>
          </cell>
        </row>
        <row r="55">
          <cell r="C55" t="str">
            <v>135-23</v>
          </cell>
          <cell r="D55">
            <v>1190000</v>
          </cell>
          <cell r="E55" t="str">
            <v>BRANNON</v>
          </cell>
        </row>
        <row r="56">
          <cell r="C56" t="str">
            <v>810-23</v>
          </cell>
          <cell r="D56">
            <v>1760000</v>
          </cell>
          <cell r="E56" t="str">
            <v>STRICKLAND</v>
          </cell>
        </row>
        <row r="57">
          <cell r="C57" t="str">
            <v>137-23</v>
          </cell>
          <cell r="D57">
            <v>1100000</v>
          </cell>
          <cell r="E57" t="str">
            <v>GEBRETEKLE</v>
          </cell>
        </row>
        <row r="58">
          <cell r="C58" t="str">
            <v>132-23</v>
          </cell>
          <cell r="D58">
            <v>1990000</v>
          </cell>
          <cell r="E58" t="str">
            <v>DAVIS</v>
          </cell>
        </row>
        <row r="59">
          <cell r="C59" t="str">
            <v>139-23</v>
          </cell>
          <cell r="D59">
            <v>1090000</v>
          </cell>
          <cell r="E59" t="str">
            <v>SPECTOR</v>
          </cell>
        </row>
        <row r="60">
          <cell r="C60" t="str">
            <v>903-23</v>
          </cell>
          <cell r="D60">
            <v>1760000</v>
          </cell>
          <cell r="E60" t="str">
            <v>STRICKLAND</v>
          </cell>
        </row>
        <row r="61">
          <cell r="C61" t="str">
            <v>812-23</v>
          </cell>
          <cell r="D61">
            <v>1830000</v>
          </cell>
          <cell r="E61" t="str">
            <v>YORK</v>
          </cell>
        </row>
        <row r="62">
          <cell r="C62" t="str">
            <v>141-23</v>
          </cell>
          <cell r="D62">
            <v>2010000</v>
          </cell>
          <cell r="E62" t="str">
            <v>MAELZER</v>
          </cell>
        </row>
        <row r="63">
          <cell r="C63" t="str">
            <v>134-23</v>
          </cell>
          <cell r="D63">
            <v>1310000</v>
          </cell>
          <cell r="E63" t="str">
            <v>MALAVE</v>
          </cell>
        </row>
        <row r="64">
          <cell r="C64" t="str">
            <v>136-23</v>
          </cell>
          <cell r="D64">
            <v>1190000</v>
          </cell>
          <cell r="E64" t="str">
            <v>BRANNON</v>
          </cell>
        </row>
        <row r="65">
          <cell r="C65" t="str">
            <v>143-23</v>
          </cell>
          <cell r="D65">
            <v>900000</v>
          </cell>
          <cell r="E65" t="str">
            <v>ROCHA</v>
          </cell>
        </row>
        <row r="66">
          <cell r="C66" t="str">
            <v>138-23</v>
          </cell>
          <cell r="D66">
            <v>1100000</v>
          </cell>
          <cell r="E66" t="str">
            <v>GEBRETEKLE</v>
          </cell>
        </row>
        <row r="67">
          <cell r="C67" t="str">
            <v>813-23</v>
          </cell>
          <cell r="D67">
            <v>1830000</v>
          </cell>
          <cell r="E67" t="str">
            <v>YORK</v>
          </cell>
        </row>
        <row r="68">
          <cell r="C68" t="str">
            <v>145-23</v>
          </cell>
          <cell r="D68">
            <v>1990000</v>
          </cell>
          <cell r="E68" t="str">
            <v>DAVIS</v>
          </cell>
        </row>
        <row r="69">
          <cell r="C69" t="str">
            <v>140-23</v>
          </cell>
          <cell r="D69">
            <v>1090000</v>
          </cell>
          <cell r="E69" t="str">
            <v>SPECTOR</v>
          </cell>
        </row>
        <row r="70">
          <cell r="C70" t="str">
            <v>147-23</v>
          </cell>
          <cell r="D70">
            <v>1310000</v>
          </cell>
          <cell r="E70" t="str">
            <v>MALAVE</v>
          </cell>
        </row>
        <row r="71">
          <cell r="C71" t="str">
            <v>142-23</v>
          </cell>
          <cell r="D71">
            <v>2010000</v>
          </cell>
          <cell r="E71" t="str">
            <v>MAELZER</v>
          </cell>
        </row>
        <row r="72">
          <cell r="C72" t="str">
            <v>814-23</v>
          </cell>
          <cell r="D72">
            <v>1830000</v>
          </cell>
          <cell r="E72" t="str">
            <v>YORK</v>
          </cell>
        </row>
        <row r="73">
          <cell r="C73" t="str">
            <v>149-23</v>
          </cell>
          <cell r="D73">
            <v>1190000</v>
          </cell>
          <cell r="E73" t="str">
            <v>BRANNON</v>
          </cell>
        </row>
        <row r="74">
          <cell r="C74" t="str">
            <v>144-23</v>
          </cell>
          <cell r="D74">
            <v>900000</v>
          </cell>
          <cell r="E74" t="str">
            <v>ROCHA</v>
          </cell>
        </row>
        <row r="75">
          <cell r="C75" t="str">
            <v>144-23</v>
          </cell>
          <cell r="D75">
            <v>900000</v>
          </cell>
          <cell r="E75" t="str">
            <v>ROCHA</v>
          </cell>
        </row>
        <row r="76">
          <cell r="C76" t="str">
            <v>815-23</v>
          </cell>
          <cell r="D76">
            <v>1830000</v>
          </cell>
          <cell r="E76" t="str">
            <v>YORK</v>
          </cell>
        </row>
        <row r="77">
          <cell r="C77" t="str">
            <v>151-23</v>
          </cell>
          <cell r="D77">
            <v>1100000</v>
          </cell>
          <cell r="E77" t="str">
            <v>GEBRETEKLE</v>
          </cell>
        </row>
        <row r="78">
          <cell r="C78" t="str">
            <v>146-23</v>
          </cell>
          <cell r="D78">
            <v>1990000</v>
          </cell>
          <cell r="E78" t="str">
            <v>DAVIS</v>
          </cell>
        </row>
        <row r="79">
          <cell r="C79" t="str">
            <v>153-23</v>
          </cell>
          <cell r="D79">
            <v>1090000</v>
          </cell>
          <cell r="E79" t="str">
            <v>SPECTOR</v>
          </cell>
        </row>
        <row r="80">
          <cell r="C80" t="str">
            <v>50-23</v>
          </cell>
          <cell r="D80">
            <v>880000</v>
          </cell>
          <cell r="E80" t="str">
            <v>STEWART</v>
          </cell>
        </row>
        <row r="81">
          <cell r="C81" t="str">
            <v>155-23</v>
          </cell>
          <cell r="D81">
            <v>1760000</v>
          </cell>
          <cell r="E81" t="str">
            <v>STRICKLAND</v>
          </cell>
        </row>
        <row r="82">
          <cell r="C82" t="str">
            <v>148-23</v>
          </cell>
          <cell r="D82">
            <v>1310000</v>
          </cell>
          <cell r="E82" t="str">
            <v>MALAVE</v>
          </cell>
        </row>
        <row r="83">
          <cell r="C83" t="str">
            <v>150-23</v>
          </cell>
          <cell r="D83">
            <v>1190000</v>
          </cell>
          <cell r="E83" t="str">
            <v>BRANNON</v>
          </cell>
        </row>
        <row r="84">
          <cell r="C84" t="str">
            <v>816-23</v>
          </cell>
          <cell r="D84">
            <v>1830000</v>
          </cell>
          <cell r="E84" t="str">
            <v>YORK</v>
          </cell>
        </row>
        <row r="85">
          <cell r="C85" t="str">
            <v>157-23</v>
          </cell>
          <cell r="D85">
            <v>900000</v>
          </cell>
          <cell r="E85" t="str">
            <v>ROCHA</v>
          </cell>
        </row>
        <row r="86">
          <cell r="C86" t="str">
            <v>152-23</v>
          </cell>
          <cell r="D86">
            <v>1100000</v>
          </cell>
          <cell r="E86" t="str">
            <v>GEBRETEKLE</v>
          </cell>
        </row>
        <row r="87">
          <cell r="C87" t="str">
            <v>817-23</v>
          </cell>
          <cell r="D87">
            <v>1830000</v>
          </cell>
          <cell r="E87" t="str">
            <v>YORK</v>
          </cell>
        </row>
        <row r="88">
          <cell r="C88" t="str">
            <v>159-23</v>
          </cell>
          <cell r="D88">
            <v>880000</v>
          </cell>
          <cell r="E88" t="str">
            <v>STEWART</v>
          </cell>
        </row>
        <row r="89">
          <cell r="C89" t="str">
            <v>154-23</v>
          </cell>
          <cell r="D89">
            <v>1090000</v>
          </cell>
          <cell r="E89" t="str">
            <v>SPECTOR</v>
          </cell>
        </row>
        <row r="90">
          <cell r="C90" t="str">
            <v>52-23</v>
          </cell>
          <cell r="D90">
            <v>2040000</v>
          </cell>
          <cell r="E90" t="str">
            <v>MOSES</v>
          </cell>
        </row>
        <row r="91">
          <cell r="C91" t="str">
            <v>161-23</v>
          </cell>
          <cell r="D91">
            <v>930000</v>
          </cell>
          <cell r="E91" t="str">
            <v>CLARK</v>
          </cell>
        </row>
        <row r="92">
          <cell r="C92" t="str">
            <v>55-23</v>
          </cell>
          <cell r="D92">
            <v>1240000</v>
          </cell>
          <cell r="E92" t="str">
            <v>GRASTON</v>
          </cell>
        </row>
        <row r="93">
          <cell r="C93" t="str">
            <v>156-23</v>
          </cell>
          <cell r="D93">
            <v>1760000</v>
          </cell>
          <cell r="E93" t="str">
            <v>STRICKLAND</v>
          </cell>
        </row>
        <row r="94">
          <cell r="C94" t="str">
            <v>163-23</v>
          </cell>
          <cell r="D94">
            <v>940000</v>
          </cell>
          <cell r="E94" t="str">
            <v>BONDS</v>
          </cell>
        </row>
        <row r="95">
          <cell r="C95" t="str">
            <v>158-23</v>
          </cell>
          <cell r="D95">
            <v>900000</v>
          </cell>
          <cell r="E95" t="str">
            <v>ROCHA</v>
          </cell>
        </row>
        <row r="96">
          <cell r="C96" t="str">
            <v>818-23</v>
          </cell>
          <cell r="D96">
            <v>1830000</v>
          </cell>
          <cell r="E96" t="str">
            <v>YORK</v>
          </cell>
        </row>
        <row r="97">
          <cell r="C97" t="str">
            <v>165-23</v>
          </cell>
          <cell r="D97">
            <v>2040000</v>
          </cell>
          <cell r="E97" t="str">
            <v>MOSES</v>
          </cell>
        </row>
        <row r="98">
          <cell r="C98" t="str">
            <v>162-23</v>
          </cell>
          <cell r="D98">
            <v>930000</v>
          </cell>
          <cell r="E98" t="str">
            <v>CLARK</v>
          </cell>
        </row>
        <row r="99">
          <cell r="C99" t="str">
            <v>169-23</v>
          </cell>
          <cell r="D99">
            <v>2020000</v>
          </cell>
          <cell r="E99" t="str">
            <v>SHOOK</v>
          </cell>
        </row>
        <row r="100">
          <cell r="C100" t="str">
            <v>819-23</v>
          </cell>
          <cell r="D100">
            <v>1830000</v>
          </cell>
          <cell r="E100" t="str">
            <v>YORK</v>
          </cell>
        </row>
        <row r="101">
          <cell r="C101" t="str">
            <v>164-23</v>
          </cell>
          <cell r="D101">
            <v>940000</v>
          </cell>
          <cell r="E101" t="str">
            <v>BONDS</v>
          </cell>
        </row>
        <row r="102">
          <cell r="C102" t="str">
            <v>171-23</v>
          </cell>
          <cell r="D102">
            <v>140000</v>
          </cell>
          <cell r="E102" t="str">
            <v>YOUNG</v>
          </cell>
        </row>
        <row r="103">
          <cell r="C103" t="str">
            <v>820-23</v>
          </cell>
          <cell r="D103">
            <v>1830000</v>
          </cell>
          <cell r="E103" t="str">
            <v>YORK</v>
          </cell>
        </row>
        <row r="104">
          <cell r="C104" t="str">
            <v>166-23</v>
          </cell>
          <cell r="D104">
            <v>2040000</v>
          </cell>
          <cell r="E104" t="str">
            <v>MOSES</v>
          </cell>
        </row>
        <row r="105">
          <cell r="C105" t="str">
            <v>168-23</v>
          </cell>
          <cell r="D105">
            <v>2150000</v>
          </cell>
          <cell r="E105" t="str">
            <v>SWANSON</v>
          </cell>
        </row>
        <row r="106">
          <cell r="C106" t="str">
            <v>173-23</v>
          </cell>
          <cell r="D106">
            <v>880000</v>
          </cell>
          <cell r="E106" t="str">
            <v>STEWART</v>
          </cell>
        </row>
        <row r="107">
          <cell r="C107" t="str">
            <v>175-23</v>
          </cell>
          <cell r="D107">
            <v>930000</v>
          </cell>
          <cell r="E107" t="str">
            <v>CLARK</v>
          </cell>
        </row>
        <row r="108">
          <cell r="C108" t="str">
            <v>170-23</v>
          </cell>
          <cell r="D108">
            <v>2020000</v>
          </cell>
          <cell r="E108" t="str">
            <v>SHOOK</v>
          </cell>
        </row>
        <row r="109">
          <cell r="C109" t="str">
            <v>177-23</v>
          </cell>
          <cell r="D109">
            <v>940000</v>
          </cell>
          <cell r="E109" t="str">
            <v>BONDS</v>
          </cell>
        </row>
        <row r="110">
          <cell r="C110" t="str">
            <v>821-23</v>
          </cell>
          <cell r="D110">
            <v>1540000</v>
          </cell>
          <cell r="E110" t="str">
            <v>HELVIE</v>
          </cell>
        </row>
        <row r="111">
          <cell r="C111" t="str">
            <v>172-23</v>
          </cell>
          <cell r="D111">
            <v>140000</v>
          </cell>
          <cell r="E111" t="str">
            <v>YOUNG</v>
          </cell>
        </row>
        <row r="112">
          <cell r="C112" t="str">
            <v>179-23</v>
          </cell>
          <cell r="D112">
            <v>2040000</v>
          </cell>
          <cell r="E112" t="str">
            <v>MOSES</v>
          </cell>
        </row>
        <row r="113">
          <cell r="C113" t="str">
            <v>174-23</v>
          </cell>
          <cell r="D113">
            <v>880000</v>
          </cell>
          <cell r="E113" t="str">
            <v>STEWART</v>
          </cell>
        </row>
        <row r="114">
          <cell r="C114" t="str">
            <v>822-23</v>
          </cell>
          <cell r="D114">
            <v>1540000</v>
          </cell>
          <cell r="E114" t="str">
            <v>HELVIE</v>
          </cell>
        </row>
        <row r="115">
          <cell r="C115" t="str">
            <v>181-23</v>
          </cell>
          <cell r="D115">
            <v>2150000</v>
          </cell>
          <cell r="E115" t="str">
            <v>SWANSON</v>
          </cell>
        </row>
        <row r="116">
          <cell r="C116" t="str">
            <v>176-23</v>
          </cell>
          <cell r="D116">
            <v>930000</v>
          </cell>
          <cell r="E116" t="str">
            <v>CLARK</v>
          </cell>
        </row>
        <row r="117">
          <cell r="C117" t="str">
            <v>183-23</v>
          </cell>
          <cell r="D117">
            <v>2020000</v>
          </cell>
          <cell r="E117" t="str">
            <v>SHOOK</v>
          </cell>
        </row>
        <row r="118">
          <cell r="C118" t="str">
            <v>178-23</v>
          </cell>
          <cell r="D118">
            <v>940000</v>
          </cell>
          <cell r="E118" t="str">
            <v>BONDS</v>
          </cell>
        </row>
        <row r="119">
          <cell r="C119" t="str">
            <v>172-23</v>
          </cell>
          <cell r="D119">
            <v>140000</v>
          </cell>
          <cell r="E119" t="str">
            <v>YOUNG</v>
          </cell>
        </row>
        <row r="120">
          <cell r="C120" t="str">
            <v>185-23</v>
          </cell>
          <cell r="D120">
            <v>140000</v>
          </cell>
          <cell r="E120" t="str">
            <v>YOUNG</v>
          </cell>
        </row>
        <row r="121">
          <cell r="C121" t="str">
            <v>823-23</v>
          </cell>
          <cell r="D121">
            <v>1540000</v>
          </cell>
          <cell r="E121" t="str">
            <v>HELVIE</v>
          </cell>
        </row>
        <row r="122">
          <cell r="C122" t="str">
            <v>180-23</v>
          </cell>
          <cell r="D122">
            <v>2040000</v>
          </cell>
          <cell r="E122" t="str">
            <v>MOSES</v>
          </cell>
        </row>
        <row r="123">
          <cell r="C123" t="str">
            <v>185-23</v>
          </cell>
          <cell r="D123">
            <v>140000</v>
          </cell>
          <cell r="E123" t="str">
            <v>YOUNG</v>
          </cell>
        </row>
        <row r="124">
          <cell r="C124" t="str">
            <v>185-23</v>
          </cell>
          <cell r="D124">
            <v>140000</v>
          </cell>
          <cell r="E124" t="str">
            <v>YOUNG</v>
          </cell>
        </row>
        <row r="125">
          <cell r="C125" t="str">
            <v>187-23</v>
          </cell>
          <cell r="D125">
            <v>880000</v>
          </cell>
          <cell r="E125" t="str">
            <v>STEWART</v>
          </cell>
        </row>
        <row r="126">
          <cell r="C126" t="str">
            <v>182-23</v>
          </cell>
          <cell r="D126">
            <v>2150000</v>
          </cell>
          <cell r="E126" t="str">
            <v>SWANSON</v>
          </cell>
        </row>
        <row r="127">
          <cell r="C127" t="str">
            <v>824-23</v>
          </cell>
          <cell r="D127">
            <v>1540000</v>
          </cell>
          <cell r="E127" t="str">
            <v>HELVIE</v>
          </cell>
        </row>
        <row r="128">
          <cell r="C128" t="str">
            <v>189-23</v>
          </cell>
          <cell r="D128">
            <v>930000</v>
          </cell>
          <cell r="E128" t="str">
            <v>CLARK</v>
          </cell>
        </row>
        <row r="129">
          <cell r="C129" t="str">
            <v>184-23</v>
          </cell>
          <cell r="D129">
            <v>2020000</v>
          </cell>
          <cell r="E129" t="str">
            <v>SHOOK</v>
          </cell>
        </row>
        <row r="130">
          <cell r="C130" t="str">
            <v>191-23</v>
          </cell>
          <cell r="D130">
            <v>940000</v>
          </cell>
          <cell r="E130" t="str">
            <v>BONDS</v>
          </cell>
        </row>
        <row r="131">
          <cell r="C131" t="str">
            <v>199-23</v>
          </cell>
          <cell r="D131">
            <v>140000</v>
          </cell>
          <cell r="E131" t="str">
            <v>YOUNG</v>
          </cell>
        </row>
        <row r="132">
          <cell r="C132" t="str">
            <v>186-23</v>
          </cell>
          <cell r="D132">
            <v>1740000</v>
          </cell>
          <cell r="E132" t="str">
            <v>STORY</v>
          </cell>
        </row>
        <row r="133">
          <cell r="C133" t="str">
            <v>825-23</v>
          </cell>
          <cell r="D133">
            <v>1540000</v>
          </cell>
          <cell r="E133" t="str">
            <v>HELVIE</v>
          </cell>
        </row>
        <row r="134">
          <cell r="C134" t="str">
            <v>193-23</v>
          </cell>
          <cell r="D134">
            <v>2040000</v>
          </cell>
          <cell r="E134" t="str">
            <v>MOSES</v>
          </cell>
        </row>
        <row r="135">
          <cell r="C135" t="str">
            <v>188-23</v>
          </cell>
          <cell r="D135">
            <v>880000</v>
          </cell>
          <cell r="E135" t="str">
            <v>STEWART</v>
          </cell>
        </row>
        <row r="136">
          <cell r="C136" t="str">
            <v>904-23</v>
          </cell>
          <cell r="D136">
            <v>1810000</v>
          </cell>
          <cell r="E136" t="str">
            <v>NEWELL</v>
          </cell>
        </row>
        <row r="137">
          <cell r="C137" t="str">
            <v>195-23</v>
          </cell>
          <cell r="D137">
            <v>2150000</v>
          </cell>
          <cell r="E137" t="str">
            <v>SWANSON</v>
          </cell>
        </row>
        <row r="138">
          <cell r="C138" t="str">
            <v>190-23</v>
          </cell>
          <cell r="D138">
            <v>930000</v>
          </cell>
          <cell r="E138" t="str">
            <v>CLARK</v>
          </cell>
        </row>
        <row r="139">
          <cell r="C139" t="str">
            <v>827-23</v>
          </cell>
          <cell r="D139">
            <v>1810000</v>
          </cell>
          <cell r="E139" t="str">
            <v>NEWELL</v>
          </cell>
        </row>
        <row r="140">
          <cell r="C140" t="str">
            <v>826-23</v>
          </cell>
          <cell r="D140">
            <v>1540000</v>
          </cell>
          <cell r="E140" t="str">
            <v>HELVIE</v>
          </cell>
        </row>
        <row r="141">
          <cell r="C141" t="str">
            <v>197-23</v>
          </cell>
          <cell r="D141">
            <v>2020000</v>
          </cell>
          <cell r="E141" t="str">
            <v>SHOOK</v>
          </cell>
        </row>
        <row r="142">
          <cell r="C142" t="str">
            <v>192-23</v>
          </cell>
          <cell r="D142">
            <v>940000</v>
          </cell>
          <cell r="E142" t="str">
            <v>BONDS</v>
          </cell>
        </row>
        <row r="143">
          <cell r="C143" t="str">
            <v>199-23</v>
          </cell>
          <cell r="D143">
            <v>1740000</v>
          </cell>
          <cell r="E143" t="str">
            <v>STORY</v>
          </cell>
        </row>
        <row r="144">
          <cell r="C144" t="str">
            <v>828-23</v>
          </cell>
          <cell r="D144">
            <v>1810000</v>
          </cell>
          <cell r="E144" t="str">
            <v>NEWELL</v>
          </cell>
        </row>
        <row r="145">
          <cell r="C145" t="str">
            <v>194-23</v>
          </cell>
          <cell r="D145">
            <v>2040000</v>
          </cell>
          <cell r="E145" t="str">
            <v>MOSES</v>
          </cell>
        </row>
        <row r="146">
          <cell r="C146" t="str">
            <v>201-23</v>
          </cell>
          <cell r="D146">
            <v>880000</v>
          </cell>
          <cell r="E146" t="str">
            <v>STEWART</v>
          </cell>
        </row>
        <row r="147">
          <cell r="C147" t="str">
            <v>829-23</v>
          </cell>
          <cell r="D147">
            <v>1540000</v>
          </cell>
          <cell r="E147" t="str">
            <v>HELVIE</v>
          </cell>
        </row>
        <row r="148">
          <cell r="C148" t="str">
            <v>196-23</v>
          </cell>
          <cell r="D148">
            <v>2150000</v>
          </cell>
          <cell r="E148" t="str">
            <v>SWANSON</v>
          </cell>
        </row>
        <row r="149">
          <cell r="C149" t="str">
            <v>831-23</v>
          </cell>
          <cell r="D149">
            <v>1810000</v>
          </cell>
          <cell r="E149" t="str">
            <v>NEWELL</v>
          </cell>
        </row>
        <row r="150">
          <cell r="C150" t="str">
            <v>203-23</v>
          </cell>
          <cell r="D150">
            <v>930000</v>
          </cell>
          <cell r="E150" t="str">
            <v>CLARK</v>
          </cell>
        </row>
        <row r="151">
          <cell r="C151" t="str">
            <v>198-23</v>
          </cell>
          <cell r="D151">
            <v>2020000</v>
          </cell>
          <cell r="E151" t="str">
            <v>SHOOK</v>
          </cell>
        </row>
        <row r="152">
          <cell r="C152" t="str">
            <v>830-23</v>
          </cell>
          <cell r="D152">
            <v>1540000</v>
          </cell>
          <cell r="E152" t="str">
            <v>HELVIE</v>
          </cell>
        </row>
        <row r="153">
          <cell r="C153" t="str">
            <v>205-23</v>
          </cell>
          <cell r="D153">
            <v>940000</v>
          </cell>
          <cell r="E153" t="str">
            <v>BONDS</v>
          </cell>
        </row>
        <row r="154">
          <cell r="C154" t="str">
            <v>203-23</v>
          </cell>
          <cell r="D154">
            <v>930000</v>
          </cell>
          <cell r="E154" t="str">
            <v>CLARK</v>
          </cell>
        </row>
        <row r="155">
          <cell r="C155" t="str">
            <v>200-23</v>
          </cell>
          <cell r="D155">
            <v>1740000</v>
          </cell>
          <cell r="E155" t="str">
            <v>STORY</v>
          </cell>
        </row>
        <row r="156">
          <cell r="C156" t="str">
            <v>207-23</v>
          </cell>
          <cell r="D156">
            <v>2040000</v>
          </cell>
          <cell r="E156" t="str">
            <v>MOSES</v>
          </cell>
        </row>
        <row r="157">
          <cell r="C157" t="str">
            <v>832-23</v>
          </cell>
          <cell r="D157">
            <v>1810000</v>
          </cell>
          <cell r="E157" t="str">
            <v>NEWELL</v>
          </cell>
        </row>
        <row r="158">
          <cell r="C158" t="str">
            <v>209-23</v>
          </cell>
          <cell r="D158">
            <v>2150000</v>
          </cell>
          <cell r="E158" t="str">
            <v>SWANSON</v>
          </cell>
        </row>
        <row r="159">
          <cell r="C159" t="str">
            <v>202-23</v>
          </cell>
          <cell r="D159">
            <v>880000</v>
          </cell>
          <cell r="E159" t="str">
            <v>STEWART</v>
          </cell>
        </row>
        <row r="160">
          <cell r="C160" t="str">
            <v>202-23</v>
          </cell>
          <cell r="D160">
            <v>880000</v>
          </cell>
          <cell r="E160" t="str">
            <v>STEWART</v>
          </cell>
        </row>
        <row r="161">
          <cell r="C161" t="str">
            <v>833-23</v>
          </cell>
          <cell r="D161">
            <v>1540000</v>
          </cell>
          <cell r="E161" t="str">
            <v>HELVIE</v>
          </cell>
        </row>
        <row r="162">
          <cell r="C162" t="str">
            <v>204-23</v>
          </cell>
          <cell r="D162">
            <v>930000</v>
          </cell>
          <cell r="E162" t="str">
            <v>CLARK</v>
          </cell>
        </row>
        <row r="163">
          <cell r="C163" t="str">
            <v>204-23</v>
          </cell>
          <cell r="D163">
            <v>930000</v>
          </cell>
          <cell r="E163" t="str">
            <v>CLARK</v>
          </cell>
        </row>
        <row r="164">
          <cell r="C164" t="str">
            <v>835-23</v>
          </cell>
          <cell r="D164">
            <v>1810000</v>
          </cell>
          <cell r="E164" t="str">
            <v>NEWELL</v>
          </cell>
        </row>
        <row r="165">
          <cell r="C165" t="str">
            <v>204-23</v>
          </cell>
          <cell r="D165">
            <v>930000</v>
          </cell>
          <cell r="E165" t="str">
            <v>CLARK</v>
          </cell>
        </row>
        <row r="166">
          <cell r="C166" t="str">
            <v>206-23</v>
          </cell>
          <cell r="D166">
            <v>940000</v>
          </cell>
          <cell r="E166" t="str">
            <v>BONDS</v>
          </cell>
        </row>
        <row r="167">
          <cell r="C167" t="str">
            <v>211-23</v>
          </cell>
          <cell r="D167">
            <v>2020000</v>
          </cell>
          <cell r="E167" t="str">
            <v>SHOOK</v>
          </cell>
        </row>
        <row r="168">
          <cell r="C168" t="str">
            <v>206-23</v>
          </cell>
          <cell r="D168">
            <v>940000</v>
          </cell>
          <cell r="E168" t="str">
            <v>BONDS</v>
          </cell>
        </row>
        <row r="169">
          <cell r="C169" t="str">
            <v>834-23</v>
          </cell>
          <cell r="D169">
            <v>1540000</v>
          </cell>
          <cell r="E169" t="str">
            <v>HELVIE</v>
          </cell>
        </row>
        <row r="170">
          <cell r="C170" t="str">
            <v>206-23</v>
          </cell>
          <cell r="D170">
            <v>940000</v>
          </cell>
          <cell r="E170" t="str">
            <v>BONDS</v>
          </cell>
        </row>
        <row r="171">
          <cell r="C171" t="str">
            <v>213-23</v>
          </cell>
          <cell r="D171">
            <v>1230000</v>
          </cell>
          <cell r="E171" t="str">
            <v>YANAI</v>
          </cell>
        </row>
        <row r="172">
          <cell r="C172" t="str">
            <v>58-23</v>
          </cell>
          <cell r="D172">
            <v>1800000</v>
          </cell>
          <cell r="E172" t="str">
            <v>CHANDLER</v>
          </cell>
        </row>
        <row r="173">
          <cell r="C173" t="str">
            <v>204-23</v>
          </cell>
          <cell r="D173">
            <v>930000</v>
          </cell>
          <cell r="E173" t="str">
            <v>CLARK</v>
          </cell>
        </row>
        <row r="174">
          <cell r="C174" t="str">
            <v>204-23</v>
          </cell>
          <cell r="D174">
            <v>930000</v>
          </cell>
          <cell r="E174" t="str">
            <v>CLARK</v>
          </cell>
        </row>
        <row r="175">
          <cell r="C175" t="str">
            <v>208-23</v>
          </cell>
          <cell r="D175">
            <v>2040000</v>
          </cell>
          <cell r="E175" t="str">
            <v>MOSES</v>
          </cell>
        </row>
        <row r="176">
          <cell r="C176" t="str">
            <v>206-23</v>
          </cell>
          <cell r="D176">
            <v>940000</v>
          </cell>
          <cell r="E176" t="str">
            <v>BONDS</v>
          </cell>
        </row>
        <row r="177">
          <cell r="C177" t="str">
            <v>215-23</v>
          </cell>
          <cell r="D177">
            <v>1740000</v>
          </cell>
          <cell r="E177" t="str">
            <v>STORY</v>
          </cell>
        </row>
        <row r="178">
          <cell r="C178" t="str">
            <v>210-23</v>
          </cell>
          <cell r="D178">
            <v>2150000</v>
          </cell>
          <cell r="E178" t="str">
            <v>SWANSON</v>
          </cell>
        </row>
        <row r="179">
          <cell r="C179" t="str">
            <v>60-23</v>
          </cell>
          <cell r="D179">
            <v>2260000</v>
          </cell>
          <cell r="E179" t="str">
            <v>ARVIDSON</v>
          </cell>
        </row>
        <row r="180">
          <cell r="C180" t="str">
            <v>836-23</v>
          </cell>
          <cell r="D180">
            <v>1810000</v>
          </cell>
          <cell r="E180" t="str">
            <v>NEWELL</v>
          </cell>
        </row>
        <row r="181">
          <cell r="C181" t="str">
            <v>208-23</v>
          </cell>
          <cell r="D181">
            <v>2040000</v>
          </cell>
          <cell r="E181" t="str">
            <v>MOSES</v>
          </cell>
        </row>
        <row r="182">
          <cell r="C182" t="str">
            <v>837-23</v>
          </cell>
          <cell r="D182">
            <v>1540000</v>
          </cell>
          <cell r="E182" t="str">
            <v>HELVIE</v>
          </cell>
        </row>
        <row r="183">
          <cell r="C183" t="str">
            <v>217-23</v>
          </cell>
          <cell r="D183">
            <v>1800000</v>
          </cell>
          <cell r="E183" t="str">
            <v>CHANDLER</v>
          </cell>
        </row>
        <row r="184">
          <cell r="C184" t="str">
            <v>212-23</v>
          </cell>
          <cell r="D184">
            <v>2020000</v>
          </cell>
          <cell r="E184" t="str">
            <v>SHOOK</v>
          </cell>
        </row>
        <row r="185">
          <cell r="C185" t="str">
            <v>52-23</v>
          </cell>
          <cell r="D185">
            <v>1300000</v>
          </cell>
          <cell r="E185" t="str">
            <v>LEVIN</v>
          </cell>
        </row>
        <row r="186">
          <cell r="C186" t="str">
            <v>210-23</v>
          </cell>
          <cell r="D186">
            <v>2150000</v>
          </cell>
          <cell r="E186" t="str">
            <v>SWANSON</v>
          </cell>
        </row>
        <row r="187">
          <cell r="C187" t="str">
            <v>839-23</v>
          </cell>
          <cell r="D187">
            <v>1810000</v>
          </cell>
          <cell r="E187" t="str">
            <v>NEWELL</v>
          </cell>
        </row>
        <row r="188">
          <cell r="C188" t="str">
            <v>219-23</v>
          </cell>
          <cell r="D188">
            <v>1480000</v>
          </cell>
          <cell r="E188" t="str">
            <v>STURGEON</v>
          </cell>
        </row>
        <row r="189">
          <cell r="C189" t="str">
            <v>838-23</v>
          </cell>
          <cell r="D189">
            <v>1540000</v>
          </cell>
          <cell r="E189" t="str">
            <v>HELVIE</v>
          </cell>
        </row>
        <row r="190">
          <cell r="C190" t="str">
            <v>214-23</v>
          </cell>
          <cell r="D190">
            <v>1230000</v>
          </cell>
          <cell r="E190" t="str">
            <v>YANAI</v>
          </cell>
        </row>
        <row r="191">
          <cell r="C191" t="str">
            <v>57-23</v>
          </cell>
          <cell r="D191">
            <v>940000</v>
          </cell>
          <cell r="E191" t="str">
            <v>BONDS</v>
          </cell>
        </row>
        <row r="192">
          <cell r="C192" t="str">
            <v>216-23</v>
          </cell>
          <cell r="D192">
            <v>1740000</v>
          </cell>
          <cell r="E192" t="str">
            <v>STORY</v>
          </cell>
        </row>
        <row r="193">
          <cell r="C193" t="str">
            <v>303-23</v>
          </cell>
          <cell r="D193">
            <v>2040000</v>
          </cell>
          <cell r="E193" t="str">
            <v>MOSES</v>
          </cell>
        </row>
        <row r="194">
          <cell r="C194" t="str">
            <v>212-23</v>
          </cell>
          <cell r="D194">
            <v>2020000</v>
          </cell>
          <cell r="E194" t="str">
            <v>SHOOK</v>
          </cell>
        </row>
        <row r="195">
          <cell r="C195" t="str">
            <v>214-23</v>
          </cell>
          <cell r="D195">
            <v>1230000</v>
          </cell>
          <cell r="E195" t="str">
            <v>YANAI</v>
          </cell>
        </row>
        <row r="196">
          <cell r="C196" t="str">
            <v>221-23</v>
          </cell>
          <cell r="D196">
            <v>1300000</v>
          </cell>
          <cell r="E196" t="str">
            <v>LEVIN</v>
          </cell>
        </row>
        <row r="197">
          <cell r="C197" t="str">
            <v>906-23</v>
          </cell>
          <cell r="D197">
            <v>1810000</v>
          </cell>
          <cell r="E197" t="str">
            <v>NEWELL</v>
          </cell>
        </row>
        <row r="198">
          <cell r="C198" t="str">
            <v>218-23</v>
          </cell>
          <cell r="D198">
            <v>1800000</v>
          </cell>
          <cell r="E198" t="str">
            <v>CHANDLER</v>
          </cell>
        </row>
        <row r="199">
          <cell r="C199" t="str">
            <v>67-23</v>
          </cell>
          <cell r="D199">
            <v>2150000</v>
          </cell>
          <cell r="E199" t="str">
            <v>SWANSON</v>
          </cell>
        </row>
        <row r="200">
          <cell r="C200" t="str">
            <v>841-23</v>
          </cell>
          <cell r="D200">
            <v>1540000</v>
          </cell>
          <cell r="E200" t="str">
            <v>HELVIE</v>
          </cell>
        </row>
        <row r="201">
          <cell r="C201" t="str">
            <v>305-23</v>
          </cell>
          <cell r="D201">
            <v>2020000</v>
          </cell>
          <cell r="E201" t="str">
            <v>SHOOK</v>
          </cell>
        </row>
        <row r="202">
          <cell r="C202" t="str">
            <v>220-23</v>
          </cell>
          <cell r="D202">
            <v>1480000</v>
          </cell>
          <cell r="E202" t="str">
            <v>STURGEON</v>
          </cell>
        </row>
        <row r="203">
          <cell r="C203" t="str">
            <v>223-23</v>
          </cell>
          <cell r="D203">
            <v>1230000</v>
          </cell>
          <cell r="E203" t="str">
            <v>YANAI</v>
          </cell>
        </row>
        <row r="204">
          <cell r="C204" t="str">
            <v>840-23</v>
          </cell>
          <cell r="D204">
            <v>1540000</v>
          </cell>
          <cell r="E204" t="str">
            <v>HELVIE</v>
          </cell>
        </row>
        <row r="205">
          <cell r="C205" t="str">
            <v>307-23</v>
          </cell>
          <cell r="D205">
            <v>1740000</v>
          </cell>
          <cell r="E205" t="str">
            <v>STORY</v>
          </cell>
        </row>
        <row r="206">
          <cell r="C206" t="str">
            <v>222-23</v>
          </cell>
          <cell r="D206">
            <v>1300000</v>
          </cell>
          <cell r="E206" t="str">
            <v>LEVIN</v>
          </cell>
        </row>
        <row r="207">
          <cell r="C207" t="str">
            <v>225-23</v>
          </cell>
          <cell r="D207">
            <v>1800000</v>
          </cell>
          <cell r="E207" t="str">
            <v>CHANDLER</v>
          </cell>
        </row>
        <row r="208">
          <cell r="C208" t="str">
            <v>843-23</v>
          </cell>
          <cell r="D208">
            <v>1540000</v>
          </cell>
          <cell r="E208" t="str">
            <v>HELVIE</v>
          </cell>
        </row>
        <row r="209">
          <cell r="C209" t="str">
            <v>224-23</v>
          </cell>
          <cell r="D209">
            <v>1230000</v>
          </cell>
          <cell r="E209" t="str">
            <v>YANAI</v>
          </cell>
        </row>
        <row r="210">
          <cell r="C210" t="str">
            <v>227-23</v>
          </cell>
          <cell r="D210">
            <v>1480000</v>
          </cell>
          <cell r="E210" t="str">
            <v>STURGEON</v>
          </cell>
        </row>
        <row r="211">
          <cell r="C211" t="str">
            <v>842-23</v>
          </cell>
          <cell r="D211">
            <v>1540000</v>
          </cell>
          <cell r="E211" t="str">
            <v>HELVIE</v>
          </cell>
        </row>
        <row r="212">
          <cell r="C212" t="str">
            <v>229-23</v>
          </cell>
          <cell r="D212">
            <v>1300000</v>
          </cell>
          <cell r="E212" t="str">
            <v>LEVIN</v>
          </cell>
        </row>
        <row r="213">
          <cell r="C213" t="str">
            <v>226-23</v>
          </cell>
          <cell r="D213">
            <v>1800000</v>
          </cell>
          <cell r="E213" t="str">
            <v>CHANDLER</v>
          </cell>
        </row>
        <row r="214">
          <cell r="C214" t="str">
            <v>231-23</v>
          </cell>
          <cell r="D214">
            <v>1230000</v>
          </cell>
          <cell r="E214" t="str">
            <v>YANAI</v>
          </cell>
        </row>
        <row r="215">
          <cell r="C215" t="str">
            <v>228-23</v>
          </cell>
          <cell r="D215">
            <v>1480000</v>
          </cell>
          <cell r="E215" t="str">
            <v>STURGEON</v>
          </cell>
        </row>
        <row r="216">
          <cell r="C216" t="str">
            <v>230-23</v>
          </cell>
          <cell r="D216">
            <v>1300000</v>
          </cell>
          <cell r="E216" t="str">
            <v>LEVIN</v>
          </cell>
        </row>
        <row r="217">
          <cell r="C217" t="str">
            <v>233-23</v>
          </cell>
          <cell r="D217">
            <v>1800000</v>
          </cell>
          <cell r="E217" t="str">
            <v>CHANDLER</v>
          </cell>
        </row>
        <row r="218">
          <cell r="C218" t="str">
            <v>847-23</v>
          </cell>
          <cell r="D218">
            <v>1810000</v>
          </cell>
          <cell r="E218" t="str">
            <v>NEWELL</v>
          </cell>
        </row>
        <row r="219">
          <cell r="C219" t="str">
            <v>232-23</v>
          </cell>
          <cell r="D219">
            <v>1230000</v>
          </cell>
          <cell r="E219" t="str">
            <v>YANAI</v>
          </cell>
        </row>
        <row r="220">
          <cell r="C220" t="str">
            <v>235-23</v>
          </cell>
          <cell r="D220">
            <v>1480000</v>
          </cell>
          <cell r="E220" t="str">
            <v>STURGEON</v>
          </cell>
        </row>
        <row r="221">
          <cell r="C221" t="str">
            <v>908-23</v>
          </cell>
          <cell r="D221">
            <v>1810000</v>
          </cell>
          <cell r="E221" t="str">
            <v>NEWELL</v>
          </cell>
        </row>
        <row r="222">
          <cell r="C222" t="str">
            <v>908-23</v>
          </cell>
          <cell r="D222">
            <v>1810000</v>
          </cell>
          <cell r="E222" t="str">
            <v>NEWELL</v>
          </cell>
        </row>
        <row r="223">
          <cell r="C223" t="str">
            <v>234-23</v>
          </cell>
          <cell r="D223">
            <v>1800000</v>
          </cell>
          <cell r="E223" t="str">
            <v>CHANDLER</v>
          </cell>
        </row>
        <row r="224">
          <cell r="C224" t="str">
            <v>237-23</v>
          </cell>
          <cell r="D224">
            <v>1300000</v>
          </cell>
          <cell r="E224" t="str">
            <v>LEVIN</v>
          </cell>
        </row>
        <row r="225">
          <cell r="C225" t="str">
            <v>239-23</v>
          </cell>
          <cell r="D225">
            <v>1230000</v>
          </cell>
          <cell r="E225" t="str">
            <v>YANAI</v>
          </cell>
        </row>
        <row r="226">
          <cell r="C226" t="str">
            <v>236-23</v>
          </cell>
          <cell r="D226">
            <v>1480000</v>
          </cell>
          <cell r="E226" t="str">
            <v>STURGEON</v>
          </cell>
        </row>
        <row r="227">
          <cell r="C227" t="str">
            <v>238-23</v>
          </cell>
          <cell r="D227">
            <v>1300000</v>
          </cell>
          <cell r="E227" t="str">
            <v>LEVIN</v>
          </cell>
        </row>
        <row r="228">
          <cell r="C228" t="str">
            <v>241-23</v>
          </cell>
          <cell r="D228">
            <v>1800000</v>
          </cell>
          <cell r="E228" t="str">
            <v>CHANDLER</v>
          </cell>
        </row>
        <row r="229">
          <cell r="C229" t="str">
            <v>243-23</v>
          </cell>
          <cell r="D229">
            <v>1480000</v>
          </cell>
          <cell r="E229" t="str">
            <v>STURGEON</v>
          </cell>
        </row>
        <row r="230">
          <cell r="C230" t="str">
            <v>240-23</v>
          </cell>
          <cell r="D230">
            <v>1230000</v>
          </cell>
          <cell r="E230" t="str">
            <v>YANAI</v>
          </cell>
        </row>
        <row r="231">
          <cell r="C231" t="str">
            <v>242-23</v>
          </cell>
          <cell r="D231">
            <v>1800000</v>
          </cell>
          <cell r="E231" t="str">
            <v>CHANDLER</v>
          </cell>
        </row>
        <row r="232">
          <cell r="C232" t="str">
            <v>245-23</v>
          </cell>
          <cell r="D232">
            <v>2260000</v>
          </cell>
          <cell r="E232" t="str">
            <v>ARVIDSON</v>
          </cell>
        </row>
        <row r="233">
          <cell r="C233" t="str">
            <v>309-23</v>
          </cell>
          <cell r="D233">
            <v>1230000</v>
          </cell>
          <cell r="E233" t="str">
            <v>YANAI</v>
          </cell>
        </row>
        <row r="234">
          <cell r="C234" t="str">
            <v>244-23</v>
          </cell>
          <cell r="D234">
            <v>1480000</v>
          </cell>
          <cell r="E234" t="str">
            <v>STURGEON</v>
          </cell>
        </row>
        <row r="235">
          <cell r="C235" t="str">
            <v>311-23</v>
          </cell>
          <cell r="D235">
            <v>1800000</v>
          </cell>
          <cell r="E235" t="str">
            <v>CHANDLER</v>
          </cell>
        </row>
        <row r="236">
          <cell r="C236" t="str">
            <v>246-23</v>
          </cell>
          <cell r="D236">
            <v>2260000</v>
          </cell>
          <cell r="E236" t="str">
            <v>ARVIDSON</v>
          </cell>
        </row>
        <row r="237">
          <cell r="C237" t="str">
            <v>313-23</v>
          </cell>
          <cell r="D237">
            <v>1480000</v>
          </cell>
          <cell r="E237" t="str">
            <v>STURGEON</v>
          </cell>
        </row>
        <row r="238">
          <cell r="C238" t="str">
            <v>315-23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101-24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242-23</v>
          </cell>
          <cell r="D2">
            <v>1800000</v>
          </cell>
          <cell r="E2" t="str">
            <v>CHANDLER</v>
          </cell>
        </row>
        <row r="3">
          <cell r="C3" t="str">
            <v>245-23</v>
          </cell>
          <cell r="D3">
            <v>2260000</v>
          </cell>
          <cell r="E3" t="str">
            <v>ARVIDSON</v>
          </cell>
        </row>
        <row r="4">
          <cell r="C4" t="str">
            <v>309-23</v>
          </cell>
          <cell r="D4">
            <v>1230000</v>
          </cell>
          <cell r="E4" t="str">
            <v>YANAI</v>
          </cell>
        </row>
        <row r="5">
          <cell r="C5" t="str">
            <v>244-23</v>
          </cell>
          <cell r="D5">
            <v>1480000</v>
          </cell>
          <cell r="E5" t="str">
            <v>STURGEON</v>
          </cell>
        </row>
        <row r="6">
          <cell r="C6" t="str">
            <v>311-23</v>
          </cell>
          <cell r="D6">
            <v>1800000</v>
          </cell>
          <cell r="E6" t="str">
            <v>CHANDLER</v>
          </cell>
        </row>
        <row r="7">
          <cell r="C7" t="str">
            <v>246-23</v>
          </cell>
          <cell r="D7">
            <v>2260000</v>
          </cell>
          <cell r="E7" t="str">
            <v>ARVIDSON</v>
          </cell>
        </row>
        <row r="8">
          <cell r="C8" t="str">
            <v>313-23</v>
          </cell>
          <cell r="D8">
            <v>1480000</v>
          </cell>
          <cell r="E8" t="str">
            <v>STURGEON</v>
          </cell>
        </row>
        <row r="9">
          <cell r="C9" t="str">
            <v>315-23</v>
          </cell>
          <cell r="D9">
            <v>2260000</v>
          </cell>
          <cell r="E9" t="str">
            <v>ARVIDSON</v>
          </cell>
        </row>
        <row r="10">
          <cell r="C10" t="str">
            <v>101-24</v>
          </cell>
          <cell r="D10">
            <v>2010000</v>
          </cell>
          <cell r="E10" t="str">
            <v>MAELZER</v>
          </cell>
        </row>
        <row r="11">
          <cell r="C11" t="str">
            <v>103-24</v>
          </cell>
          <cell r="D11">
            <v>1310000</v>
          </cell>
          <cell r="E11" t="str">
            <v>MALAVE</v>
          </cell>
        </row>
        <row r="12">
          <cell r="C12" t="str">
            <v>102-24</v>
          </cell>
          <cell r="D12">
            <v>2010000</v>
          </cell>
          <cell r="E12" t="str">
            <v>MAELZER</v>
          </cell>
        </row>
        <row r="13">
          <cell r="C13" t="str">
            <v>105-24</v>
          </cell>
          <cell r="D13">
            <v>1260000</v>
          </cell>
          <cell r="E13" t="str">
            <v>ACKERMAN</v>
          </cell>
        </row>
        <row r="14">
          <cell r="C14" t="str">
            <v>107-24</v>
          </cell>
          <cell r="D14">
            <v>1990000</v>
          </cell>
          <cell r="E14" t="str">
            <v>DAVIS</v>
          </cell>
        </row>
        <row r="15">
          <cell r="C15" t="str">
            <v>104-24</v>
          </cell>
          <cell r="D15">
            <v>1310000</v>
          </cell>
          <cell r="E15" t="str">
            <v>MALAVE</v>
          </cell>
        </row>
        <row r="16">
          <cell r="C16" t="str">
            <v>109-24</v>
          </cell>
          <cell r="D16">
            <v>1780000</v>
          </cell>
          <cell r="E16" t="str">
            <v>DE LA ROSA</v>
          </cell>
        </row>
        <row r="17">
          <cell r="C17" t="str">
            <v>111-24</v>
          </cell>
          <cell r="D17">
            <v>1100000</v>
          </cell>
          <cell r="E17" t="str">
            <v>GEBRETEKLE</v>
          </cell>
        </row>
        <row r="18">
          <cell r="C18" t="str">
            <v>106-24</v>
          </cell>
          <cell r="D18">
            <v>1260000</v>
          </cell>
          <cell r="E18" t="str">
            <v>ACKERMAN</v>
          </cell>
        </row>
        <row r="19">
          <cell r="C19" t="str">
            <v>113-24</v>
          </cell>
          <cell r="D19">
            <v>2010000</v>
          </cell>
          <cell r="E19" t="str">
            <v>MAELZER</v>
          </cell>
        </row>
        <row r="20">
          <cell r="C20" t="str">
            <v>108-24</v>
          </cell>
          <cell r="D20">
            <v>1990000</v>
          </cell>
          <cell r="E20" t="str">
            <v>DAVIS</v>
          </cell>
        </row>
        <row r="21">
          <cell r="C21" t="str">
            <v>110-24</v>
          </cell>
          <cell r="D21">
            <v>1780000</v>
          </cell>
          <cell r="E21" t="str">
            <v>DE LA ROSA</v>
          </cell>
        </row>
        <row r="22">
          <cell r="C22" t="str">
            <v>115-24</v>
          </cell>
          <cell r="D22">
            <v>1760000</v>
          </cell>
          <cell r="E22" t="str">
            <v>STRICKLAND</v>
          </cell>
        </row>
        <row r="23">
          <cell r="C23" t="str">
            <v>117-24</v>
          </cell>
          <cell r="D23">
            <v>1310000</v>
          </cell>
          <cell r="E23" t="str">
            <v>MALAVE</v>
          </cell>
        </row>
        <row r="24">
          <cell r="C24" t="str">
            <v>112-24</v>
          </cell>
          <cell r="D24">
            <v>1100000</v>
          </cell>
          <cell r="E24" t="str">
            <v>GEBRETEKLE</v>
          </cell>
        </row>
        <row r="25">
          <cell r="C25" t="str">
            <v>119-24</v>
          </cell>
          <cell r="D25">
            <v>1260000</v>
          </cell>
          <cell r="E25" t="str">
            <v>ACKERMAN</v>
          </cell>
        </row>
        <row r="26">
          <cell r="C26" t="str">
            <v>119-24</v>
          </cell>
          <cell r="D26">
            <v>1260000</v>
          </cell>
          <cell r="E26" t="str">
            <v>ACKERMAN</v>
          </cell>
        </row>
        <row r="27">
          <cell r="C27" t="str">
            <v>119-24</v>
          </cell>
          <cell r="D27">
            <v>1260000</v>
          </cell>
          <cell r="E27" t="str">
            <v>ACKERMAN</v>
          </cell>
        </row>
        <row r="28">
          <cell r="C28" t="str">
            <v>114-24</v>
          </cell>
          <cell r="D28">
            <v>2010000</v>
          </cell>
          <cell r="E28" t="str">
            <v>MAELZER</v>
          </cell>
        </row>
        <row r="29">
          <cell r="C29" t="str">
            <v>121-24</v>
          </cell>
          <cell r="D29">
            <v>1990000</v>
          </cell>
          <cell r="E29" t="str">
            <v>DAVIS</v>
          </cell>
        </row>
        <row r="30">
          <cell r="C30" t="str">
            <v>116-24</v>
          </cell>
          <cell r="D30">
            <v>1760000</v>
          </cell>
          <cell r="E30" t="str">
            <v>STRICKLAND</v>
          </cell>
        </row>
        <row r="31">
          <cell r="C31" t="str">
            <v>123-24</v>
          </cell>
          <cell r="D31">
            <v>1780000</v>
          </cell>
          <cell r="E31" t="str">
            <v>DE LA ROSA</v>
          </cell>
        </row>
        <row r="32">
          <cell r="C32" t="str">
            <v>118-24</v>
          </cell>
          <cell r="D32">
            <v>1310000</v>
          </cell>
          <cell r="E32" t="str">
            <v>MALAVE</v>
          </cell>
        </row>
        <row r="33">
          <cell r="C33" t="str">
            <v>125-24</v>
          </cell>
          <cell r="D33">
            <v>1100000</v>
          </cell>
          <cell r="E33" t="str">
            <v>GEBRETEKLE</v>
          </cell>
        </row>
        <row r="34">
          <cell r="C34" t="str">
            <v>120-24</v>
          </cell>
          <cell r="D34">
            <v>1260000</v>
          </cell>
          <cell r="E34" t="str">
            <v>ACKERMAN</v>
          </cell>
        </row>
        <row r="35">
          <cell r="C35" t="str">
            <v>127-24</v>
          </cell>
          <cell r="D35">
            <v>2010000</v>
          </cell>
          <cell r="E35" t="str">
            <v>MAELZER</v>
          </cell>
        </row>
        <row r="36">
          <cell r="C36" t="str">
            <v>122-24</v>
          </cell>
          <cell r="D36">
            <v>1990000</v>
          </cell>
          <cell r="E36" t="str">
            <v>DAVIS</v>
          </cell>
        </row>
        <row r="37">
          <cell r="C37" t="str">
            <v>129-24</v>
          </cell>
          <cell r="D37">
            <v>1760000</v>
          </cell>
          <cell r="E37" t="str">
            <v>STRICKLAND</v>
          </cell>
        </row>
        <row r="38">
          <cell r="C38" t="str">
            <v>124-24</v>
          </cell>
          <cell r="D38">
            <v>1780000</v>
          </cell>
          <cell r="E38" t="str">
            <v>DE LA ROSA</v>
          </cell>
        </row>
        <row r="39">
          <cell r="C39" t="str">
            <v>131-24</v>
          </cell>
          <cell r="D39">
            <v>1310000</v>
          </cell>
          <cell r="E39" t="str">
            <v>MALAVE</v>
          </cell>
        </row>
        <row r="40">
          <cell r="C40" t="str">
            <v>126-24</v>
          </cell>
          <cell r="D40">
            <v>1100000</v>
          </cell>
          <cell r="E40" t="str">
            <v>GEBRETEKLE</v>
          </cell>
        </row>
        <row r="41">
          <cell r="C41" t="str">
            <v>133-24</v>
          </cell>
          <cell r="D41">
            <v>1260000</v>
          </cell>
          <cell r="E41" t="str">
            <v>ACKERMAN</v>
          </cell>
        </row>
        <row r="42">
          <cell r="C42" t="str">
            <v>128-24</v>
          </cell>
          <cell r="D42">
            <v>2010000</v>
          </cell>
          <cell r="E42" t="str">
            <v>MAELZER</v>
          </cell>
        </row>
        <row r="43">
          <cell r="C43" t="str">
            <v>135-24</v>
          </cell>
          <cell r="D43">
            <v>1990000</v>
          </cell>
          <cell r="E43" t="str">
            <v>DAVIS</v>
          </cell>
        </row>
        <row r="44">
          <cell r="C44" t="str">
            <v>130-24</v>
          </cell>
          <cell r="D44">
            <v>1760000</v>
          </cell>
          <cell r="E44" t="str">
            <v>STRICKLAND</v>
          </cell>
        </row>
        <row r="45">
          <cell r="C45" t="str">
            <v>137-24</v>
          </cell>
          <cell r="D45">
            <v>1780000</v>
          </cell>
          <cell r="E45" t="str">
            <v>DE LA ROSA</v>
          </cell>
        </row>
        <row r="46">
          <cell r="C46" t="str">
            <v>132-24</v>
          </cell>
          <cell r="D46">
            <v>1310000</v>
          </cell>
          <cell r="E46" t="str">
            <v>MALAVE</v>
          </cell>
        </row>
        <row r="47">
          <cell r="C47" t="str">
            <v>139-24</v>
          </cell>
          <cell r="D47">
            <v>1100000</v>
          </cell>
          <cell r="E47" t="str">
            <v>GEBRETEKLE</v>
          </cell>
        </row>
        <row r="48">
          <cell r="C48" t="str">
            <v>134-24</v>
          </cell>
          <cell r="D48">
            <v>1260000</v>
          </cell>
          <cell r="E48" t="str">
            <v>ACKERMAN</v>
          </cell>
        </row>
        <row r="49">
          <cell r="C49" t="str">
            <v>141-24</v>
          </cell>
          <cell r="D49">
            <v>2010000</v>
          </cell>
          <cell r="E49" t="str">
            <v>MAELZER</v>
          </cell>
        </row>
        <row r="50">
          <cell r="C50" t="str">
            <v>136-24</v>
          </cell>
          <cell r="D50">
            <v>1990000</v>
          </cell>
          <cell r="E50" t="str">
            <v>DAVIS</v>
          </cell>
        </row>
        <row r="51">
          <cell r="C51" t="str">
            <v>143-24</v>
          </cell>
          <cell r="D51">
            <v>1340000</v>
          </cell>
          <cell r="E51" t="str">
            <v>BEAM</v>
          </cell>
        </row>
        <row r="52">
          <cell r="C52" t="str">
            <v>138-24</v>
          </cell>
          <cell r="D52">
            <v>1780000</v>
          </cell>
          <cell r="E52" t="str">
            <v>DE LA ROSA</v>
          </cell>
        </row>
        <row r="53">
          <cell r="C53" t="str">
            <v>145-24</v>
          </cell>
          <cell r="D53">
            <v>1310000</v>
          </cell>
          <cell r="E53" t="str">
            <v>MALAVE</v>
          </cell>
        </row>
        <row r="54">
          <cell r="C54" t="str">
            <v>140-24</v>
          </cell>
          <cell r="D54">
            <v>1100000</v>
          </cell>
          <cell r="E54" t="str">
            <v>GEBRETEKLE</v>
          </cell>
        </row>
        <row r="55">
          <cell r="C55" t="str">
            <v>147-24</v>
          </cell>
          <cell r="D55">
            <v>1260000</v>
          </cell>
          <cell r="E55" t="str">
            <v>ACKERMAN</v>
          </cell>
        </row>
        <row r="56">
          <cell r="C56" t="str">
            <v>142-24</v>
          </cell>
          <cell r="D56">
            <v>2010000</v>
          </cell>
          <cell r="E56" t="str">
            <v>MAELZER</v>
          </cell>
        </row>
        <row r="57">
          <cell r="C57" t="str">
            <v>149-24</v>
          </cell>
          <cell r="D57">
            <v>1990000</v>
          </cell>
          <cell r="E57" t="str">
            <v>DAVIS</v>
          </cell>
        </row>
        <row r="58">
          <cell r="C58" t="str">
            <v>144-24</v>
          </cell>
          <cell r="D58">
            <v>1340000</v>
          </cell>
          <cell r="E58" t="str">
            <v>BEAM</v>
          </cell>
        </row>
        <row r="59">
          <cell r="C59" t="str">
            <v>151-24</v>
          </cell>
          <cell r="D59">
            <v>1780000</v>
          </cell>
          <cell r="E59" t="str">
            <v>DE LA ROSA</v>
          </cell>
        </row>
        <row r="60">
          <cell r="C60" t="str">
            <v>146-24</v>
          </cell>
          <cell r="D60">
            <v>1310000</v>
          </cell>
          <cell r="E60" t="str">
            <v>MALAVE</v>
          </cell>
        </row>
        <row r="61">
          <cell r="C61" t="str">
            <v>153-24</v>
          </cell>
          <cell r="D61">
            <v>1100000</v>
          </cell>
          <cell r="E61" t="str">
            <v>GEBRETEKLE</v>
          </cell>
        </row>
        <row r="62">
          <cell r="C62" t="str">
            <v>147-24</v>
          </cell>
          <cell r="D62">
            <v>1260000</v>
          </cell>
          <cell r="E62" t="str">
            <v>ACKERMAN</v>
          </cell>
        </row>
        <row r="63">
          <cell r="C63" t="str">
            <v>148-24</v>
          </cell>
          <cell r="D63">
            <v>1260000</v>
          </cell>
          <cell r="E63" t="str">
            <v>ACKERMAN</v>
          </cell>
        </row>
        <row r="64">
          <cell r="C64" t="str">
            <v>155-24</v>
          </cell>
          <cell r="D64">
            <v>930000</v>
          </cell>
          <cell r="E64" t="str">
            <v>CLARK</v>
          </cell>
        </row>
        <row r="65">
          <cell r="C65" t="str">
            <v>150-24</v>
          </cell>
          <cell r="D65">
            <v>1990000</v>
          </cell>
          <cell r="E65" t="str">
            <v>DAVIS</v>
          </cell>
        </row>
        <row r="66">
          <cell r="C66" t="str">
            <v>157-24</v>
          </cell>
          <cell r="D66">
            <v>1760000</v>
          </cell>
          <cell r="E66" t="str">
            <v>STRICKLAND</v>
          </cell>
        </row>
        <row r="67">
          <cell r="C67" t="str">
            <v>152-24</v>
          </cell>
          <cell r="D67">
            <v>1780000</v>
          </cell>
          <cell r="E67" t="str">
            <v>DE LA ROSA</v>
          </cell>
        </row>
        <row r="68">
          <cell r="C68" t="str">
            <v>159-24</v>
          </cell>
          <cell r="D68">
            <v>880000</v>
          </cell>
          <cell r="E68" t="str">
            <v>STEWART</v>
          </cell>
        </row>
        <row r="69">
          <cell r="C69" t="str">
            <v>154-24</v>
          </cell>
          <cell r="D69">
            <v>1100000</v>
          </cell>
          <cell r="E69" t="str">
            <v>GEBRETEKLE</v>
          </cell>
        </row>
        <row r="70">
          <cell r="C70" t="str">
            <v>161-24</v>
          </cell>
          <cell r="D70">
            <v>1280000</v>
          </cell>
          <cell r="E70" t="str">
            <v>BARTLETT</v>
          </cell>
        </row>
        <row r="71">
          <cell r="C71" t="str">
            <v>156-24</v>
          </cell>
          <cell r="D71">
            <v>930000</v>
          </cell>
          <cell r="E71" t="str">
            <v>CLARK</v>
          </cell>
        </row>
        <row r="72">
          <cell r="C72" t="str">
            <v>163-24</v>
          </cell>
          <cell r="D72">
            <v>2040000</v>
          </cell>
          <cell r="E72" t="str">
            <v>MOSES</v>
          </cell>
        </row>
        <row r="73">
          <cell r="C73" t="str">
            <v>158-24</v>
          </cell>
          <cell r="D73">
            <v>1760000</v>
          </cell>
          <cell r="E73" t="str">
            <v>STRICKLAND</v>
          </cell>
        </row>
        <row r="74">
          <cell r="C74" t="str">
            <v>163-24</v>
          </cell>
          <cell r="D74">
            <v>2040000</v>
          </cell>
          <cell r="E74" t="str">
            <v>MOSES</v>
          </cell>
        </row>
        <row r="75">
          <cell r="C75" t="str">
            <v>165-24</v>
          </cell>
          <cell r="D75">
            <v>2020000</v>
          </cell>
          <cell r="E75" t="str">
            <v>SHOOK</v>
          </cell>
        </row>
        <row r="76">
          <cell r="C76" t="str">
            <v>160-24</v>
          </cell>
          <cell r="D76">
            <v>880000</v>
          </cell>
          <cell r="E76" t="str">
            <v>STEWART</v>
          </cell>
        </row>
        <row r="77">
          <cell r="C77" t="str">
            <v>162-24</v>
          </cell>
          <cell r="D77">
            <v>1280000</v>
          </cell>
          <cell r="E77" t="str">
            <v>BARTLETT</v>
          </cell>
        </row>
        <row r="78">
          <cell r="C78" t="str">
            <v>167-24</v>
          </cell>
          <cell r="D78">
            <v>1770000</v>
          </cell>
          <cell r="E78" t="str">
            <v>BRUDER</v>
          </cell>
        </row>
        <row r="79">
          <cell r="C79" t="str">
            <v>169-24</v>
          </cell>
          <cell r="D79">
            <v>930000</v>
          </cell>
          <cell r="E79" t="str">
            <v>CLARK</v>
          </cell>
        </row>
        <row r="80">
          <cell r="C80" t="str">
            <v>164-24</v>
          </cell>
          <cell r="D80">
            <v>2040000</v>
          </cell>
          <cell r="E80" t="str">
            <v>MOSES</v>
          </cell>
        </row>
        <row r="81">
          <cell r="C81" t="str">
            <v>171-24</v>
          </cell>
          <cell r="D81">
            <v>1740000</v>
          </cell>
          <cell r="E81" t="str">
            <v>STORY</v>
          </cell>
        </row>
        <row r="82">
          <cell r="C82" t="str">
            <v>166-24</v>
          </cell>
          <cell r="D82">
            <v>2020000</v>
          </cell>
          <cell r="E82" t="str">
            <v>SHOOK</v>
          </cell>
        </row>
        <row r="83">
          <cell r="C83" t="str">
            <v>173-24</v>
          </cell>
          <cell r="D83">
            <v>880000</v>
          </cell>
          <cell r="E83" t="str">
            <v>STEWART</v>
          </cell>
        </row>
        <row r="84">
          <cell r="C84" t="str">
            <v>168-24</v>
          </cell>
          <cell r="D84">
            <v>1770000</v>
          </cell>
          <cell r="E84" t="str">
            <v>BRUDER</v>
          </cell>
        </row>
        <row r="85">
          <cell r="C85" t="str">
            <v>175-24</v>
          </cell>
          <cell r="D85">
            <v>1280000</v>
          </cell>
          <cell r="E85" t="str">
            <v>BARTLETT</v>
          </cell>
        </row>
        <row r="86">
          <cell r="C86" t="str">
            <v>170-24</v>
          </cell>
          <cell r="D86">
            <v>930000</v>
          </cell>
          <cell r="E86" t="str">
            <v>CLARK</v>
          </cell>
        </row>
        <row r="87">
          <cell r="C87" t="str">
            <v>177-24</v>
          </cell>
          <cell r="D87">
            <v>2040000</v>
          </cell>
          <cell r="E87" t="str">
            <v>MOSES</v>
          </cell>
        </row>
        <row r="88">
          <cell r="C88" t="str">
            <v>172-24</v>
          </cell>
          <cell r="D88">
            <v>1740000</v>
          </cell>
          <cell r="E88" t="str">
            <v>STORY</v>
          </cell>
        </row>
        <row r="89">
          <cell r="C89" t="str">
            <v>179-24</v>
          </cell>
          <cell r="D89">
            <v>2020000</v>
          </cell>
          <cell r="E89" t="str">
            <v>SHOOK</v>
          </cell>
        </row>
        <row r="90">
          <cell r="C90" t="str">
            <v>174-24</v>
          </cell>
          <cell r="D90">
            <v>880000</v>
          </cell>
          <cell r="E90" t="str">
            <v>STEWART</v>
          </cell>
        </row>
        <row r="91">
          <cell r="C91" t="str">
            <v>181-24</v>
          </cell>
          <cell r="D91">
            <v>1770000</v>
          </cell>
          <cell r="E91" t="str">
            <v>BRUDER</v>
          </cell>
        </row>
        <row r="92">
          <cell r="C92" t="str">
            <v>176-24</v>
          </cell>
          <cell r="D92">
            <v>1280000</v>
          </cell>
          <cell r="E92" t="str">
            <v>BARTLETT</v>
          </cell>
        </row>
        <row r="93">
          <cell r="C93" t="str">
            <v>183-24</v>
          </cell>
          <cell r="D93">
            <v>930000</v>
          </cell>
          <cell r="E93" t="str">
            <v>CLARK</v>
          </cell>
        </row>
        <row r="94">
          <cell r="C94" t="str">
            <v>178-24</v>
          </cell>
          <cell r="D94">
            <v>2040000</v>
          </cell>
          <cell r="E94" t="str">
            <v>MOSES</v>
          </cell>
        </row>
        <row r="95">
          <cell r="C95" t="str">
            <v>185-24</v>
          </cell>
          <cell r="D95">
            <v>1740000</v>
          </cell>
          <cell r="E95" t="str">
            <v>STORY</v>
          </cell>
        </row>
        <row r="96">
          <cell r="C96" t="str">
            <v>180-24</v>
          </cell>
          <cell r="D96">
            <v>2020000</v>
          </cell>
          <cell r="E96" t="str">
            <v>SHOOK</v>
          </cell>
        </row>
        <row r="97">
          <cell r="C97" t="str">
            <v>182-24</v>
          </cell>
          <cell r="D97">
            <v>1770000</v>
          </cell>
          <cell r="E97" t="str">
            <v>BRUDER</v>
          </cell>
        </row>
        <row r="98">
          <cell r="C98" t="str">
            <v>187-24</v>
          </cell>
          <cell r="D98">
            <v>880000</v>
          </cell>
          <cell r="E98" t="str">
            <v>STEWART</v>
          </cell>
        </row>
        <row r="99">
          <cell r="C99" t="str">
            <v>189-24</v>
          </cell>
          <cell r="D99">
            <v>1280000</v>
          </cell>
          <cell r="E99" t="str">
            <v>BARTLETT</v>
          </cell>
        </row>
        <row r="100">
          <cell r="C100" t="str">
            <v>184-24</v>
          </cell>
          <cell r="D100">
            <v>930000</v>
          </cell>
          <cell r="E100" t="str">
            <v>CLARK</v>
          </cell>
        </row>
        <row r="101">
          <cell r="C101" t="str">
            <v>191-24</v>
          </cell>
          <cell r="D101">
            <v>2040000</v>
          </cell>
          <cell r="E101" t="str">
            <v>MOSES</v>
          </cell>
        </row>
        <row r="102">
          <cell r="C102" t="str">
            <v>186-24</v>
          </cell>
          <cell r="D102">
            <v>1740000</v>
          </cell>
          <cell r="E102" t="str">
            <v>STORY</v>
          </cell>
        </row>
        <row r="103">
          <cell r="C103" t="str">
            <v>193-24</v>
          </cell>
          <cell r="D103">
            <v>2020000</v>
          </cell>
          <cell r="E103" t="str">
            <v>SHOOK</v>
          </cell>
        </row>
        <row r="104">
          <cell r="C104" t="str">
            <v>188-24</v>
          </cell>
          <cell r="D104">
            <v>880000</v>
          </cell>
          <cell r="E104" t="str">
            <v>STEWART</v>
          </cell>
        </row>
        <row r="105">
          <cell r="C105" t="str">
            <v>195-24</v>
          </cell>
          <cell r="D105">
            <v>1770000</v>
          </cell>
          <cell r="E105" t="str">
            <v>BRUDER</v>
          </cell>
        </row>
        <row r="106">
          <cell r="C106" t="str">
            <v>190-24</v>
          </cell>
          <cell r="D106">
            <v>1280000</v>
          </cell>
          <cell r="E106" t="str">
            <v>BARTLETT</v>
          </cell>
        </row>
        <row r="107">
          <cell r="C107" t="str">
            <v>192-24</v>
          </cell>
          <cell r="D107">
            <v>2040000</v>
          </cell>
          <cell r="E107" t="str">
            <v>MOSES</v>
          </cell>
        </row>
        <row r="108">
          <cell r="C108" t="str">
            <v>197-24</v>
          </cell>
          <cell r="D108">
            <v>2270000</v>
          </cell>
          <cell r="E108" t="str">
            <v>BROWN</v>
          </cell>
        </row>
        <row r="109">
          <cell r="C109" t="str">
            <v>194-24</v>
          </cell>
          <cell r="D109">
            <v>2020000</v>
          </cell>
          <cell r="E109" t="str">
            <v>SHOOK</v>
          </cell>
        </row>
        <row r="110">
          <cell r="C110" t="str">
            <v>199-24</v>
          </cell>
          <cell r="D110">
            <v>2280000</v>
          </cell>
          <cell r="E110" t="str">
            <v>MAHAN</v>
          </cell>
        </row>
        <row r="111">
          <cell r="C111" t="str">
            <v>192-24</v>
          </cell>
          <cell r="D111">
            <v>2040000</v>
          </cell>
          <cell r="E111" t="str">
            <v>MOSES</v>
          </cell>
        </row>
        <row r="112">
          <cell r="C112" t="str">
            <v>201-24</v>
          </cell>
          <cell r="D112">
            <v>880000</v>
          </cell>
          <cell r="E112" t="str">
            <v>STEWART</v>
          </cell>
        </row>
        <row r="113">
          <cell r="C113" t="str">
            <v>196-24</v>
          </cell>
          <cell r="D113">
            <v>1770000</v>
          </cell>
          <cell r="E113" t="str">
            <v>BRUDER</v>
          </cell>
        </row>
        <row r="114">
          <cell r="C114" t="str">
            <v>192-24</v>
          </cell>
          <cell r="D114">
            <v>2040000</v>
          </cell>
          <cell r="E114" t="str">
            <v>MOSES</v>
          </cell>
        </row>
        <row r="115">
          <cell r="C115" t="str">
            <v>203-24</v>
          </cell>
          <cell r="D115">
            <v>1280000</v>
          </cell>
          <cell r="E115" t="str">
            <v>BARTLETT</v>
          </cell>
        </row>
        <row r="116">
          <cell r="C116" t="str">
            <v>198-24</v>
          </cell>
          <cell r="D116">
            <v>2270000</v>
          </cell>
          <cell r="E116" t="str">
            <v>BROWN</v>
          </cell>
        </row>
        <row r="117">
          <cell r="C117" t="str">
            <v>205-24</v>
          </cell>
          <cell r="D117">
            <v>2040000</v>
          </cell>
          <cell r="E117" t="str">
            <v>MOSES</v>
          </cell>
        </row>
        <row r="118">
          <cell r="C118" t="str">
            <v>201-24</v>
          </cell>
          <cell r="D118">
            <v>880000</v>
          </cell>
          <cell r="E118" t="str">
            <v>STEWART</v>
          </cell>
        </row>
        <row r="119">
          <cell r="C119" t="str">
            <v>207-24</v>
          </cell>
          <cell r="D119">
            <v>2020000</v>
          </cell>
          <cell r="E119" t="str">
            <v>SHOOK</v>
          </cell>
        </row>
        <row r="120">
          <cell r="C120" t="str">
            <v>200-24</v>
          </cell>
          <cell r="D120">
            <v>2280000</v>
          </cell>
          <cell r="E120" t="str">
            <v>MAHAN</v>
          </cell>
        </row>
        <row r="121">
          <cell r="C121" t="str">
            <v>209-24</v>
          </cell>
          <cell r="D121">
            <v>1770000</v>
          </cell>
          <cell r="E121" t="str">
            <v>BRUDER</v>
          </cell>
        </row>
        <row r="122">
          <cell r="C122" t="str">
            <v>202-24</v>
          </cell>
          <cell r="D122">
            <v>880000</v>
          </cell>
          <cell r="E122" t="str">
            <v>STEWART</v>
          </cell>
        </row>
        <row r="123">
          <cell r="C123" t="str">
            <v>204-24</v>
          </cell>
          <cell r="D123">
            <v>1280000</v>
          </cell>
          <cell r="E123" t="str">
            <v>BARTLETT</v>
          </cell>
        </row>
        <row r="124">
          <cell r="C124" t="str">
            <v>63-24</v>
          </cell>
          <cell r="D124">
            <v>2100000</v>
          </cell>
          <cell r="E124" t="str">
            <v>ISHMAEL</v>
          </cell>
        </row>
        <row r="125">
          <cell r="C125" t="str">
            <v>211-24</v>
          </cell>
          <cell r="D125">
            <v>930000</v>
          </cell>
          <cell r="E125" t="str">
            <v>CLARK</v>
          </cell>
        </row>
        <row r="126">
          <cell r="C126" t="str">
            <v>206-24</v>
          </cell>
          <cell r="D126">
            <v>2040000</v>
          </cell>
          <cell r="E126" t="str">
            <v>MOSES</v>
          </cell>
        </row>
        <row r="127">
          <cell r="C127" t="str">
            <v>213-24</v>
          </cell>
          <cell r="D127">
            <v>1810000</v>
          </cell>
          <cell r="E127" t="str">
            <v>NEWELL</v>
          </cell>
        </row>
        <row r="128">
          <cell r="C128" t="str">
            <v>206-24</v>
          </cell>
          <cell r="D128">
            <v>2040000</v>
          </cell>
          <cell r="E128" t="str">
            <v>MOSES</v>
          </cell>
        </row>
        <row r="129">
          <cell r="C129" t="str">
            <v>208-24</v>
          </cell>
          <cell r="D129">
            <v>2020000</v>
          </cell>
          <cell r="E129" t="str">
            <v>SHOOK</v>
          </cell>
        </row>
        <row r="130">
          <cell r="C130" t="str">
            <v>215-24</v>
          </cell>
          <cell r="D130">
            <v>1740000</v>
          </cell>
          <cell r="E130" t="str">
            <v>STORY</v>
          </cell>
        </row>
        <row r="131">
          <cell r="C131" t="str">
            <v>62-24</v>
          </cell>
          <cell r="D131">
            <v>1480000</v>
          </cell>
          <cell r="E131" t="str">
            <v>STURGEON</v>
          </cell>
        </row>
        <row r="132">
          <cell r="C132" t="str">
            <v>210-24</v>
          </cell>
          <cell r="D132">
            <v>1770000</v>
          </cell>
          <cell r="E132" t="str">
            <v>BRUDER</v>
          </cell>
        </row>
        <row r="133">
          <cell r="C133" t="str">
            <v>217-24</v>
          </cell>
          <cell r="D133">
            <v>1800000</v>
          </cell>
          <cell r="E133" t="str">
            <v>CHANDLER</v>
          </cell>
        </row>
        <row r="134">
          <cell r="C134" t="str">
            <v>212-24</v>
          </cell>
          <cell r="D134">
            <v>930000</v>
          </cell>
          <cell r="E134" t="str">
            <v>CLARK</v>
          </cell>
        </row>
        <row r="135">
          <cell r="C135" t="str">
            <v>68-24</v>
          </cell>
          <cell r="D135">
            <v>2230000</v>
          </cell>
          <cell r="E135" t="str">
            <v>SMITH</v>
          </cell>
        </row>
        <row r="136">
          <cell r="C136" t="str">
            <v>52-24</v>
          </cell>
          <cell r="D136">
            <v>2260000</v>
          </cell>
          <cell r="E136" t="str">
            <v>ARVIDSON</v>
          </cell>
        </row>
        <row r="137">
          <cell r="C137" t="str">
            <v>219-24</v>
          </cell>
          <cell r="D137">
            <v>1480000</v>
          </cell>
          <cell r="E137" t="str">
            <v>STURGEON</v>
          </cell>
        </row>
        <row r="138">
          <cell r="C138" t="str">
            <v>214-24</v>
          </cell>
          <cell r="D138">
            <v>1810000</v>
          </cell>
          <cell r="E138" t="str">
            <v>NEWELL</v>
          </cell>
        </row>
        <row r="139">
          <cell r="C139" t="str">
            <v>53-24</v>
          </cell>
          <cell r="D139">
            <v>2040000</v>
          </cell>
          <cell r="E139" t="str">
            <v>MOSES</v>
          </cell>
        </row>
        <row r="140">
          <cell r="C140" t="str">
            <v>303-24</v>
          </cell>
          <cell r="D140">
            <v>2020000</v>
          </cell>
          <cell r="E140" t="str">
            <v>SHOOK</v>
          </cell>
        </row>
        <row r="141">
          <cell r="C141" t="str">
            <v>216-24</v>
          </cell>
          <cell r="D141">
            <v>1740000</v>
          </cell>
          <cell r="E141" t="str">
            <v>STORY</v>
          </cell>
        </row>
        <row r="142">
          <cell r="C142" t="str">
            <v>212-24</v>
          </cell>
          <cell r="D142">
            <v>930000</v>
          </cell>
          <cell r="E142" t="str">
            <v>CLARK</v>
          </cell>
        </row>
        <row r="143">
          <cell r="C143" t="str">
            <v>221-24</v>
          </cell>
          <cell r="D143">
            <v>2230000</v>
          </cell>
          <cell r="E143" t="str">
            <v>SMITH</v>
          </cell>
        </row>
        <row r="144">
          <cell r="C144" t="str">
            <v>51-24</v>
          </cell>
          <cell r="D144">
            <v>1770000</v>
          </cell>
          <cell r="E144" t="str">
            <v>BRUDER</v>
          </cell>
        </row>
        <row r="145">
          <cell r="C145" t="str">
            <v>218-24</v>
          </cell>
          <cell r="D145">
            <v>1800000</v>
          </cell>
          <cell r="E145" t="str">
            <v>CHANDLER</v>
          </cell>
        </row>
        <row r="146">
          <cell r="C146" t="str">
            <v>220-24</v>
          </cell>
          <cell r="D146">
            <v>1480000</v>
          </cell>
          <cell r="E146" t="str">
            <v>STURGEON</v>
          </cell>
        </row>
        <row r="147">
          <cell r="C147" t="str">
            <v>305-24</v>
          </cell>
          <cell r="D147">
            <v>930000</v>
          </cell>
          <cell r="E147" t="str">
            <v>CLARK</v>
          </cell>
        </row>
        <row r="148">
          <cell r="C148" t="str">
            <v>223-24</v>
          </cell>
          <cell r="D148">
            <v>1810000</v>
          </cell>
          <cell r="E148" t="str">
            <v>NEWELL</v>
          </cell>
        </row>
        <row r="149">
          <cell r="C149" t="str">
            <v>307-24</v>
          </cell>
          <cell r="D149">
            <v>1740000</v>
          </cell>
          <cell r="E149" t="str">
            <v>STORY</v>
          </cell>
        </row>
        <row r="150">
          <cell r="C150" t="str">
            <v>222-24</v>
          </cell>
          <cell r="D150">
            <v>2230000</v>
          </cell>
          <cell r="E150" t="str">
            <v>SMITH</v>
          </cell>
        </row>
        <row r="151">
          <cell r="C151" t="str">
            <v>225-24</v>
          </cell>
          <cell r="D151">
            <v>1800000</v>
          </cell>
          <cell r="E151" t="str">
            <v>CHANDLER</v>
          </cell>
        </row>
        <row r="152">
          <cell r="C152" t="str">
            <v>224-24</v>
          </cell>
          <cell r="D152">
            <v>1810000</v>
          </cell>
          <cell r="E152" t="str">
            <v>NEWELL</v>
          </cell>
        </row>
        <row r="153">
          <cell r="C153" t="str">
            <v>227-24</v>
          </cell>
          <cell r="D153">
            <v>1480000</v>
          </cell>
          <cell r="E153" t="str">
            <v>STURGEON</v>
          </cell>
        </row>
        <row r="154">
          <cell r="C154" t="str">
            <v>229-24</v>
          </cell>
          <cell r="D154">
            <v>2230000</v>
          </cell>
          <cell r="E154" t="str">
            <v>SMITH</v>
          </cell>
        </row>
        <row r="155">
          <cell r="C155" t="str">
            <v>226-24</v>
          </cell>
          <cell r="D155">
            <v>1800000</v>
          </cell>
          <cell r="E155" t="str">
            <v>CHANDLER</v>
          </cell>
        </row>
        <row r="156">
          <cell r="C156" t="str">
            <v>228-24</v>
          </cell>
          <cell r="D156">
            <v>1480000</v>
          </cell>
          <cell r="E156" t="str">
            <v>STURGEON</v>
          </cell>
        </row>
        <row r="157">
          <cell r="C157" t="str">
            <v>231-24</v>
          </cell>
          <cell r="D157">
            <v>1810000</v>
          </cell>
          <cell r="E157" t="str">
            <v>NEWELL</v>
          </cell>
        </row>
        <row r="158">
          <cell r="C158" t="str">
            <v>230-24</v>
          </cell>
          <cell r="D158">
            <v>2230000</v>
          </cell>
          <cell r="E158" t="str">
            <v>SMITH</v>
          </cell>
        </row>
        <row r="159">
          <cell r="C159" t="str">
            <v>233-24</v>
          </cell>
          <cell r="D159">
            <v>1800000</v>
          </cell>
          <cell r="E159" t="str">
            <v>CHANDLER</v>
          </cell>
        </row>
        <row r="160">
          <cell r="C160" t="str">
            <v>232-24</v>
          </cell>
          <cell r="D160">
            <v>1810000</v>
          </cell>
          <cell r="E160" t="str">
            <v>NEWELL</v>
          </cell>
        </row>
        <row r="161">
          <cell r="C161" t="str">
            <v>235-24</v>
          </cell>
          <cell r="D161">
            <v>1480000</v>
          </cell>
          <cell r="E161" t="str">
            <v>STURGEON</v>
          </cell>
        </row>
        <row r="162">
          <cell r="C162" t="str">
            <v>237-24</v>
          </cell>
          <cell r="D162">
            <v>2230000</v>
          </cell>
          <cell r="E162" t="str">
            <v>SMITH</v>
          </cell>
        </row>
        <row r="163">
          <cell r="C163" t="str">
            <v>234-24</v>
          </cell>
          <cell r="D163">
            <v>1800000</v>
          </cell>
          <cell r="E163" t="str">
            <v>CHANDLER</v>
          </cell>
        </row>
        <row r="164">
          <cell r="C164" t="str">
            <v>236-24</v>
          </cell>
          <cell r="D164">
            <v>1480000</v>
          </cell>
          <cell r="E164" t="str">
            <v>STURGEON</v>
          </cell>
        </row>
        <row r="165">
          <cell r="C165" t="str">
            <v>239-24</v>
          </cell>
          <cell r="D165">
            <v>1810000</v>
          </cell>
          <cell r="E165" t="str">
            <v>NEWELL</v>
          </cell>
        </row>
        <row r="166">
          <cell r="C166" t="str">
            <v>239-24</v>
          </cell>
          <cell r="D166">
            <v>1810000</v>
          </cell>
          <cell r="E166" t="str">
            <v>NEWELL</v>
          </cell>
        </row>
        <row r="167">
          <cell r="C167" t="str">
            <v>238-24</v>
          </cell>
          <cell r="D167">
            <v>2230000</v>
          </cell>
          <cell r="E167" t="str">
            <v>SMITH</v>
          </cell>
        </row>
        <row r="168">
          <cell r="C168" t="str">
            <v>241-24</v>
          </cell>
          <cell r="D168">
            <v>1800000</v>
          </cell>
          <cell r="E168" t="str">
            <v>CHANDLER</v>
          </cell>
        </row>
        <row r="169">
          <cell r="C169" t="str">
            <v>238-24</v>
          </cell>
          <cell r="D169">
            <v>2230000</v>
          </cell>
          <cell r="E169" t="str">
            <v>SMITH</v>
          </cell>
        </row>
        <row r="170">
          <cell r="C170" t="str">
            <v>238-24</v>
          </cell>
          <cell r="D170">
            <v>2230000</v>
          </cell>
          <cell r="E170" t="str">
            <v>SMITH</v>
          </cell>
        </row>
        <row r="171">
          <cell r="C171" t="str">
            <v>240-24</v>
          </cell>
          <cell r="D171">
            <v>1810000</v>
          </cell>
          <cell r="E171" t="str">
            <v>NEWELL</v>
          </cell>
        </row>
        <row r="172">
          <cell r="C172" t="str">
            <v>243-24</v>
          </cell>
          <cell r="D172">
            <v>1480000</v>
          </cell>
          <cell r="E172" t="str">
            <v>STURGEON</v>
          </cell>
        </row>
        <row r="173">
          <cell r="C173" t="str">
            <v>242-24</v>
          </cell>
          <cell r="D173">
            <v>1800000</v>
          </cell>
          <cell r="E173" t="str">
            <v>CHANDLER</v>
          </cell>
        </row>
        <row r="174">
          <cell r="C174" t="str">
            <v>245-24</v>
          </cell>
          <cell r="D174">
            <v>2230000</v>
          </cell>
          <cell r="E174" t="str">
            <v>SMITH</v>
          </cell>
        </row>
        <row r="175">
          <cell r="C175" t="str">
            <v>309-24</v>
          </cell>
          <cell r="D175">
            <v>1810000</v>
          </cell>
          <cell r="E175" t="str">
            <v>NEWELL</v>
          </cell>
        </row>
        <row r="176">
          <cell r="C176" t="str">
            <v>244-24</v>
          </cell>
          <cell r="D176">
            <v>1480000</v>
          </cell>
          <cell r="E176" t="str">
            <v>STURGEON</v>
          </cell>
        </row>
        <row r="177">
          <cell r="C177" t="str">
            <v>311-24</v>
          </cell>
          <cell r="D177">
            <v>1800000</v>
          </cell>
          <cell r="E177" t="str">
            <v>CHANDLER</v>
          </cell>
        </row>
        <row r="178">
          <cell r="C178" t="str">
            <v>246-24</v>
          </cell>
          <cell r="D178">
            <v>2230000</v>
          </cell>
          <cell r="E178" t="str">
            <v>SMITH</v>
          </cell>
        </row>
        <row r="179">
          <cell r="C179" t="str">
            <v>246-24</v>
          </cell>
          <cell r="D179">
            <v>2230000</v>
          </cell>
          <cell r="E179" t="str">
            <v>SMITH</v>
          </cell>
        </row>
        <row r="180">
          <cell r="C180" t="str">
            <v>313-24</v>
          </cell>
          <cell r="D180">
            <v>1480000</v>
          </cell>
          <cell r="E180" t="str">
            <v>STURGEON</v>
          </cell>
        </row>
        <row r="181">
          <cell r="C181" t="str">
            <v>246-24</v>
          </cell>
          <cell r="D181">
            <v>2230000</v>
          </cell>
          <cell r="E181" t="str">
            <v>SMITH</v>
          </cell>
        </row>
        <row r="183">
          <cell r="C183" t="str">
            <v>217-23</v>
          </cell>
          <cell r="D183">
            <v>1800000</v>
          </cell>
          <cell r="E183" t="str">
            <v>CHANDLER</v>
          </cell>
        </row>
        <row r="184">
          <cell r="C184" t="str">
            <v>212-23</v>
          </cell>
          <cell r="D184">
            <v>2020000</v>
          </cell>
          <cell r="E184" t="str">
            <v>SHOOK</v>
          </cell>
        </row>
        <row r="185">
          <cell r="C185" t="str">
            <v>52-23</v>
          </cell>
          <cell r="D185">
            <v>1300000</v>
          </cell>
          <cell r="E185" t="str">
            <v>LEVIN</v>
          </cell>
        </row>
        <row r="186">
          <cell r="C186" t="str">
            <v>210-23</v>
          </cell>
          <cell r="D186">
            <v>2150000</v>
          </cell>
          <cell r="E186" t="str">
            <v>SWANSON</v>
          </cell>
        </row>
        <row r="187">
          <cell r="C187" t="str">
            <v>839-23</v>
          </cell>
          <cell r="D187">
            <v>1810000</v>
          </cell>
          <cell r="E187" t="str">
            <v>NEWELL</v>
          </cell>
        </row>
        <row r="188">
          <cell r="C188" t="str">
            <v>219-23</v>
          </cell>
          <cell r="D188">
            <v>1480000</v>
          </cell>
          <cell r="E188" t="str">
            <v>STURGEON</v>
          </cell>
        </row>
        <row r="189">
          <cell r="C189" t="str">
            <v>838-23</v>
          </cell>
          <cell r="D189">
            <v>1540000</v>
          </cell>
          <cell r="E189" t="str">
            <v>HELVIE</v>
          </cell>
        </row>
        <row r="190">
          <cell r="C190" t="str">
            <v>214-23</v>
          </cell>
          <cell r="D190">
            <v>1230000</v>
          </cell>
          <cell r="E190" t="str">
            <v>YANAI</v>
          </cell>
        </row>
        <row r="191">
          <cell r="C191" t="str">
            <v>57-23</v>
          </cell>
          <cell r="D191">
            <v>940000</v>
          </cell>
          <cell r="E191" t="str">
            <v>BONDS</v>
          </cell>
        </row>
        <row r="192">
          <cell r="C192" t="str">
            <v>216-23</v>
          </cell>
          <cell r="D192">
            <v>1740000</v>
          </cell>
          <cell r="E192" t="str">
            <v>STORY</v>
          </cell>
        </row>
        <row r="193">
          <cell r="C193" t="str">
            <v>303-23</v>
          </cell>
          <cell r="D193">
            <v>2040000</v>
          </cell>
          <cell r="E193" t="str">
            <v>MOSES</v>
          </cell>
        </row>
        <row r="194">
          <cell r="C194" t="str">
            <v>212-23</v>
          </cell>
          <cell r="D194">
            <v>2020000</v>
          </cell>
          <cell r="E194" t="str">
            <v>SHOOK</v>
          </cell>
        </row>
        <row r="195">
          <cell r="C195" t="str">
            <v>214-23</v>
          </cell>
          <cell r="D195">
            <v>1230000</v>
          </cell>
          <cell r="E195" t="str">
            <v>YANAI</v>
          </cell>
        </row>
        <row r="196">
          <cell r="C196" t="str">
            <v>221-23</v>
          </cell>
          <cell r="D196">
            <v>1300000</v>
          </cell>
          <cell r="E196" t="str">
            <v>LEVIN</v>
          </cell>
        </row>
        <row r="197">
          <cell r="C197" t="str">
            <v>906-23</v>
          </cell>
          <cell r="D197">
            <v>1810000</v>
          </cell>
          <cell r="E197" t="str">
            <v>NEWELL</v>
          </cell>
        </row>
        <row r="198">
          <cell r="C198" t="str">
            <v>218-23</v>
          </cell>
          <cell r="D198">
            <v>1800000</v>
          </cell>
          <cell r="E198" t="str">
            <v>CHANDLER</v>
          </cell>
        </row>
        <row r="199">
          <cell r="C199" t="str">
            <v>67-23</v>
          </cell>
          <cell r="D199">
            <v>2150000</v>
          </cell>
          <cell r="E199" t="str">
            <v>SWANSON</v>
          </cell>
        </row>
        <row r="200">
          <cell r="C200" t="str">
            <v>841-23</v>
          </cell>
          <cell r="D200">
            <v>1540000</v>
          </cell>
          <cell r="E200" t="str">
            <v>HELVIE</v>
          </cell>
        </row>
        <row r="201">
          <cell r="C201" t="str">
            <v>305-23</v>
          </cell>
          <cell r="D201">
            <v>2020000</v>
          </cell>
          <cell r="E201" t="str">
            <v>SHOOK</v>
          </cell>
        </row>
        <row r="202">
          <cell r="C202" t="str">
            <v>220-23</v>
          </cell>
          <cell r="D202">
            <v>1480000</v>
          </cell>
          <cell r="E202" t="str">
            <v>STURGEON</v>
          </cell>
        </row>
        <row r="203">
          <cell r="C203" t="str">
            <v>223-23</v>
          </cell>
          <cell r="D203">
            <v>1230000</v>
          </cell>
          <cell r="E203" t="str">
            <v>YANAI</v>
          </cell>
        </row>
        <row r="204">
          <cell r="C204" t="str">
            <v>840-23</v>
          </cell>
          <cell r="D204">
            <v>1540000</v>
          </cell>
          <cell r="E204" t="str">
            <v>HELVIE</v>
          </cell>
        </row>
        <row r="205">
          <cell r="C205" t="str">
            <v>307-23</v>
          </cell>
          <cell r="D205">
            <v>1740000</v>
          </cell>
          <cell r="E205" t="str">
            <v>STORY</v>
          </cell>
        </row>
        <row r="206">
          <cell r="C206" t="str">
            <v>222-23</v>
          </cell>
          <cell r="D206">
            <v>1300000</v>
          </cell>
          <cell r="E206" t="str">
            <v>LEVIN</v>
          </cell>
        </row>
        <row r="207">
          <cell r="C207" t="str">
            <v>225-23</v>
          </cell>
          <cell r="D207">
            <v>1800000</v>
          </cell>
          <cell r="E207" t="str">
            <v>CHANDLER</v>
          </cell>
        </row>
        <row r="208">
          <cell r="C208" t="str">
            <v>843-23</v>
          </cell>
          <cell r="D208">
            <v>1540000</v>
          </cell>
          <cell r="E208" t="str">
            <v>HELVIE</v>
          </cell>
        </row>
        <row r="209">
          <cell r="C209" t="str">
            <v>224-23</v>
          </cell>
          <cell r="D209">
            <v>1230000</v>
          </cell>
          <cell r="E209" t="str">
            <v>YANAI</v>
          </cell>
        </row>
        <row r="210">
          <cell r="C210" t="str">
            <v>227-23</v>
          </cell>
          <cell r="D210">
            <v>1480000</v>
          </cell>
          <cell r="E210" t="str">
            <v>STURGEON</v>
          </cell>
        </row>
        <row r="211">
          <cell r="C211" t="str">
            <v>842-23</v>
          </cell>
          <cell r="D211">
            <v>1540000</v>
          </cell>
          <cell r="E211" t="str">
            <v>HELVIE</v>
          </cell>
        </row>
        <row r="212">
          <cell r="C212" t="str">
            <v>229-23</v>
          </cell>
          <cell r="D212">
            <v>1300000</v>
          </cell>
          <cell r="E212" t="str">
            <v>LEVIN</v>
          </cell>
        </row>
        <row r="213">
          <cell r="C213" t="str">
            <v>226-23</v>
          </cell>
          <cell r="D213">
            <v>1800000</v>
          </cell>
          <cell r="E213" t="str">
            <v>CHANDLER</v>
          </cell>
        </row>
        <row r="214">
          <cell r="C214" t="str">
            <v>231-23</v>
          </cell>
          <cell r="D214">
            <v>1230000</v>
          </cell>
          <cell r="E214" t="str">
            <v>YANAI</v>
          </cell>
        </row>
        <row r="215">
          <cell r="C215" t="str">
            <v>228-23</v>
          </cell>
          <cell r="D215">
            <v>1480000</v>
          </cell>
          <cell r="E215" t="str">
            <v>STURGEON</v>
          </cell>
        </row>
        <row r="216">
          <cell r="C216" t="str">
            <v>230-23</v>
          </cell>
          <cell r="D216">
            <v>1300000</v>
          </cell>
          <cell r="E216" t="str">
            <v>LEVIN</v>
          </cell>
        </row>
        <row r="217">
          <cell r="C217" t="str">
            <v>233-23</v>
          </cell>
          <cell r="D217">
            <v>1800000</v>
          </cell>
          <cell r="E217" t="str">
            <v>CHANDLER</v>
          </cell>
        </row>
        <row r="218">
          <cell r="C218" t="str">
            <v>847-23</v>
          </cell>
          <cell r="D218">
            <v>1810000</v>
          </cell>
          <cell r="E218" t="str">
            <v>NEWELL</v>
          </cell>
        </row>
        <row r="219">
          <cell r="C219" t="str">
            <v>232-23</v>
          </cell>
          <cell r="D219">
            <v>1230000</v>
          </cell>
          <cell r="E219" t="str">
            <v>YANAI</v>
          </cell>
        </row>
        <row r="220">
          <cell r="C220" t="str">
            <v>235-23</v>
          </cell>
          <cell r="D220">
            <v>1480000</v>
          </cell>
          <cell r="E220" t="str">
            <v>STURGEON</v>
          </cell>
        </row>
        <row r="221">
          <cell r="C221" t="str">
            <v>908-23</v>
          </cell>
          <cell r="D221">
            <v>1810000</v>
          </cell>
          <cell r="E221" t="str">
            <v>NEWELL</v>
          </cell>
        </row>
        <row r="222">
          <cell r="C222" t="str">
            <v>908-23</v>
          </cell>
          <cell r="D222">
            <v>1810000</v>
          </cell>
          <cell r="E222" t="str">
            <v>NEWELL</v>
          </cell>
        </row>
        <row r="223">
          <cell r="C223" t="str">
            <v>234-23</v>
          </cell>
          <cell r="D223">
            <v>1800000</v>
          </cell>
          <cell r="E223" t="str">
            <v>CHANDLER</v>
          </cell>
        </row>
        <row r="224">
          <cell r="C224" t="str">
            <v>237-23</v>
          </cell>
          <cell r="D224">
            <v>1300000</v>
          </cell>
          <cell r="E224" t="str">
            <v>LEVIN</v>
          </cell>
        </row>
        <row r="225">
          <cell r="C225" t="str">
            <v>239-23</v>
          </cell>
          <cell r="D225">
            <v>1230000</v>
          </cell>
          <cell r="E225" t="str">
            <v>YANAI</v>
          </cell>
        </row>
        <row r="226">
          <cell r="C226" t="str">
            <v>236-23</v>
          </cell>
          <cell r="D226">
            <v>1480000</v>
          </cell>
          <cell r="E226" t="str">
            <v>STURGEON</v>
          </cell>
        </row>
        <row r="227">
          <cell r="C227" t="str">
            <v>238-23</v>
          </cell>
          <cell r="D227">
            <v>1300000</v>
          </cell>
          <cell r="E227" t="str">
            <v>LEVIN</v>
          </cell>
        </row>
        <row r="228">
          <cell r="C228" t="str">
            <v>241-23</v>
          </cell>
          <cell r="D228">
            <v>1800000</v>
          </cell>
          <cell r="E228" t="str">
            <v>CHANDLER</v>
          </cell>
        </row>
        <row r="229">
          <cell r="C229" t="str">
            <v>243-23</v>
          </cell>
          <cell r="D229">
            <v>1480000</v>
          </cell>
          <cell r="E229" t="str">
            <v>STURGEON</v>
          </cell>
        </row>
        <row r="230">
          <cell r="C230" t="str">
            <v>240-23</v>
          </cell>
          <cell r="D230">
            <v>1230000</v>
          </cell>
          <cell r="E230" t="str">
            <v>YANAI</v>
          </cell>
        </row>
        <row r="231">
          <cell r="C231" t="str">
            <v>242-23</v>
          </cell>
          <cell r="D231">
            <v>1800000</v>
          </cell>
          <cell r="E231" t="str">
            <v>CHANDLER</v>
          </cell>
        </row>
        <row r="232">
          <cell r="C232" t="str">
            <v>245-23</v>
          </cell>
          <cell r="D232">
            <v>2260000</v>
          </cell>
          <cell r="E232" t="str">
            <v>ARVIDSON</v>
          </cell>
        </row>
        <row r="233">
          <cell r="C233" t="str">
            <v>309-23</v>
          </cell>
          <cell r="D233">
            <v>1230000</v>
          </cell>
          <cell r="E233" t="str">
            <v>YANAI</v>
          </cell>
        </row>
        <row r="234">
          <cell r="C234" t="str">
            <v>244-23</v>
          </cell>
          <cell r="D234">
            <v>1480000</v>
          </cell>
          <cell r="E234" t="str">
            <v>STURGEON</v>
          </cell>
        </row>
        <row r="235">
          <cell r="C235" t="str">
            <v>311-23</v>
          </cell>
          <cell r="D235">
            <v>1800000</v>
          </cell>
          <cell r="E235" t="str">
            <v>CHANDLER</v>
          </cell>
        </row>
        <row r="236">
          <cell r="C236" t="str">
            <v>246-23</v>
          </cell>
          <cell r="D236">
            <v>2260000</v>
          </cell>
          <cell r="E236" t="str">
            <v>ARVIDSON</v>
          </cell>
        </row>
        <row r="237">
          <cell r="C237" t="str">
            <v>313-23</v>
          </cell>
          <cell r="D237">
            <v>1480000</v>
          </cell>
          <cell r="E237" t="str">
            <v>STURGEON</v>
          </cell>
        </row>
        <row r="238">
          <cell r="C238" t="str">
            <v>315-23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101-25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242-24</v>
          </cell>
          <cell r="D2">
            <v>1800000</v>
          </cell>
          <cell r="E2" t="str">
            <v>CHANDLER</v>
          </cell>
        </row>
        <row r="3">
          <cell r="C3" t="str">
            <v>245-24</v>
          </cell>
          <cell r="D3">
            <v>2230000</v>
          </cell>
          <cell r="E3" t="str">
            <v>SMITH</v>
          </cell>
        </row>
        <row r="4">
          <cell r="C4" t="str">
            <v>309-24</v>
          </cell>
          <cell r="D4">
            <v>1810000</v>
          </cell>
          <cell r="E4" t="str">
            <v>NEWELL</v>
          </cell>
        </row>
        <row r="5">
          <cell r="C5" t="str">
            <v>244-24</v>
          </cell>
          <cell r="D5">
            <v>1480000</v>
          </cell>
          <cell r="E5" t="str">
            <v>STURGEON</v>
          </cell>
        </row>
        <row r="6">
          <cell r="C6" t="str">
            <v>311-24</v>
          </cell>
          <cell r="D6">
            <v>1800000</v>
          </cell>
          <cell r="E6" t="str">
            <v>CHANDLER</v>
          </cell>
        </row>
        <row r="7">
          <cell r="C7" t="str">
            <v>246-24</v>
          </cell>
          <cell r="D7">
            <v>2230000</v>
          </cell>
          <cell r="E7" t="str">
            <v>SMITH</v>
          </cell>
        </row>
        <row r="8">
          <cell r="C8" t="str">
            <v>246-24</v>
          </cell>
          <cell r="D8">
            <v>2230000</v>
          </cell>
          <cell r="E8" t="str">
            <v>SMITH</v>
          </cell>
        </row>
        <row r="9">
          <cell r="C9" t="str">
            <v>313-24</v>
          </cell>
          <cell r="D9">
            <v>1480000</v>
          </cell>
          <cell r="E9" t="str">
            <v>STURGEON</v>
          </cell>
        </row>
        <row r="10">
          <cell r="C10" t="str">
            <v>246-24</v>
          </cell>
          <cell r="D10">
            <v>2230000</v>
          </cell>
          <cell r="E10" t="str">
            <v>SMITH</v>
          </cell>
        </row>
        <row r="11">
          <cell r="C11" t="str">
            <v>315-24</v>
          </cell>
          <cell r="D11">
            <v>2230000</v>
          </cell>
          <cell r="E11" t="str">
            <v>SMITH</v>
          </cell>
        </row>
        <row r="12">
          <cell r="C12" t="str">
            <v>101-25</v>
          </cell>
          <cell r="D12">
            <v>2030000</v>
          </cell>
          <cell r="E12" t="str">
            <v>KILLION</v>
          </cell>
        </row>
        <row r="13">
          <cell r="C13" t="str">
            <v>103-25</v>
          </cell>
          <cell r="D13">
            <v>1260000</v>
          </cell>
          <cell r="E13" t="str">
            <v>ACKERMAN</v>
          </cell>
        </row>
        <row r="14">
          <cell r="C14" t="str">
            <v>105-25</v>
          </cell>
          <cell r="D14">
            <v>2010000</v>
          </cell>
          <cell r="E14" t="str">
            <v>MAELZER</v>
          </cell>
        </row>
        <row r="15">
          <cell r="C15" t="str">
            <v>102-25</v>
          </cell>
          <cell r="D15">
            <v>2030000</v>
          </cell>
          <cell r="E15" t="str">
            <v>KILLION</v>
          </cell>
        </row>
        <row r="16">
          <cell r="C16" t="str">
            <v>107-25</v>
          </cell>
          <cell r="D16">
            <v>1990000</v>
          </cell>
          <cell r="E16" t="str">
            <v>DAVIS</v>
          </cell>
        </row>
        <row r="17">
          <cell r="C17" t="str">
            <v>104-25</v>
          </cell>
          <cell r="D17">
            <v>1260000</v>
          </cell>
          <cell r="E17" t="str">
            <v>ACKERMAN</v>
          </cell>
        </row>
        <row r="18">
          <cell r="C18" t="str">
            <v>107-25</v>
          </cell>
          <cell r="D18">
            <v>1990000</v>
          </cell>
          <cell r="E18" t="str">
            <v>DAVIS</v>
          </cell>
        </row>
        <row r="19">
          <cell r="C19" t="str">
            <v>109-25</v>
          </cell>
          <cell r="D19">
            <v>1310000</v>
          </cell>
          <cell r="E19" t="str">
            <v>MALAVE</v>
          </cell>
        </row>
        <row r="20">
          <cell r="C20" t="str">
            <v>111-25</v>
          </cell>
          <cell r="D20">
            <v>1760000</v>
          </cell>
          <cell r="E20" t="str">
            <v>STRICKLAND</v>
          </cell>
        </row>
        <row r="21">
          <cell r="C21" t="str">
            <v>113-25</v>
          </cell>
          <cell r="D21">
            <v>2030000</v>
          </cell>
          <cell r="E21" t="str">
            <v>KILLION</v>
          </cell>
        </row>
        <row r="22">
          <cell r="C22" t="str">
            <v>113-25</v>
          </cell>
          <cell r="D22">
            <v>2030000</v>
          </cell>
          <cell r="E22" t="str">
            <v>KILLION</v>
          </cell>
        </row>
        <row r="23">
          <cell r="C23" t="str">
            <v>106-25</v>
          </cell>
          <cell r="D23">
            <v>2010000</v>
          </cell>
          <cell r="E23" t="str">
            <v>MAELZER</v>
          </cell>
        </row>
        <row r="24">
          <cell r="C24" t="str">
            <v>108-25</v>
          </cell>
          <cell r="D24">
            <v>1990000</v>
          </cell>
          <cell r="E24" t="str">
            <v>DAVIS</v>
          </cell>
        </row>
        <row r="25">
          <cell r="C25" t="str">
            <v>115-25</v>
          </cell>
          <cell r="D25">
            <v>1830000</v>
          </cell>
          <cell r="E25" t="str">
            <v>YORK</v>
          </cell>
        </row>
        <row r="26">
          <cell r="C26" t="str">
            <v>117-25</v>
          </cell>
          <cell r="D26">
            <v>1260000</v>
          </cell>
          <cell r="E26" t="str">
            <v>ACKERMAN</v>
          </cell>
        </row>
        <row r="27">
          <cell r="C27" t="str">
            <v>110-25</v>
          </cell>
          <cell r="D27">
            <v>1310000</v>
          </cell>
          <cell r="E27" t="str">
            <v>MALAVE</v>
          </cell>
        </row>
        <row r="28">
          <cell r="C28" t="str">
            <v>112-25</v>
          </cell>
          <cell r="D28">
            <v>1760000</v>
          </cell>
          <cell r="E28" t="str">
            <v>STRICKLAND</v>
          </cell>
        </row>
        <row r="29">
          <cell r="C29" t="str">
            <v>119-25</v>
          </cell>
          <cell r="D29">
            <v>2010000</v>
          </cell>
          <cell r="E29" t="str">
            <v>MAELZER</v>
          </cell>
        </row>
        <row r="30">
          <cell r="C30" t="str">
            <v>114-25</v>
          </cell>
          <cell r="D30">
            <v>2030000</v>
          </cell>
          <cell r="E30" t="str">
            <v>KILLION</v>
          </cell>
        </row>
        <row r="31">
          <cell r="C31" t="str">
            <v>116-25</v>
          </cell>
          <cell r="D31">
            <v>1830000</v>
          </cell>
          <cell r="E31" t="str">
            <v>YORK</v>
          </cell>
        </row>
        <row r="32">
          <cell r="C32" t="str">
            <v>121-25</v>
          </cell>
          <cell r="D32">
            <v>1990000</v>
          </cell>
          <cell r="E32" t="str">
            <v>DAVIS</v>
          </cell>
        </row>
        <row r="33">
          <cell r="C33" t="str">
            <v>123-25</v>
          </cell>
          <cell r="D33">
            <v>1310000</v>
          </cell>
          <cell r="E33" t="str">
            <v>MALAVE</v>
          </cell>
        </row>
        <row r="34">
          <cell r="C34" t="str">
            <v>118-25</v>
          </cell>
          <cell r="D34">
            <v>1260000</v>
          </cell>
          <cell r="E34" t="str">
            <v>ACKERMAN</v>
          </cell>
        </row>
        <row r="35">
          <cell r="C35" t="str">
            <v>125-25</v>
          </cell>
          <cell r="D35">
            <v>1760000</v>
          </cell>
          <cell r="E35" t="str">
            <v>STRICKLAND</v>
          </cell>
        </row>
        <row r="36">
          <cell r="C36" t="str">
            <v>120-25</v>
          </cell>
          <cell r="D36">
            <v>2010000</v>
          </cell>
          <cell r="E36" t="str">
            <v>MAELZER</v>
          </cell>
        </row>
        <row r="37">
          <cell r="C37" t="str">
            <v>127-25</v>
          </cell>
          <cell r="D37">
            <v>2030000</v>
          </cell>
          <cell r="E37" t="str">
            <v>KILLION</v>
          </cell>
        </row>
        <row r="38">
          <cell r="C38" t="str">
            <v>122-25</v>
          </cell>
          <cell r="D38">
            <v>1990000</v>
          </cell>
          <cell r="E38" t="str">
            <v>DAVIS</v>
          </cell>
        </row>
        <row r="39">
          <cell r="C39" t="str">
            <v>129-25</v>
          </cell>
          <cell r="D39">
            <v>1830000</v>
          </cell>
          <cell r="E39" t="str">
            <v>YORK</v>
          </cell>
        </row>
        <row r="40">
          <cell r="C40" t="str">
            <v>124-25</v>
          </cell>
          <cell r="D40">
            <v>1310000</v>
          </cell>
          <cell r="E40" t="str">
            <v>MALAVE</v>
          </cell>
        </row>
        <row r="41">
          <cell r="C41" t="str">
            <v>131-25</v>
          </cell>
          <cell r="D41">
            <v>1260000</v>
          </cell>
          <cell r="E41" t="str">
            <v>ACKERMAN</v>
          </cell>
        </row>
        <row r="42">
          <cell r="C42" t="str">
            <v>126-25</v>
          </cell>
          <cell r="D42">
            <v>1760000</v>
          </cell>
          <cell r="E42" t="str">
            <v>STRICKLAND</v>
          </cell>
        </row>
        <row r="43">
          <cell r="C43" t="str">
            <v>120-25</v>
          </cell>
          <cell r="D43">
            <v>2010000</v>
          </cell>
          <cell r="E43" t="str">
            <v>MAELZER</v>
          </cell>
        </row>
        <row r="44">
          <cell r="C44" t="str">
            <v>133-25</v>
          </cell>
          <cell r="D44">
            <v>2010000</v>
          </cell>
          <cell r="E44" t="str">
            <v>MAELZER</v>
          </cell>
        </row>
        <row r="45">
          <cell r="C45" t="str">
            <v>128-25</v>
          </cell>
          <cell r="D45">
            <v>2030000</v>
          </cell>
          <cell r="E45" t="str">
            <v>KILLION</v>
          </cell>
        </row>
        <row r="46">
          <cell r="C46" t="str">
            <v>130-25</v>
          </cell>
          <cell r="D46">
            <v>1830000</v>
          </cell>
          <cell r="E46" t="str">
            <v>YORK</v>
          </cell>
        </row>
        <row r="47">
          <cell r="C47" t="str">
            <v>135-25</v>
          </cell>
          <cell r="D47">
            <v>1990000</v>
          </cell>
          <cell r="E47" t="str">
            <v>DAVIS</v>
          </cell>
        </row>
        <row r="48">
          <cell r="C48" t="str">
            <v>137-25</v>
          </cell>
          <cell r="D48">
            <v>1310000</v>
          </cell>
          <cell r="E48" t="str">
            <v>MALAVE</v>
          </cell>
        </row>
        <row r="49">
          <cell r="C49" t="str">
            <v>132-25</v>
          </cell>
          <cell r="D49">
            <v>1260000</v>
          </cell>
          <cell r="E49" t="str">
            <v>ACKERMAN</v>
          </cell>
        </row>
        <row r="50">
          <cell r="C50" t="str">
            <v>126-25</v>
          </cell>
          <cell r="D50">
            <v>1760000</v>
          </cell>
          <cell r="E50" t="str">
            <v>STRICKLAND</v>
          </cell>
        </row>
        <row r="51">
          <cell r="C51" t="str">
            <v>139-25</v>
          </cell>
          <cell r="D51">
            <v>1760000</v>
          </cell>
          <cell r="E51" t="str">
            <v>STRICKLAND</v>
          </cell>
        </row>
        <row r="52">
          <cell r="C52" t="str">
            <v>134-25</v>
          </cell>
          <cell r="D52">
            <v>2010000</v>
          </cell>
          <cell r="E52" t="str">
            <v>MAELZER</v>
          </cell>
        </row>
        <row r="53">
          <cell r="C53" t="str">
            <v>141-25</v>
          </cell>
          <cell r="D53">
            <v>2030000</v>
          </cell>
          <cell r="E53" t="str">
            <v>KILLION</v>
          </cell>
        </row>
        <row r="54">
          <cell r="C54" t="str">
            <v>136-25</v>
          </cell>
          <cell r="D54">
            <v>1990000</v>
          </cell>
          <cell r="E54" t="str">
            <v>DAVIS</v>
          </cell>
        </row>
        <row r="55">
          <cell r="C55" t="str">
            <v>143-25</v>
          </cell>
          <cell r="D55">
            <v>1830000</v>
          </cell>
          <cell r="E55" t="str">
            <v>YORK</v>
          </cell>
        </row>
        <row r="56">
          <cell r="C56" t="str">
            <v>138-25</v>
          </cell>
          <cell r="D56">
            <v>1310000</v>
          </cell>
          <cell r="E56" t="str">
            <v>MALAVE</v>
          </cell>
        </row>
        <row r="57">
          <cell r="C57" t="str">
            <v>145-25</v>
          </cell>
          <cell r="D57">
            <v>1260000</v>
          </cell>
          <cell r="E57" t="str">
            <v>ACKERMAN</v>
          </cell>
        </row>
        <row r="58">
          <cell r="C58" t="str">
            <v>140-25</v>
          </cell>
          <cell r="D58">
            <v>1760000</v>
          </cell>
          <cell r="E58" t="str">
            <v>STRICKLAND</v>
          </cell>
        </row>
        <row r="59">
          <cell r="C59" t="str">
            <v>147-25</v>
          </cell>
          <cell r="D59">
            <v>2010000</v>
          </cell>
          <cell r="E59" t="str">
            <v>MAELZER</v>
          </cell>
        </row>
        <row r="60">
          <cell r="C60" t="str">
            <v>142-25</v>
          </cell>
          <cell r="D60">
            <v>2030000</v>
          </cell>
          <cell r="E60" t="str">
            <v>KILLION</v>
          </cell>
        </row>
        <row r="61">
          <cell r="C61" t="str">
            <v>144-25</v>
          </cell>
          <cell r="D61">
            <v>1830000</v>
          </cell>
          <cell r="E61" t="str">
            <v>YORK</v>
          </cell>
        </row>
        <row r="62">
          <cell r="C62" t="str">
            <v>149-25</v>
          </cell>
          <cell r="D62">
            <v>1990000</v>
          </cell>
          <cell r="E62" t="str">
            <v>DAVIS</v>
          </cell>
        </row>
        <row r="63">
          <cell r="C63" t="str">
            <v>151-25</v>
          </cell>
          <cell r="D63">
            <v>1310000</v>
          </cell>
          <cell r="E63" t="str">
            <v>MALAVE</v>
          </cell>
        </row>
        <row r="64">
          <cell r="C64" t="str">
            <v>146-25</v>
          </cell>
          <cell r="D64">
            <v>1260000</v>
          </cell>
          <cell r="E64" t="str">
            <v>ACKERMAN</v>
          </cell>
        </row>
        <row r="65">
          <cell r="C65" t="str">
            <v>153-25</v>
          </cell>
          <cell r="D65">
            <v>1760000</v>
          </cell>
          <cell r="E65" t="str">
            <v>STRICKLAND</v>
          </cell>
        </row>
        <row r="66">
          <cell r="C66" t="str">
            <v>50-25</v>
          </cell>
          <cell r="D66">
            <v>2150000</v>
          </cell>
          <cell r="E66" t="str">
            <v>SWANSON</v>
          </cell>
        </row>
        <row r="67">
          <cell r="C67" t="str">
            <v>50-25</v>
          </cell>
          <cell r="D67">
            <v>2150000</v>
          </cell>
          <cell r="E67" t="str">
            <v>SWANSON</v>
          </cell>
        </row>
        <row r="68">
          <cell r="C68" t="str">
            <v>148-25</v>
          </cell>
          <cell r="D68">
            <v>2010000</v>
          </cell>
          <cell r="E68" t="str">
            <v>MAELZER</v>
          </cell>
        </row>
        <row r="69">
          <cell r="C69" t="str">
            <v>155-25</v>
          </cell>
          <cell r="D69">
            <v>930000</v>
          </cell>
          <cell r="E69" t="str">
            <v>CLARK</v>
          </cell>
        </row>
        <row r="70">
          <cell r="C70" t="str">
            <v>150-25</v>
          </cell>
          <cell r="D70">
            <v>1990000</v>
          </cell>
          <cell r="E70" t="str">
            <v>DAVIS</v>
          </cell>
        </row>
        <row r="71">
          <cell r="C71" t="str">
            <v>157-25</v>
          </cell>
          <cell r="D71">
            <v>1830000</v>
          </cell>
          <cell r="E71" t="str">
            <v>YORK</v>
          </cell>
        </row>
        <row r="72">
          <cell r="C72" t="str">
            <v>51-25</v>
          </cell>
          <cell r="D72">
            <v>1780000</v>
          </cell>
          <cell r="E72" t="str">
            <v>DE LA ROSA</v>
          </cell>
        </row>
        <row r="73">
          <cell r="C73" t="str">
            <v>152-25</v>
          </cell>
          <cell r="D73">
            <v>1310000</v>
          </cell>
          <cell r="E73" t="str">
            <v>MALAVE</v>
          </cell>
        </row>
        <row r="74">
          <cell r="C74" t="str">
            <v>159-25</v>
          </cell>
          <cell r="D74">
            <v>880000</v>
          </cell>
          <cell r="E74" t="str">
            <v>STEWART</v>
          </cell>
        </row>
        <row r="75">
          <cell r="C75" t="str">
            <v>154-25</v>
          </cell>
          <cell r="D75">
            <v>1760000</v>
          </cell>
          <cell r="E75" t="str">
            <v>STRICKLAND</v>
          </cell>
        </row>
        <row r="76">
          <cell r="C76" t="str">
            <v>161-25</v>
          </cell>
          <cell r="D76">
            <v>1280000</v>
          </cell>
          <cell r="E76" t="str">
            <v>BARTLETT</v>
          </cell>
        </row>
        <row r="77">
          <cell r="C77" t="str">
            <v>156-25</v>
          </cell>
          <cell r="D77">
            <v>930000</v>
          </cell>
          <cell r="E77" t="str">
            <v>CLARK</v>
          </cell>
        </row>
        <row r="78">
          <cell r="C78" t="str">
            <v>158-25</v>
          </cell>
          <cell r="D78">
            <v>1830000</v>
          </cell>
          <cell r="E78" t="str">
            <v>YORK</v>
          </cell>
        </row>
        <row r="79">
          <cell r="C79" t="str">
            <v>163-25</v>
          </cell>
          <cell r="D79">
            <v>1770000</v>
          </cell>
          <cell r="E79" t="str">
            <v>BRUDER</v>
          </cell>
        </row>
        <row r="80">
          <cell r="C80" t="str">
            <v>165-25</v>
          </cell>
          <cell r="D80">
            <v>2040000</v>
          </cell>
          <cell r="E80" t="str">
            <v>MOSES</v>
          </cell>
        </row>
        <row r="81">
          <cell r="C81" t="str">
            <v>160-25</v>
          </cell>
          <cell r="D81">
            <v>880000</v>
          </cell>
          <cell r="E81" t="str">
            <v>STEWART</v>
          </cell>
        </row>
        <row r="82">
          <cell r="C82" t="str">
            <v>167-25</v>
          </cell>
          <cell r="D82">
            <v>1140000</v>
          </cell>
          <cell r="E82" t="str">
            <v>YOUNG</v>
          </cell>
        </row>
        <row r="83">
          <cell r="C83" t="str">
            <v>162-25</v>
          </cell>
          <cell r="D83">
            <v>1280000</v>
          </cell>
          <cell r="E83" t="str">
            <v>BARTLETT</v>
          </cell>
        </row>
        <row r="84">
          <cell r="C84" t="str">
            <v>169-25</v>
          </cell>
          <cell r="D84">
            <v>930000</v>
          </cell>
          <cell r="E84" t="str">
            <v>CLARK</v>
          </cell>
        </row>
        <row r="85">
          <cell r="C85" t="str">
            <v>164-25</v>
          </cell>
          <cell r="D85">
            <v>1770000</v>
          </cell>
          <cell r="E85" t="str">
            <v>BRUDER</v>
          </cell>
        </row>
        <row r="86">
          <cell r="C86" t="str">
            <v>171-25</v>
          </cell>
          <cell r="D86">
            <v>2020000</v>
          </cell>
          <cell r="E86" t="str">
            <v>SHOOK</v>
          </cell>
        </row>
        <row r="87">
          <cell r="C87" t="str">
            <v>166-25</v>
          </cell>
          <cell r="D87">
            <v>2040000</v>
          </cell>
          <cell r="E87" t="str">
            <v>MOSES</v>
          </cell>
        </row>
        <row r="88">
          <cell r="C88" t="str">
            <v>173-25</v>
          </cell>
          <cell r="D88">
            <v>880000</v>
          </cell>
          <cell r="E88" t="str">
            <v>STEWART</v>
          </cell>
        </row>
        <row r="89">
          <cell r="C89" t="str">
            <v>168-25</v>
          </cell>
          <cell r="D89">
            <v>1140000</v>
          </cell>
          <cell r="E89" t="str">
            <v>YOUNG</v>
          </cell>
        </row>
        <row r="90">
          <cell r="C90" t="str">
            <v>175-25</v>
          </cell>
          <cell r="D90">
            <v>1280000</v>
          </cell>
          <cell r="E90" t="str">
            <v>BARTLETT</v>
          </cell>
        </row>
        <row r="91">
          <cell r="C91" t="str">
            <v>170-25</v>
          </cell>
          <cell r="D91">
            <v>930000</v>
          </cell>
          <cell r="E91" t="str">
            <v>CLARK</v>
          </cell>
        </row>
        <row r="92">
          <cell r="C92" t="str">
            <v>177-25</v>
          </cell>
          <cell r="D92">
            <v>1770000</v>
          </cell>
          <cell r="E92" t="str">
            <v>BRUDER</v>
          </cell>
        </row>
        <row r="93">
          <cell r="C93" t="str">
            <v>172-25</v>
          </cell>
          <cell r="D93">
            <v>2020000</v>
          </cell>
          <cell r="E93" t="str">
            <v>SHOOK</v>
          </cell>
        </row>
        <row r="94">
          <cell r="C94" t="str">
            <v>179-25</v>
          </cell>
          <cell r="D94">
            <v>2040000</v>
          </cell>
          <cell r="E94" t="str">
            <v>MOSES</v>
          </cell>
        </row>
        <row r="95">
          <cell r="C95" t="str">
            <v>174-25</v>
          </cell>
          <cell r="D95">
            <v>880000</v>
          </cell>
          <cell r="E95" t="str">
            <v>STEWART</v>
          </cell>
        </row>
        <row r="96">
          <cell r="C96" t="str">
            <v>181-25</v>
          </cell>
          <cell r="D96">
            <v>1140000</v>
          </cell>
          <cell r="E96" t="str">
            <v>YOUNG</v>
          </cell>
        </row>
        <row r="97">
          <cell r="C97" t="str">
            <v>176-25</v>
          </cell>
          <cell r="D97">
            <v>1280000</v>
          </cell>
          <cell r="E97" t="str">
            <v>BARTLETT</v>
          </cell>
        </row>
        <row r="98">
          <cell r="C98" t="str">
            <v>183-25</v>
          </cell>
          <cell r="D98">
            <v>930000</v>
          </cell>
          <cell r="E98" t="str">
            <v>CLARK</v>
          </cell>
        </row>
        <row r="99">
          <cell r="C99" t="str">
            <v>178-25</v>
          </cell>
          <cell r="D99">
            <v>1770000</v>
          </cell>
          <cell r="E99" t="str">
            <v>BRUDER</v>
          </cell>
        </row>
        <row r="100">
          <cell r="C100" t="str">
            <v>185-25</v>
          </cell>
          <cell r="D100">
            <v>2020000</v>
          </cell>
          <cell r="E100" t="str">
            <v>SHOOK</v>
          </cell>
        </row>
        <row r="101">
          <cell r="C101" t="str">
            <v>180-25</v>
          </cell>
          <cell r="D101">
            <v>2040000</v>
          </cell>
          <cell r="E101" t="str">
            <v>MOSES</v>
          </cell>
        </row>
        <row r="102">
          <cell r="C102" t="str">
            <v>187-25</v>
          </cell>
          <cell r="D102">
            <v>880000</v>
          </cell>
          <cell r="E102" t="str">
            <v>STEWART</v>
          </cell>
        </row>
        <row r="103">
          <cell r="C103" t="str">
            <v>182-25</v>
          </cell>
          <cell r="D103">
            <v>1140000</v>
          </cell>
          <cell r="E103" t="str">
            <v>YOUNG</v>
          </cell>
        </row>
        <row r="104">
          <cell r="C104" t="str">
            <v>189-25</v>
          </cell>
          <cell r="D104">
            <v>1280000</v>
          </cell>
          <cell r="E104" t="str">
            <v>BARTLETT</v>
          </cell>
        </row>
        <row r="105">
          <cell r="C105" t="str">
            <v>184-25</v>
          </cell>
          <cell r="D105">
            <v>930000</v>
          </cell>
          <cell r="E105" t="str">
            <v>CLARK</v>
          </cell>
        </row>
        <row r="106">
          <cell r="C106" t="str">
            <v>191-25</v>
          </cell>
          <cell r="D106">
            <v>1770000</v>
          </cell>
          <cell r="E106" t="str">
            <v>BRUDER</v>
          </cell>
        </row>
        <row r="107">
          <cell r="C107" t="str">
            <v>186-25</v>
          </cell>
          <cell r="D107">
            <v>2020000</v>
          </cell>
          <cell r="E107" t="str">
            <v>SHOOK</v>
          </cell>
        </row>
        <row r="108">
          <cell r="C108" t="str">
            <v>193-25</v>
          </cell>
          <cell r="D108">
            <v>2040000</v>
          </cell>
          <cell r="E108" t="str">
            <v>MOSES</v>
          </cell>
        </row>
        <row r="109">
          <cell r="C109" t="str">
            <v>188-25</v>
          </cell>
          <cell r="D109">
            <v>880000</v>
          </cell>
          <cell r="E109" t="str">
            <v>STEWART</v>
          </cell>
        </row>
        <row r="110">
          <cell r="C110" t="str">
            <v>195-25</v>
          </cell>
          <cell r="D110">
            <v>1140000</v>
          </cell>
          <cell r="E110" t="str">
            <v>YOUNG</v>
          </cell>
        </row>
        <row r="111">
          <cell r="C111" t="str">
            <v>190-25</v>
          </cell>
          <cell r="D111">
            <v>1280000</v>
          </cell>
          <cell r="E111" t="str">
            <v>BARTLETT</v>
          </cell>
        </row>
        <row r="112">
          <cell r="C112" t="str">
            <v>195-25</v>
          </cell>
          <cell r="D112">
            <v>1140000</v>
          </cell>
          <cell r="E112" t="str">
            <v>YOUNG</v>
          </cell>
        </row>
        <row r="113">
          <cell r="C113" t="str">
            <v>197-25</v>
          </cell>
          <cell r="D113">
            <v>930000</v>
          </cell>
          <cell r="E113" t="str">
            <v>CLARK</v>
          </cell>
        </row>
        <row r="114">
          <cell r="C114" t="str">
            <v>192-25</v>
          </cell>
          <cell r="D114">
            <v>1770000</v>
          </cell>
          <cell r="E114" t="str">
            <v>BRUDER</v>
          </cell>
        </row>
        <row r="115">
          <cell r="C115" t="str">
            <v>199-25</v>
          </cell>
          <cell r="D115">
            <v>2020000</v>
          </cell>
          <cell r="E115" t="str">
            <v>SHOOK</v>
          </cell>
        </row>
        <row r="116">
          <cell r="C116" t="str">
            <v>194-25</v>
          </cell>
          <cell r="D116">
            <v>2040000</v>
          </cell>
          <cell r="E116" t="str">
            <v>MOSES</v>
          </cell>
        </row>
        <row r="117">
          <cell r="C117" t="str">
            <v>201-25</v>
          </cell>
          <cell r="D117">
            <v>880000</v>
          </cell>
          <cell r="E117" t="str">
            <v>STEWART</v>
          </cell>
        </row>
        <row r="118">
          <cell r="C118" t="str">
            <v>196-25</v>
          </cell>
          <cell r="D118">
            <v>1140000</v>
          </cell>
          <cell r="E118" t="str">
            <v>YOUNG</v>
          </cell>
        </row>
        <row r="119">
          <cell r="C119" t="str">
            <v>203-25</v>
          </cell>
          <cell r="D119">
            <v>1280000</v>
          </cell>
          <cell r="E119" t="str">
            <v>BARTLETT</v>
          </cell>
        </row>
        <row r="120">
          <cell r="C120" t="str">
            <v>198-25</v>
          </cell>
          <cell r="D120">
            <v>930000</v>
          </cell>
          <cell r="E120" t="str">
            <v>CLARK</v>
          </cell>
        </row>
        <row r="121">
          <cell r="C121" t="str">
            <v>205-25</v>
          </cell>
          <cell r="D121">
            <v>1770000</v>
          </cell>
          <cell r="E121" t="str">
            <v>BRUDER</v>
          </cell>
        </row>
        <row r="122">
          <cell r="C122" t="str">
            <v>200-25</v>
          </cell>
          <cell r="D122">
            <v>2020000</v>
          </cell>
          <cell r="E122" t="str">
            <v>SHOOK</v>
          </cell>
        </row>
        <row r="123">
          <cell r="C123" t="str">
            <v>207-25</v>
          </cell>
          <cell r="D123">
            <v>2040000</v>
          </cell>
          <cell r="E123" t="str">
            <v>MOSES</v>
          </cell>
        </row>
        <row r="124">
          <cell r="C124" t="str">
            <v>201-25</v>
          </cell>
          <cell r="D124">
            <v>880000</v>
          </cell>
          <cell r="E124" t="str">
            <v>STEWART</v>
          </cell>
        </row>
        <row r="125">
          <cell r="C125" t="str">
            <v>202-25</v>
          </cell>
          <cell r="D125">
            <v>880000</v>
          </cell>
          <cell r="E125" t="str">
            <v>STEWART</v>
          </cell>
        </row>
        <row r="126">
          <cell r="C126" t="str">
            <v>204-25</v>
          </cell>
          <cell r="D126">
            <v>1280000</v>
          </cell>
          <cell r="E126" t="str">
            <v>BARTLETT</v>
          </cell>
        </row>
        <row r="127">
          <cell r="C127" t="str">
            <v>209-25</v>
          </cell>
          <cell r="D127">
            <v>1180000</v>
          </cell>
          <cell r="E127" t="str">
            <v>LEVERE</v>
          </cell>
        </row>
        <row r="128">
          <cell r="C128" t="str">
            <v>206-25</v>
          </cell>
          <cell r="D128">
            <v>1770000</v>
          </cell>
          <cell r="E128" t="str">
            <v>BRUDER</v>
          </cell>
        </row>
        <row r="129">
          <cell r="C129" t="str">
            <v>211-25</v>
          </cell>
          <cell r="D129">
            <v>1140000</v>
          </cell>
          <cell r="E129" t="str">
            <v>YOUNG</v>
          </cell>
        </row>
        <row r="130">
          <cell r="C130" t="str">
            <v>52-25</v>
          </cell>
          <cell r="D130">
            <v>1810000</v>
          </cell>
          <cell r="E130" t="str">
            <v>NEWELL</v>
          </cell>
        </row>
        <row r="131">
          <cell r="C131" t="str">
            <v>213-25</v>
          </cell>
          <cell r="D131">
            <v>1290000</v>
          </cell>
          <cell r="E131" t="str">
            <v>COOLAHAN</v>
          </cell>
        </row>
        <row r="132">
          <cell r="C132" t="str">
            <v>209-25</v>
          </cell>
          <cell r="D132">
            <v>1180000</v>
          </cell>
          <cell r="E132" t="str">
            <v>LEVERE</v>
          </cell>
        </row>
        <row r="133">
          <cell r="C133" t="str">
            <v>208-25</v>
          </cell>
          <cell r="D133">
            <v>2040000</v>
          </cell>
          <cell r="E133" t="str">
            <v>MOSES</v>
          </cell>
        </row>
        <row r="134">
          <cell r="C134" t="str">
            <v>215-25</v>
          </cell>
          <cell r="D134">
            <v>2020000</v>
          </cell>
          <cell r="E134" t="str">
            <v>SHOOK</v>
          </cell>
        </row>
        <row r="135">
          <cell r="C135" t="str">
            <v>56-25</v>
          </cell>
          <cell r="D135">
            <v>1800000</v>
          </cell>
          <cell r="E135" t="str">
            <v>CHANDLER</v>
          </cell>
        </row>
        <row r="136">
          <cell r="C136" t="str">
            <v>210-25</v>
          </cell>
          <cell r="D136">
            <v>1180000</v>
          </cell>
          <cell r="E136" t="str">
            <v>LEVERE</v>
          </cell>
        </row>
        <row r="137">
          <cell r="C137" t="str">
            <v>217-25</v>
          </cell>
          <cell r="D137">
            <v>1810000</v>
          </cell>
          <cell r="E137" t="str">
            <v>NEWELL</v>
          </cell>
        </row>
        <row r="138">
          <cell r="C138" t="str">
            <v>212-25</v>
          </cell>
          <cell r="D138">
            <v>1140000</v>
          </cell>
          <cell r="E138" t="str">
            <v>YOUNG</v>
          </cell>
        </row>
        <row r="139">
          <cell r="C139" t="str">
            <v>54-25</v>
          </cell>
          <cell r="D139">
            <v>1280000</v>
          </cell>
          <cell r="E139" t="str">
            <v>BARTLETT</v>
          </cell>
        </row>
        <row r="140">
          <cell r="C140" t="str">
            <v>63-25</v>
          </cell>
          <cell r="D140">
            <v>2150000</v>
          </cell>
          <cell r="E140" t="str">
            <v>SWANSON</v>
          </cell>
        </row>
        <row r="141">
          <cell r="C141" t="str">
            <v>219-25</v>
          </cell>
          <cell r="D141">
            <v>1800000</v>
          </cell>
          <cell r="E141" t="str">
            <v>CHANDLER</v>
          </cell>
        </row>
        <row r="142">
          <cell r="C142" t="str">
            <v>214-25</v>
          </cell>
          <cell r="D142">
            <v>1290000</v>
          </cell>
          <cell r="E142" t="str">
            <v>COOLAHAN</v>
          </cell>
        </row>
        <row r="143">
          <cell r="C143" t="str">
            <v>216-25</v>
          </cell>
          <cell r="D143">
            <v>2020000</v>
          </cell>
          <cell r="E143" t="str">
            <v>SHOOK</v>
          </cell>
        </row>
        <row r="144">
          <cell r="C144" t="str">
            <v>303-25</v>
          </cell>
          <cell r="D144">
            <v>2040000</v>
          </cell>
          <cell r="E144" t="str">
            <v>MOSES</v>
          </cell>
        </row>
        <row r="145">
          <cell r="C145" t="str">
            <v>221-25</v>
          </cell>
          <cell r="D145">
            <v>1180000</v>
          </cell>
          <cell r="E145" t="str">
            <v>LEVERE</v>
          </cell>
        </row>
        <row r="146">
          <cell r="C146" t="str">
            <v>218-25</v>
          </cell>
          <cell r="D146">
            <v>1810000</v>
          </cell>
          <cell r="E146" t="str">
            <v>NEWELL</v>
          </cell>
        </row>
        <row r="147">
          <cell r="C147" t="str">
            <v>221-25</v>
          </cell>
          <cell r="D147">
            <v>1180000</v>
          </cell>
          <cell r="E147" t="str">
            <v>LEVERE</v>
          </cell>
        </row>
        <row r="148">
          <cell r="C148" t="str">
            <v>220-25</v>
          </cell>
          <cell r="D148">
            <v>1800000</v>
          </cell>
          <cell r="E148" t="str">
            <v>CHANDLER</v>
          </cell>
        </row>
        <row r="149">
          <cell r="C149" t="str">
            <v>223-25</v>
          </cell>
          <cell r="D149">
            <v>1290000</v>
          </cell>
          <cell r="E149" t="str">
            <v>COOLAHAN</v>
          </cell>
        </row>
        <row r="150">
          <cell r="C150" t="str">
            <v>307-25</v>
          </cell>
          <cell r="D150">
            <v>2020000</v>
          </cell>
          <cell r="E150" t="str">
            <v>SHOOK</v>
          </cell>
        </row>
        <row r="151">
          <cell r="C151" t="str">
            <v>222-25</v>
          </cell>
          <cell r="D151">
            <v>1180000</v>
          </cell>
          <cell r="E151" t="str">
            <v>LEVERE</v>
          </cell>
        </row>
        <row r="152">
          <cell r="C152" t="str">
            <v>225-25</v>
          </cell>
          <cell r="D152">
            <v>1810000</v>
          </cell>
          <cell r="E152" t="str">
            <v>NEWELL</v>
          </cell>
        </row>
        <row r="153">
          <cell r="C153" t="str">
            <v>224-25</v>
          </cell>
          <cell r="D153">
            <v>1290000</v>
          </cell>
          <cell r="E153" t="str">
            <v>COOLAHAN</v>
          </cell>
        </row>
        <row r="154">
          <cell r="C154" t="str">
            <v>227-25</v>
          </cell>
          <cell r="D154">
            <v>1800000</v>
          </cell>
          <cell r="E154" t="str">
            <v>CHANDLER</v>
          </cell>
        </row>
        <row r="155">
          <cell r="C155" t="str">
            <v>226-25</v>
          </cell>
          <cell r="D155">
            <v>1810000</v>
          </cell>
          <cell r="E155" t="str">
            <v>NEWELL</v>
          </cell>
        </row>
        <row r="156">
          <cell r="C156" t="str">
            <v>229-25</v>
          </cell>
          <cell r="D156">
            <v>1180000</v>
          </cell>
          <cell r="E156" t="str">
            <v>LEVERE</v>
          </cell>
        </row>
        <row r="157">
          <cell r="C157" t="str">
            <v>228-25</v>
          </cell>
          <cell r="D157">
            <v>1800000</v>
          </cell>
          <cell r="E157" t="str">
            <v>CHANDLER</v>
          </cell>
        </row>
        <row r="158">
          <cell r="C158" t="str">
            <v>231-25</v>
          </cell>
          <cell r="D158">
            <v>1290000</v>
          </cell>
          <cell r="E158" t="str">
            <v>COOLAHAN</v>
          </cell>
        </row>
        <row r="159">
          <cell r="C159" t="str">
            <v>62-25</v>
          </cell>
          <cell r="D159">
            <v>910000</v>
          </cell>
          <cell r="E159" t="str">
            <v>SUR</v>
          </cell>
        </row>
        <row r="160">
          <cell r="C160" t="str">
            <v>233-25</v>
          </cell>
          <cell r="D160">
            <v>1810000</v>
          </cell>
          <cell r="E160" t="str">
            <v>NEWELL</v>
          </cell>
        </row>
        <row r="161">
          <cell r="C161" t="str">
            <v>230-25</v>
          </cell>
          <cell r="D161">
            <v>1180000</v>
          </cell>
          <cell r="E161" t="str">
            <v>LEVERE</v>
          </cell>
        </row>
        <row r="162">
          <cell r="C162" t="str">
            <v>232-25</v>
          </cell>
          <cell r="D162">
            <v>1290000</v>
          </cell>
          <cell r="E162" t="str">
            <v>COOLAHAN</v>
          </cell>
        </row>
        <row r="163">
          <cell r="C163" t="str">
            <v>66-25</v>
          </cell>
          <cell r="D163">
            <v>910000</v>
          </cell>
          <cell r="E163" t="str">
            <v>SUR</v>
          </cell>
        </row>
        <row r="164">
          <cell r="C164" t="str">
            <v>235-25</v>
          </cell>
          <cell r="D164">
            <v>1800000</v>
          </cell>
          <cell r="E164" t="str">
            <v>CHANDLER</v>
          </cell>
        </row>
        <row r="165">
          <cell r="C165" t="str">
            <v>62-25</v>
          </cell>
          <cell r="D165">
            <v>910000</v>
          </cell>
          <cell r="E165" t="str">
            <v>SUR</v>
          </cell>
        </row>
        <row r="166">
          <cell r="C166" t="str">
            <v>234-25</v>
          </cell>
          <cell r="D166">
            <v>1810000</v>
          </cell>
          <cell r="E166" t="str">
            <v>NEWELL</v>
          </cell>
        </row>
        <row r="167">
          <cell r="C167" t="str">
            <v>66-25</v>
          </cell>
          <cell r="D167">
            <v>910000</v>
          </cell>
          <cell r="E167" t="str">
            <v>SUR</v>
          </cell>
        </row>
        <row r="168">
          <cell r="C168" t="str">
            <v>237-25</v>
          </cell>
          <cell r="D168">
            <v>1180000</v>
          </cell>
          <cell r="E168" t="str">
            <v>LEVERE</v>
          </cell>
        </row>
        <row r="169">
          <cell r="C169" t="str">
            <v>239-25</v>
          </cell>
          <cell r="D169">
            <v>1290000</v>
          </cell>
          <cell r="E169" t="str">
            <v>COOLAHAN</v>
          </cell>
        </row>
        <row r="170">
          <cell r="C170" t="str">
            <v>236-25</v>
          </cell>
          <cell r="D170">
            <v>1800000</v>
          </cell>
          <cell r="E170" t="str">
            <v>CHANDLER</v>
          </cell>
        </row>
        <row r="171">
          <cell r="C171" t="str">
            <v>241-25</v>
          </cell>
          <cell r="D171">
            <v>1810000</v>
          </cell>
          <cell r="E171" t="str">
            <v>NEWELL</v>
          </cell>
        </row>
        <row r="172">
          <cell r="C172" t="str">
            <v>238-25</v>
          </cell>
          <cell r="D172">
            <v>1180000</v>
          </cell>
          <cell r="E172" t="str">
            <v>LEVERE</v>
          </cell>
        </row>
        <row r="173">
          <cell r="C173" t="str">
            <v>240-25</v>
          </cell>
          <cell r="D173">
            <v>1290000</v>
          </cell>
          <cell r="E173" t="str">
            <v>COOLAHAN</v>
          </cell>
        </row>
        <row r="174">
          <cell r="C174" t="str">
            <v>243-25</v>
          </cell>
          <cell r="D174">
            <v>1800000</v>
          </cell>
          <cell r="E174" t="str">
            <v>CHANDLER</v>
          </cell>
        </row>
        <row r="175">
          <cell r="C175" t="str">
            <v>309-25</v>
          </cell>
          <cell r="D175">
            <v>1180000</v>
          </cell>
          <cell r="E175" t="str">
            <v>LEVERE</v>
          </cell>
        </row>
        <row r="176">
          <cell r="C176" t="str">
            <v>242-25</v>
          </cell>
          <cell r="D176">
            <v>1810000</v>
          </cell>
          <cell r="E176" t="str">
            <v>NEWELL</v>
          </cell>
        </row>
        <row r="177">
          <cell r="C177" t="str">
            <v>311-25</v>
          </cell>
          <cell r="D177">
            <v>1290000</v>
          </cell>
          <cell r="E177" t="str">
            <v>COOLAHAN</v>
          </cell>
        </row>
        <row r="178">
          <cell r="C178" t="str">
            <v>244-25</v>
          </cell>
          <cell r="D178">
            <v>1800000</v>
          </cell>
          <cell r="E178" t="str">
            <v>CHANDLER</v>
          </cell>
        </row>
        <row r="179">
          <cell r="C179" t="str">
            <v>313-25</v>
          </cell>
          <cell r="D179">
            <v>1810000</v>
          </cell>
          <cell r="E179" t="str">
            <v>NEWELL</v>
          </cell>
        </row>
        <row r="180">
          <cell r="C180" t="str">
            <v>313-25</v>
          </cell>
          <cell r="D180">
            <v>1810000</v>
          </cell>
          <cell r="E180" t="str">
            <v>NEWELL</v>
          </cell>
        </row>
        <row r="181">
          <cell r="C181" t="str">
            <v>315-25</v>
          </cell>
          <cell r="D181">
            <v>1800000</v>
          </cell>
          <cell r="E181" t="str">
            <v>CHANDLER</v>
          </cell>
        </row>
        <row r="183">
          <cell r="C183" t="str">
            <v>217-23</v>
          </cell>
          <cell r="D183">
            <v>1800000</v>
          </cell>
          <cell r="E183" t="str">
            <v>CHANDLER</v>
          </cell>
        </row>
        <row r="184">
          <cell r="C184" t="str">
            <v>212-23</v>
          </cell>
          <cell r="D184">
            <v>2020000</v>
          </cell>
          <cell r="E184" t="str">
            <v>SHOOK</v>
          </cell>
        </row>
        <row r="185">
          <cell r="C185" t="str">
            <v>52-23</v>
          </cell>
          <cell r="D185">
            <v>1300000</v>
          </cell>
          <cell r="E185" t="str">
            <v>LEVIN</v>
          </cell>
        </row>
        <row r="186">
          <cell r="C186" t="str">
            <v>210-23</v>
          </cell>
          <cell r="D186">
            <v>2150000</v>
          </cell>
          <cell r="E186" t="str">
            <v>SWANSON</v>
          </cell>
        </row>
        <row r="187">
          <cell r="C187" t="str">
            <v>839-23</v>
          </cell>
          <cell r="D187">
            <v>1810000</v>
          </cell>
          <cell r="E187" t="str">
            <v>NEWELL</v>
          </cell>
        </row>
        <row r="188">
          <cell r="C188" t="str">
            <v>219-23</v>
          </cell>
          <cell r="D188">
            <v>1480000</v>
          </cell>
          <cell r="E188" t="str">
            <v>STURGEON</v>
          </cell>
        </row>
        <row r="189">
          <cell r="C189" t="str">
            <v>838-23</v>
          </cell>
          <cell r="D189">
            <v>1540000</v>
          </cell>
          <cell r="E189" t="str">
            <v>HELVIE</v>
          </cell>
        </row>
        <row r="190">
          <cell r="C190" t="str">
            <v>214-23</v>
          </cell>
          <cell r="D190">
            <v>1230000</v>
          </cell>
          <cell r="E190" t="str">
            <v>YANAI</v>
          </cell>
        </row>
        <row r="191">
          <cell r="C191" t="str">
            <v>57-23</v>
          </cell>
          <cell r="D191">
            <v>940000</v>
          </cell>
          <cell r="E191" t="str">
            <v>BONDS</v>
          </cell>
        </row>
        <row r="192">
          <cell r="C192" t="str">
            <v>216-23</v>
          </cell>
          <cell r="D192">
            <v>1740000</v>
          </cell>
          <cell r="E192" t="str">
            <v>STORY</v>
          </cell>
        </row>
        <row r="193">
          <cell r="C193" t="str">
            <v>303-23</v>
          </cell>
          <cell r="D193">
            <v>2040000</v>
          </cell>
          <cell r="E193" t="str">
            <v>MOSES</v>
          </cell>
        </row>
        <row r="194">
          <cell r="C194" t="str">
            <v>212-23</v>
          </cell>
          <cell r="D194">
            <v>2020000</v>
          </cell>
          <cell r="E194" t="str">
            <v>SHOOK</v>
          </cell>
        </row>
        <row r="195">
          <cell r="C195" t="str">
            <v>214-23</v>
          </cell>
          <cell r="D195">
            <v>1230000</v>
          </cell>
          <cell r="E195" t="str">
            <v>YANAI</v>
          </cell>
        </row>
        <row r="196">
          <cell r="C196" t="str">
            <v>221-23</v>
          </cell>
          <cell r="D196">
            <v>1300000</v>
          </cell>
          <cell r="E196" t="str">
            <v>LEVIN</v>
          </cell>
        </row>
        <row r="197">
          <cell r="C197" t="str">
            <v>906-23</v>
          </cell>
          <cell r="D197">
            <v>1810000</v>
          </cell>
          <cell r="E197" t="str">
            <v>NEWELL</v>
          </cell>
        </row>
        <row r="198">
          <cell r="C198" t="str">
            <v>218-23</v>
          </cell>
          <cell r="D198">
            <v>1800000</v>
          </cell>
          <cell r="E198" t="str">
            <v>CHANDLER</v>
          </cell>
        </row>
        <row r="199">
          <cell r="C199" t="str">
            <v>67-23</v>
          </cell>
          <cell r="D199">
            <v>2150000</v>
          </cell>
          <cell r="E199" t="str">
            <v>SWANSON</v>
          </cell>
        </row>
        <row r="200">
          <cell r="C200" t="str">
            <v>841-23</v>
          </cell>
          <cell r="D200">
            <v>1540000</v>
          </cell>
          <cell r="E200" t="str">
            <v>HELVIE</v>
          </cell>
        </row>
        <row r="201">
          <cell r="C201" t="str">
            <v>305-23</v>
          </cell>
          <cell r="D201">
            <v>2020000</v>
          </cell>
          <cell r="E201" t="str">
            <v>SHOOK</v>
          </cell>
        </row>
        <row r="202">
          <cell r="C202" t="str">
            <v>220-23</v>
          </cell>
          <cell r="D202">
            <v>1480000</v>
          </cell>
          <cell r="E202" t="str">
            <v>STURGEON</v>
          </cell>
        </row>
        <row r="203">
          <cell r="C203" t="str">
            <v>223-23</v>
          </cell>
          <cell r="D203">
            <v>1230000</v>
          </cell>
          <cell r="E203" t="str">
            <v>YANAI</v>
          </cell>
        </row>
        <row r="204">
          <cell r="C204" t="str">
            <v>840-23</v>
          </cell>
          <cell r="D204">
            <v>1540000</v>
          </cell>
          <cell r="E204" t="str">
            <v>HELVIE</v>
          </cell>
        </row>
        <row r="205">
          <cell r="C205" t="str">
            <v>307-23</v>
          </cell>
          <cell r="D205">
            <v>1740000</v>
          </cell>
          <cell r="E205" t="str">
            <v>STORY</v>
          </cell>
        </row>
        <row r="206">
          <cell r="C206" t="str">
            <v>222-23</v>
          </cell>
          <cell r="D206">
            <v>1300000</v>
          </cell>
          <cell r="E206" t="str">
            <v>LEVIN</v>
          </cell>
        </row>
        <row r="207">
          <cell r="C207" t="str">
            <v>225-23</v>
          </cell>
          <cell r="D207">
            <v>1800000</v>
          </cell>
          <cell r="E207" t="str">
            <v>CHANDLER</v>
          </cell>
        </row>
        <row r="208">
          <cell r="C208" t="str">
            <v>843-23</v>
          </cell>
          <cell r="D208">
            <v>1540000</v>
          </cell>
          <cell r="E208" t="str">
            <v>HELVIE</v>
          </cell>
        </row>
        <row r="209">
          <cell r="C209" t="str">
            <v>224-23</v>
          </cell>
          <cell r="D209">
            <v>1230000</v>
          </cell>
          <cell r="E209" t="str">
            <v>YANAI</v>
          </cell>
        </row>
        <row r="210">
          <cell r="C210" t="str">
            <v>227-23</v>
          </cell>
          <cell r="D210">
            <v>1480000</v>
          </cell>
          <cell r="E210" t="str">
            <v>STURGEON</v>
          </cell>
        </row>
        <row r="211">
          <cell r="C211" t="str">
            <v>842-23</v>
          </cell>
          <cell r="D211">
            <v>1540000</v>
          </cell>
          <cell r="E211" t="str">
            <v>HELVIE</v>
          </cell>
        </row>
        <row r="212">
          <cell r="C212" t="str">
            <v>229-23</v>
          </cell>
          <cell r="D212">
            <v>1300000</v>
          </cell>
          <cell r="E212" t="str">
            <v>LEVIN</v>
          </cell>
        </row>
        <row r="213">
          <cell r="C213" t="str">
            <v>226-23</v>
          </cell>
          <cell r="D213">
            <v>1800000</v>
          </cell>
          <cell r="E213" t="str">
            <v>CHANDLER</v>
          </cell>
        </row>
        <row r="214">
          <cell r="C214" t="str">
            <v>231-23</v>
          </cell>
          <cell r="D214">
            <v>1230000</v>
          </cell>
          <cell r="E214" t="str">
            <v>YANAI</v>
          </cell>
        </row>
        <row r="215">
          <cell r="C215" t="str">
            <v>228-23</v>
          </cell>
          <cell r="D215">
            <v>1480000</v>
          </cell>
          <cell r="E215" t="str">
            <v>STURGEON</v>
          </cell>
        </row>
        <row r="216">
          <cell r="C216" t="str">
            <v>230-23</v>
          </cell>
          <cell r="D216">
            <v>1300000</v>
          </cell>
          <cell r="E216" t="str">
            <v>LEVIN</v>
          </cell>
        </row>
        <row r="217">
          <cell r="C217" t="str">
            <v>233-23</v>
          </cell>
          <cell r="D217">
            <v>1800000</v>
          </cell>
          <cell r="E217" t="str">
            <v>CHANDLER</v>
          </cell>
        </row>
        <row r="218">
          <cell r="C218" t="str">
            <v>847-23</v>
          </cell>
          <cell r="D218">
            <v>1810000</v>
          </cell>
          <cell r="E218" t="str">
            <v>NEWELL</v>
          </cell>
        </row>
        <row r="219">
          <cell r="C219" t="str">
            <v>232-23</v>
          </cell>
          <cell r="D219">
            <v>1230000</v>
          </cell>
          <cell r="E219" t="str">
            <v>YANAI</v>
          </cell>
        </row>
        <row r="220">
          <cell r="C220" t="str">
            <v>235-23</v>
          </cell>
          <cell r="D220">
            <v>1480000</v>
          </cell>
          <cell r="E220" t="str">
            <v>STURGEON</v>
          </cell>
        </row>
        <row r="221">
          <cell r="C221" t="str">
            <v>908-23</v>
          </cell>
          <cell r="D221">
            <v>1810000</v>
          </cell>
          <cell r="E221" t="str">
            <v>NEWELL</v>
          </cell>
        </row>
        <row r="222">
          <cell r="C222" t="str">
            <v>908-23</v>
          </cell>
          <cell r="D222">
            <v>1810000</v>
          </cell>
          <cell r="E222" t="str">
            <v>NEWELL</v>
          </cell>
        </row>
        <row r="223">
          <cell r="C223" t="str">
            <v>234-23</v>
          </cell>
          <cell r="D223">
            <v>1800000</v>
          </cell>
          <cell r="E223" t="str">
            <v>CHANDLER</v>
          </cell>
        </row>
        <row r="224">
          <cell r="C224" t="str">
            <v>237-23</v>
          </cell>
          <cell r="D224">
            <v>1300000</v>
          </cell>
          <cell r="E224" t="str">
            <v>LEVIN</v>
          </cell>
        </row>
        <row r="225">
          <cell r="C225" t="str">
            <v>239-23</v>
          </cell>
          <cell r="D225">
            <v>1230000</v>
          </cell>
          <cell r="E225" t="str">
            <v>YANAI</v>
          </cell>
        </row>
        <row r="226">
          <cell r="C226" t="str">
            <v>236-23</v>
          </cell>
          <cell r="D226">
            <v>1480000</v>
          </cell>
          <cell r="E226" t="str">
            <v>STURGEON</v>
          </cell>
        </row>
        <row r="227">
          <cell r="C227" t="str">
            <v>238-23</v>
          </cell>
          <cell r="D227">
            <v>1300000</v>
          </cell>
          <cell r="E227" t="str">
            <v>LEVIN</v>
          </cell>
        </row>
        <row r="228">
          <cell r="C228" t="str">
            <v>241-23</v>
          </cell>
          <cell r="D228">
            <v>1800000</v>
          </cell>
          <cell r="E228" t="str">
            <v>CHANDLER</v>
          </cell>
        </row>
        <row r="229">
          <cell r="C229" t="str">
            <v>243-23</v>
          </cell>
          <cell r="D229">
            <v>1480000</v>
          </cell>
          <cell r="E229" t="str">
            <v>STURGEON</v>
          </cell>
        </row>
        <row r="230">
          <cell r="C230" t="str">
            <v>240-23</v>
          </cell>
          <cell r="D230">
            <v>1230000</v>
          </cell>
          <cell r="E230" t="str">
            <v>YANAI</v>
          </cell>
        </row>
        <row r="231">
          <cell r="C231" t="str">
            <v>242-23</v>
          </cell>
          <cell r="D231">
            <v>1800000</v>
          </cell>
          <cell r="E231" t="str">
            <v>CHANDLER</v>
          </cell>
        </row>
        <row r="232">
          <cell r="C232" t="str">
            <v>245-23</v>
          </cell>
          <cell r="D232">
            <v>2260000</v>
          </cell>
          <cell r="E232" t="str">
            <v>ARVIDSON</v>
          </cell>
        </row>
        <row r="233">
          <cell r="C233" t="str">
            <v>309-23</v>
          </cell>
          <cell r="D233">
            <v>1230000</v>
          </cell>
          <cell r="E233" t="str">
            <v>YANAI</v>
          </cell>
        </row>
        <row r="234">
          <cell r="C234" t="str">
            <v>244-23</v>
          </cell>
          <cell r="D234">
            <v>1480000</v>
          </cell>
          <cell r="E234" t="str">
            <v>STURGEON</v>
          </cell>
        </row>
        <row r="235">
          <cell r="C235" t="str">
            <v>311-23</v>
          </cell>
          <cell r="D235">
            <v>1800000</v>
          </cell>
          <cell r="E235" t="str">
            <v>CHANDLER</v>
          </cell>
        </row>
        <row r="236">
          <cell r="C236" t="str">
            <v>246-23</v>
          </cell>
          <cell r="D236">
            <v>2260000</v>
          </cell>
          <cell r="E236" t="str">
            <v>ARVIDSON</v>
          </cell>
        </row>
        <row r="237">
          <cell r="C237" t="str">
            <v>313-23</v>
          </cell>
          <cell r="D237">
            <v>1480000</v>
          </cell>
          <cell r="E237" t="str">
            <v>STURGEON</v>
          </cell>
        </row>
        <row r="238">
          <cell r="C238" t="str">
            <v>315-23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  <sheetName val="Redmine List Values"/>
    </sheetNames>
    <sheetDataSet>
      <sheetData sheetId="0">
        <row r="13">
          <cell r="A13" t="str">
            <v>101-02</v>
          </cell>
        </row>
      </sheetData>
      <sheetData sheetId="1" refreshError="1"/>
      <sheetData sheetId="2" refreshError="1"/>
      <sheetData sheetId="3">
        <row r="1">
          <cell r="C1" t="str">
            <v>242-01</v>
          </cell>
          <cell r="D1">
            <v>2000000</v>
          </cell>
          <cell r="E1" t="str">
            <v>STAMBAUGH</v>
          </cell>
        </row>
        <row r="2">
          <cell r="C2" t="str">
            <v>311-01</v>
          </cell>
          <cell r="D2">
            <v>1290000</v>
          </cell>
          <cell r="E2" t="str">
            <v>COOLAHAN</v>
          </cell>
        </row>
        <row r="3">
          <cell r="C3" t="str">
            <v>244-01</v>
          </cell>
          <cell r="D3">
            <v>2110000</v>
          </cell>
          <cell r="E3" t="str">
            <v>OUN</v>
          </cell>
        </row>
        <row r="4">
          <cell r="C4" t="str">
            <v>57-01</v>
          </cell>
          <cell r="D4">
            <v>1410000</v>
          </cell>
          <cell r="E4" t="str">
            <v>GOLIGHTLY</v>
          </cell>
        </row>
        <row r="5">
          <cell r="C5" t="str">
            <v>313-01</v>
          </cell>
          <cell r="D5">
            <v>2000000</v>
          </cell>
          <cell r="E5" t="str">
            <v>STAMBAUGH</v>
          </cell>
        </row>
        <row r="6">
          <cell r="C6" t="str">
            <v>57-01</v>
          </cell>
          <cell r="D6">
            <v>1410000</v>
          </cell>
          <cell r="E6" t="str">
            <v>GOLIGHTLY</v>
          </cell>
        </row>
        <row r="7">
          <cell r="C7" t="str">
            <v>67-01</v>
          </cell>
          <cell r="D7">
            <v>1410000</v>
          </cell>
          <cell r="E7" t="str">
            <v>GOLIGHTLY</v>
          </cell>
        </row>
        <row r="8">
          <cell r="C8" t="str">
            <v>315-01</v>
          </cell>
          <cell r="D8">
            <v>2110000</v>
          </cell>
          <cell r="E8" t="str">
            <v>OUN</v>
          </cell>
        </row>
        <row r="9">
          <cell r="C9" t="str">
            <v>57-01</v>
          </cell>
          <cell r="D9">
            <v>1410000</v>
          </cell>
          <cell r="E9" t="str">
            <v>GOLIGHTLY</v>
          </cell>
        </row>
        <row r="10">
          <cell r="C10" t="str">
            <v>67-01</v>
          </cell>
          <cell r="D10">
            <v>1410000</v>
          </cell>
          <cell r="E10" t="str">
            <v>GOLIGHTLY</v>
          </cell>
        </row>
        <row r="11">
          <cell r="C11" t="str">
            <v>101-02</v>
          </cell>
          <cell r="D11">
            <v>2010000</v>
          </cell>
          <cell r="E11" t="str">
            <v>MAELZER</v>
          </cell>
        </row>
        <row r="12">
          <cell r="C12" t="str">
            <v>101-02</v>
          </cell>
          <cell r="D12">
            <v>2010000</v>
          </cell>
          <cell r="E12" t="str">
            <v>MAELZER</v>
          </cell>
        </row>
        <row r="13">
          <cell r="C13" t="str">
            <v>103-02</v>
          </cell>
          <cell r="D13">
            <v>1990000</v>
          </cell>
          <cell r="E13" t="str">
            <v>DAVIS</v>
          </cell>
        </row>
        <row r="14">
          <cell r="C14" t="str">
            <v>102-02</v>
          </cell>
          <cell r="D14">
            <v>2010000</v>
          </cell>
          <cell r="E14" t="str">
            <v>MAELZER</v>
          </cell>
        </row>
        <row r="15">
          <cell r="C15" t="str">
            <v>107-02</v>
          </cell>
          <cell r="D15">
            <v>2230000</v>
          </cell>
          <cell r="E15" t="str">
            <v>SMITH</v>
          </cell>
        </row>
        <row r="16">
          <cell r="C16" t="str">
            <v>109-02</v>
          </cell>
          <cell r="D16">
            <v>1100000</v>
          </cell>
          <cell r="E16" t="str">
            <v>GEBRETEKLE</v>
          </cell>
        </row>
        <row r="17">
          <cell r="C17" t="str">
            <v>104-02</v>
          </cell>
          <cell r="D17">
            <v>1990000</v>
          </cell>
          <cell r="E17" t="str">
            <v>DAVIS</v>
          </cell>
        </row>
        <row r="18">
          <cell r="C18" t="str">
            <v>800-02</v>
          </cell>
          <cell r="D18">
            <v>1760000</v>
          </cell>
          <cell r="E18" t="str">
            <v>STRICKLAND</v>
          </cell>
        </row>
        <row r="19">
          <cell r="C19" t="str">
            <v>111-02</v>
          </cell>
          <cell r="D19">
            <v>1090000</v>
          </cell>
          <cell r="E19" t="str">
            <v>SPECTOR</v>
          </cell>
        </row>
        <row r="20">
          <cell r="C20" t="str">
            <v>106-02</v>
          </cell>
          <cell r="D20">
            <v>1310000</v>
          </cell>
          <cell r="E20" t="str">
            <v>MALAVE</v>
          </cell>
        </row>
        <row r="21">
          <cell r="C21" t="str">
            <v>106-02</v>
          </cell>
          <cell r="D21">
            <v>1310000</v>
          </cell>
          <cell r="E21" t="str">
            <v>MALAVE</v>
          </cell>
        </row>
        <row r="22">
          <cell r="C22" t="str">
            <v>113-02</v>
          </cell>
          <cell r="D22">
            <v>2010000</v>
          </cell>
          <cell r="E22" t="str">
            <v>MAELZER</v>
          </cell>
        </row>
        <row r="23">
          <cell r="C23" t="str">
            <v>113-02</v>
          </cell>
          <cell r="D23">
            <v>2010000</v>
          </cell>
          <cell r="E23" t="str">
            <v>MAELZER</v>
          </cell>
        </row>
        <row r="24">
          <cell r="C24" t="str">
            <v>108-02</v>
          </cell>
          <cell r="D24">
            <v>2230000</v>
          </cell>
          <cell r="E24" t="str">
            <v>SMITH</v>
          </cell>
        </row>
        <row r="25">
          <cell r="C25" t="str">
            <v>115-02</v>
          </cell>
          <cell r="D25">
            <v>2260000</v>
          </cell>
          <cell r="E25" t="str">
            <v>ARVIDSON</v>
          </cell>
        </row>
        <row r="26">
          <cell r="C26" t="str">
            <v>117-02</v>
          </cell>
          <cell r="D26">
            <v>1990000</v>
          </cell>
          <cell r="E26" t="str">
            <v>DAVIS</v>
          </cell>
        </row>
        <row r="27">
          <cell r="C27" t="str">
            <v>110-02</v>
          </cell>
          <cell r="D27">
            <v>1100000</v>
          </cell>
          <cell r="E27" t="str">
            <v>GEBRETEKLE</v>
          </cell>
        </row>
        <row r="28">
          <cell r="C28" t="str">
            <v>801-02</v>
          </cell>
          <cell r="D28">
            <v>1760000</v>
          </cell>
          <cell r="E28" t="str">
            <v>STRICKLAND</v>
          </cell>
        </row>
        <row r="29">
          <cell r="C29" t="str">
            <v>112-02</v>
          </cell>
          <cell r="D29">
            <v>1090000</v>
          </cell>
          <cell r="E29" t="str">
            <v>SPECTOR</v>
          </cell>
        </row>
        <row r="30">
          <cell r="C30" t="str">
            <v>119-02</v>
          </cell>
          <cell r="D30">
            <v>1310000</v>
          </cell>
          <cell r="E30" t="str">
            <v>MALAVE</v>
          </cell>
        </row>
        <row r="31">
          <cell r="C31" t="str">
            <v>114-02</v>
          </cell>
          <cell r="D31">
            <v>2010000</v>
          </cell>
          <cell r="E31" t="str">
            <v>MAELZER</v>
          </cell>
        </row>
        <row r="32">
          <cell r="C32" t="str">
            <v>803-02</v>
          </cell>
          <cell r="D32">
            <v>1830000</v>
          </cell>
          <cell r="E32" t="str">
            <v>YORK</v>
          </cell>
        </row>
        <row r="33">
          <cell r="C33" t="str">
            <v>802-02</v>
          </cell>
          <cell r="D33">
            <v>1760000</v>
          </cell>
          <cell r="E33" t="str">
            <v>STRICKLAND</v>
          </cell>
        </row>
        <row r="34">
          <cell r="C34" t="str">
            <v>121-02</v>
          </cell>
          <cell r="D34">
            <v>2230000</v>
          </cell>
          <cell r="E34" t="str">
            <v>SMITH</v>
          </cell>
        </row>
        <row r="35">
          <cell r="C35" t="str">
            <v>116-02</v>
          </cell>
          <cell r="D35">
            <v>2260000</v>
          </cell>
          <cell r="E35" t="str">
            <v>ARVIDSON</v>
          </cell>
        </row>
        <row r="36">
          <cell r="C36" t="str">
            <v>123-02</v>
          </cell>
          <cell r="D36">
            <v>1100000</v>
          </cell>
          <cell r="E36" t="str">
            <v>GEBRETEKLE</v>
          </cell>
        </row>
        <row r="37">
          <cell r="C37" t="str">
            <v>118-02</v>
          </cell>
          <cell r="D37">
            <v>1990000</v>
          </cell>
          <cell r="E37" t="str">
            <v>DAVIS</v>
          </cell>
        </row>
        <row r="38">
          <cell r="C38" t="str">
            <v>804-02</v>
          </cell>
          <cell r="D38">
            <v>1830000</v>
          </cell>
          <cell r="E38" t="str">
            <v>YORK</v>
          </cell>
        </row>
        <row r="39">
          <cell r="C39" t="str">
            <v>125-02</v>
          </cell>
          <cell r="D39">
            <v>1090000</v>
          </cell>
          <cell r="E39" t="str">
            <v>SPECTOR</v>
          </cell>
        </row>
        <row r="40">
          <cell r="C40" t="str">
            <v>805-02</v>
          </cell>
          <cell r="D40">
            <v>1760000</v>
          </cell>
          <cell r="E40" t="str">
            <v>STRICKLAND</v>
          </cell>
        </row>
        <row r="41">
          <cell r="C41" t="str">
            <v>127-02</v>
          </cell>
          <cell r="D41">
            <v>2010000</v>
          </cell>
          <cell r="E41" t="str">
            <v>MAELZER</v>
          </cell>
        </row>
        <row r="42">
          <cell r="C42" t="str">
            <v>806-02</v>
          </cell>
          <cell r="D42">
            <v>1760000</v>
          </cell>
          <cell r="E42" t="str">
            <v>STRICKLAND</v>
          </cell>
        </row>
        <row r="43">
          <cell r="C43" t="str">
            <v>122-02</v>
          </cell>
          <cell r="D43">
            <v>2230000</v>
          </cell>
          <cell r="E43" t="str">
            <v>SMITH</v>
          </cell>
        </row>
        <row r="44">
          <cell r="C44" t="str">
            <v>129-02</v>
          </cell>
          <cell r="D44">
            <v>2260000</v>
          </cell>
          <cell r="E44" t="str">
            <v>ARVIDSON</v>
          </cell>
        </row>
        <row r="45">
          <cell r="C45" t="str">
            <v>807-02</v>
          </cell>
          <cell r="D45">
            <v>1830000</v>
          </cell>
          <cell r="E45" t="str">
            <v>YORK</v>
          </cell>
        </row>
        <row r="46">
          <cell r="C46" t="str">
            <v>124-02</v>
          </cell>
          <cell r="D46">
            <v>1100000</v>
          </cell>
          <cell r="E46" t="str">
            <v>GEBRETEKLE</v>
          </cell>
        </row>
        <row r="47">
          <cell r="C47" t="str">
            <v>131-02</v>
          </cell>
          <cell r="D47">
            <v>1990000</v>
          </cell>
          <cell r="E47" t="str">
            <v>DAVIS</v>
          </cell>
        </row>
        <row r="48">
          <cell r="C48" t="str">
            <v>126-02</v>
          </cell>
          <cell r="D48">
            <v>1090000</v>
          </cell>
          <cell r="E48" t="str">
            <v>SPECTOR</v>
          </cell>
        </row>
        <row r="49">
          <cell r="C49" t="str">
            <v>808-02</v>
          </cell>
          <cell r="D49">
            <v>1830000</v>
          </cell>
          <cell r="E49" t="str">
            <v>YORK</v>
          </cell>
        </row>
        <row r="50">
          <cell r="C50" t="str">
            <v>133-02</v>
          </cell>
          <cell r="D50">
            <v>1310000</v>
          </cell>
          <cell r="E50" t="str">
            <v>MALAVE</v>
          </cell>
        </row>
        <row r="51">
          <cell r="C51" t="str">
            <v>809-02</v>
          </cell>
          <cell r="D51">
            <v>1760000</v>
          </cell>
          <cell r="E51" t="str">
            <v>STRICKLAND</v>
          </cell>
        </row>
        <row r="52">
          <cell r="C52" t="str">
            <v>128-02</v>
          </cell>
          <cell r="D52">
            <v>2010000</v>
          </cell>
          <cell r="E52" t="str">
            <v>MAELZER</v>
          </cell>
        </row>
        <row r="53">
          <cell r="C53" t="str">
            <v>135-02</v>
          </cell>
          <cell r="D53">
            <v>2230000</v>
          </cell>
          <cell r="E53" t="str">
            <v>SMITH</v>
          </cell>
        </row>
        <row r="54">
          <cell r="C54" t="str">
            <v>811-02</v>
          </cell>
          <cell r="D54">
            <v>1830000</v>
          </cell>
          <cell r="E54" t="str">
            <v>YORK</v>
          </cell>
        </row>
        <row r="55">
          <cell r="C55" t="str">
            <v>130-02</v>
          </cell>
          <cell r="D55">
            <v>2260000</v>
          </cell>
          <cell r="E55" t="str">
            <v>ARVIDSON</v>
          </cell>
        </row>
        <row r="56">
          <cell r="C56" t="str">
            <v>810-02</v>
          </cell>
          <cell r="D56">
            <v>1760000</v>
          </cell>
          <cell r="E56" t="str">
            <v>STRICKLAND</v>
          </cell>
        </row>
        <row r="57">
          <cell r="C57" t="str">
            <v>137-02</v>
          </cell>
          <cell r="D57">
            <v>1100000</v>
          </cell>
          <cell r="E57" t="str">
            <v>GEBRETEKLE</v>
          </cell>
        </row>
        <row r="58">
          <cell r="C58" t="str">
            <v>132-02</v>
          </cell>
          <cell r="D58">
            <v>1990000</v>
          </cell>
          <cell r="E58" t="str">
            <v>DAVIS</v>
          </cell>
        </row>
        <row r="59">
          <cell r="C59" t="str">
            <v>139-02</v>
          </cell>
          <cell r="D59">
            <v>1090000</v>
          </cell>
          <cell r="E59" t="str">
            <v>SPECTOR</v>
          </cell>
        </row>
        <row r="60">
          <cell r="C60" t="str">
            <v>903-02</v>
          </cell>
          <cell r="D60">
            <v>1760000</v>
          </cell>
          <cell r="E60" t="str">
            <v>STRICKLAND</v>
          </cell>
        </row>
        <row r="61">
          <cell r="C61" t="str">
            <v>812-02</v>
          </cell>
          <cell r="D61">
            <v>1830000</v>
          </cell>
          <cell r="E61" t="str">
            <v>YORK</v>
          </cell>
        </row>
        <row r="62">
          <cell r="C62" t="str">
            <v>134-02</v>
          </cell>
          <cell r="D62">
            <v>1310000</v>
          </cell>
          <cell r="E62" t="str">
            <v>MALAVE</v>
          </cell>
        </row>
        <row r="63">
          <cell r="C63" t="str">
            <v>812-02</v>
          </cell>
          <cell r="D63">
            <v>1830000</v>
          </cell>
          <cell r="E63" t="str">
            <v>YORK</v>
          </cell>
        </row>
        <row r="64">
          <cell r="C64" t="str">
            <v>141-02</v>
          </cell>
          <cell r="D64">
            <v>2010000</v>
          </cell>
          <cell r="E64" t="str">
            <v>MAELZER</v>
          </cell>
        </row>
        <row r="65">
          <cell r="C65" t="str">
            <v>136-02</v>
          </cell>
          <cell r="D65">
            <v>2230000</v>
          </cell>
          <cell r="E65" t="str">
            <v>SMITH</v>
          </cell>
        </row>
        <row r="66">
          <cell r="C66" t="str">
            <v>143-02</v>
          </cell>
          <cell r="D66">
            <v>2260000</v>
          </cell>
          <cell r="E66" t="str">
            <v>ARVIDSON</v>
          </cell>
        </row>
        <row r="67">
          <cell r="C67" t="str">
            <v>813-02</v>
          </cell>
          <cell r="D67">
            <v>1830000</v>
          </cell>
          <cell r="E67" t="str">
            <v>YORK</v>
          </cell>
        </row>
        <row r="68">
          <cell r="C68" t="str">
            <v>138-02</v>
          </cell>
          <cell r="D68">
            <v>1100000</v>
          </cell>
          <cell r="E68" t="str">
            <v>GEBRETEKLE</v>
          </cell>
        </row>
        <row r="69">
          <cell r="C69" t="str">
            <v>145-02</v>
          </cell>
          <cell r="D69">
            <v>1990000</v>
          </cell>
          <cell r="E69" t="str">
            <v>DAVIS</v>
          </cell>
        </row>
        <row r="70">
          <cell r="C70" t="str">
            <v>140-02</v>
          </cell>
          <cell r="D70">
            <v>1090000</v>
          </cell>
          <cell r="E70" t="str">
            <v>SPECTOR</v>
          </cell>
        </row>
        <row r="71">
          <cell r="C71" t="str">
            <v>147-02</v>
          </cell>
          <cell r="D71">
            <v>1310000</v>
          </cell>
          <cell r="E71" t="str">
            <v>MALAVE</v>
          </cell>
        </row>
        <row r="72">
          <cell r="C72" t="str">
            <v>147-02</v>
          </cell>
          <cell r="D72">
            <v>1310000</v>
          </cell>
          <cell r="E72" t="str">
            <v>MALAVE</v>
          </cell>
        </row>
        <row r="73">
          <cell r="C73" t="str">
            <v>142-02</v>
          </cell>
          <cell r="D73">
            <v>2010000</v>
          </cell>
          <cell r="E73" t="str">
            <v>MAELZER</v>
          </cell>
        </row>
        <row r="74">
          <cell r="C74" t="str">
            <v>814-02</v>
          </cell>
          <cell r="D74">
            <v>1830000</v>
          </cell>
          <cell r="E74" t="str">
            <v>YORK</v>
          </cell>
        </row>
        <row r="75">
          <cell r="C75" t="str">
            <v>149-02</v>
          </cell>
          <cell r="D75">
            <v>2230000</v>
          </cell>
          <cell r="E75" t="str">
            <v>SMITH</v>
          </cell>
        </row>
        <row r="76">
          <cell r="C76" t="str">
            <v>144-02</v>
          </cell>
          <cell r="D76">
            <v>2260000</v>
          </cell>
          <cell r="E76" t="str">
            <v>ARVIDSON</v>
          </cell>
        </row>
        <row r="77">
          <cell r="C77" t="str">
            <v>151-02</v>
          </cell>
          <cell r="D77">
            <v>1100000</v>
          </cell>
          <cell r="E77" t="str">
            <v>GEBRETEKLE</v>
          </cell>
        </row>
        <row r="78">
          <cell r="C78" t="str">
            <v>146-02</v>
          </cell>
          <cell r="D78">
            <v>1990000</v>
          </cell>
          <cell r="E78" t="str">
            <v>DAVIS</v>
          </cell>
        </row>
        <row r="79">
          <cell r="C79" t="str">
            <v>815-02</v>
          </cell>
          <cell r="D79">
            <v>1830000</v>
          </cell>
          <cell r="E79" t="str">
            <v>YORK</v>
          </cell>
        </row>
        <row r="80">
          <cell r="C80" t="str">
            <v>153-02</v>
          </cell>
          <cell r="D80">
            <v>1090000</v>
          </cell>
          <cell r="E80" t="str">
            <v>SPECTOR</v>
          </cell>
        </row>
        <row r="81">
          <cell r="C81" t="str">
            <v>155-02</v>
          </cell>
          <cell r="D81">
            <v>1760000</v>
          </cell>
          <cell r="E81" t="str">
            <v>STRICKLAND</v>
          </cell>
        </row>
        <row r="82">
          <cell r="C82" t="str">
            <v>148-02</v>
          </cell>
          <cell r="D82">
            <v>1310000</v>
          </cell>
          <cell r="E82" t="str">
            <v>MALAVE</v>
          </cell>
        </row>
        <row r="83">
          <cell r="C83" t="str">
            <v>159-02</v>
          </cell>
          <cell r="D83">
            <v>880000</v>
          </cell>
          <cell r="E83" t="str">
            <v>STEWART</v>
          </cell>
        </row>
        <row r="84">
          <cell r="C84" t="str">
            <v>50-02</v>
          </cell>
          <cell r="D84">
            <v>880000</v>
          </cell>
          <cell r="E84" t="str">
            <v>STEWART</v>
          </cell>
        </row>
        <row r="85">
          <cell r="C85" t="str">
            <v>150-02</v>
          </cell>
          <cell r="D85">
            <v>2230000</v>
          </cell>
          <cell r="E85" t="str">
            <v>SMITH</v>
          </cell>
        </row>
        <row r="86">
          <cell r="C86" t="str">
            <v>816-02</v>
          </cell>
          <cell r="D86">
            <v>1830000</v>
          </cell>
          <cell r="E86" t="str">
            <v>YORK</v>
          </cell>
        </row>
        <row r="87">
          <cell r="C87" t="str">
            <v>157-02</v>
          </cell>
          <cell r="D87">
            <v>2260000</v>
          </cell>
          <cell r="E87" t="str">
            <v>ARVIDSON</v>
          </cell>
        </row>
        <row r="88">
          <cell r="C88" t="str">
            <v>152-02</v>
          </cell>
          <cell r="D88">
            <v>1100000</v>
          </cell>
          <cell r="E88" t="str">
            <v>GEBRETEKLE</v>
          </cell>
        </row>
        <row r="89">
          <cell r="C89" t="str">
            <v>159-02</v>
          </cell>
          <cell r="D89">
            <v>880000</v>
          </cell>
          <cell r="E89" t="str">
            <v>STEWART</v>
          </cell>
        </row>
        <row r="90">
          <cell r="C90" t="str">
            <v>52-02</v>
          </cell>
          <cell r="D90">
            <v>2040000</v>
          </cell>
          <cell r="E90" t="str">
            <v>MOSES</v>
          </cell>
        </row>
        <row r="91">
          <cell r="C91" t="str">
            <v>154-02</v>
          </cell>
          <cell r="D91">
            <v>1090000</v>
          </cell>
          <cell r="E91" t="str">
            <v>SPECTOR</v>
          </cell>
        </row>
        <row r="92">
          <cell r="C92" t="str">
            <v>161-02</v>
          </cell>
          <cell r="D92">
            <v>930000</v>
          </cell>
          <cell r="E92" t="str">
            <v>CLARK</v>
          </cell>
        </row>
        <row r="93">
          <cell r="C93" t="str">
            <v>51-02</v>
          </cell>
          <cell r="D93">
            <v>1990000</v>
          </cell>
          <cell r="E93" t="str">
            <v>DAVIS</v>
          </cell>
        </row>
        <row r="94">
          <cell r="C94" t="str">
            <v>156-02</v>
          </cell>
          <cell r="D94">
            <v>1760000</v>
          </cell>
          <cell r="E94" t="str">
            <v>STRICKLAND</v>
          </cell>
        </row>
        <row r="95">
          <cell r="C95" t="str">
            <v>817-02</v>
          </cell>
          <cell r="D95">
            <v>2140000</v>
          </cell>
          <cell r="E95" t="str">
            <v>ROBINSON</v>
          </cell>
        </row>
        <row r="96">
          <cell r="C96" t="str">
            <v>163-02</v>
          </cell>
          <cell r="D96">
            <v>940000</v>
          </cell>
          <cell r="E96" t="str">
            <v>BONDS</v>
          </cell>
        </row>
        <row r="97">
          <cell r="C97" t="str">
            <v>158-02</v>
          </cell>
          <cell r="D97">
            <v>2260000</v>
          </cell>
          <cell r="E97" t="str">
            <v>ARVIDSON</v>
          </cell>
        </row>
        <row r="98">
          <cell r="C98" t="str">
            <v>818-02</v>
          </cell>
          <cell r="D98">
            <v>1830000</v>
          </cell>
          <cell r="E98" t="str">
            <v>YORK</v>
          </cell>
        </row>
        <row r="99">
          <cell r="C99" t="str">
            <v>165-02</v>
          </cell>
          <cell r="D99">
            <v>2040000</v>
          </cell>
          <cell r="E99" t="str">
            <v>MOSES</v>
          </cell>
        </row>
        <row r="100">
          <cell r="C100" t="str">
            <v>167-02</v>
          </cell>
          <cell r="D100">
            <v>2100000</v>
          </cell>
          <cell r="E100" t="str">
            <v>ISHMAEL</v>
          </cell>
        </row>
        <row r="101">
          <cell r="C101" t="str">
            <v>160-02</v>
          </cell>
          <cell r="D101">
            <v>880000</v>
          </cell>
          <cell r="E101" t="str">
            <v>STEWART</v>
          </cell>
        </row>
        <row r="102">
          <cell r="C102" t="str">
            <v>53-02</v>
          </cell>
          <cell r="D102">
            <v>2230000</v>
          </cell>
          <cell r="E102" t="str">
            <v>SMITH</v>
          </cell>
        </row>
        <row r="103">
          <cell r="C103" t="str">
            <v>819-02</v>
          </cell>
          <cell r="D103">
            <v>1830000</v>
          </cell>
          <cell r="E103" t="str">
            <v>YORK</v>
          </cell>
        </row>
        <row r="104">
          <cell r="C104" t="str">
            <v>162-02</v>
          </cell>
          <cell r="D104">
            <v>930000</v>
          </cell>
          <cell r="E104" t="str">
            <v>CLARK</v>
          </cell>
        </row>
        <row r="105">
          <cell r="C105" t="str">
            <v>169-02</v>
          </cell>
          <cell r="D105">
            <v>2020000</v>
          </cell>
          <cell r="E105" t="str">
            <v>SHOOK</v>
          </cell>
        </row>
        <row r="106">
          <cell r="C106" t="str">
            <v>164-02</v>
          </cell>
          <cell r="D106">
            <v>940000</v>
          </cell>
          <cell r="E106" t="str">
            <v>BONDS</v>
          </cell>
        </row>
        <row r="107">
          <cell r="C107" t="str">
            <v>171-02</v>
          </cell>
          <cell r="D107">
            <v>950000</v>
          </cell>
          <cell r="E107" t="str">
            <v>WEBSTER</v>
          </cell>
        </row>
        <row r="108">
          <cell r="C108" t="str">
            <v>166-02</v>
          </cell>
          <cell r="D108">
            <v>2040000</v>
          </cell>
          <cell r="E108" t="str">
            <v>MOSES</v>
          </cell>
        </row>
        <row r="109">
          <cell r="C109" t="str">
            <v>820-02</v>
          </cell>
          <cell r="D109">
            <v>1830000</v>
          </cell>
          <cell r="E109" t="str">
            <v>YORK</v>
          </cell>
        </row>
        <row r="110">
          <cell r="C110" t="str">
            <v>173-02</v>
          </cell>
          <cell r="D110">
            <v>880000</v>
          </cell>
          <cell r="E110" t="str">
            <v>STEWART</v>
          </cell>
        </row>
        <row r="111">
          <cell r="C111" t="str">
            <v>168-02</v>
          </cell>
          <cell r="D111">
            <v>2100000</v>
          </cell>
          <cell r="E111" t="str">
            <v>ISHMAEL</v>
          </cell>
        </row>
        <row r="112">
          <cell r="C112" t="str">
            <v>175-02</v>
          </cell>
          <cell r="D112">
            <v>930000</v>
          </cell>
          <cell r="E112" t="str">
            <v>CLARK</v>
          </cell>
        </row>
        <row r="113">
          <cell r="C113" t="str">
            <v>170-02</v>
          </cell>
          <cell r="D113">
            <v>2020000</v>
          </cell>
          <cell r="E113" t="str">
            <v>SHOOK</v>
          </cell>
        </row>
        <row r="114">
          <cell r="C114" t="str">
            <v>177-02</v>
          </cell>
          <cell r="D114">
            <v>940000</v>
          </cell>
          <cell r="E114" t="str">
            <v>BONDS</v>
          </cell>
        </row>
        <row r="115">
          <cell r="C115" t="str">
            <v>821-02</v>
          </cell>
          <cell r="D115">
            <v>2280000</v>
          </cell>
          <cell r="E115" t="str">
            <v>MAHAN</v>
          </cell>
        </row>
        <row r="116">
          <cell r="C116" t="str">
            <v>821-02</v>
          </cell>
          <cell r="D116">
            <v>2280000</v>
          </cell>
          <cell r="E116" t="str">
            <v>MAHAN</v>
          </cell>
        </row>
        <row r="117">
          <cell r="C117" t="str">
            <v>172-02</v>
          </cell>
          <cell r="D117">
            <v>950000</v>
          </cell>
          <cell r="E117" t="str">
            <v>WEBSTER</v>
          </cell>
        </row>
        <row r="118">
          <cell r="C118" t="str">
            <v>179-02</v>
          </cell>
          <cell r="D118">
            <v>2040000</v>
          </cell>
          <cell r="E118" t="str">
            <v>MOSES</v>
          </cell>
        </row>
        <row r="119">
          <cell r="C119" t="str">
            <v>174-02</v>
          </cell>
          <cell r="D119">
            <v>880000</v>
          </cell>
          <cell r="E119" t="str">
            <v>STEWART</v>
          </cell>
        </row>
        <row r="120">
          <cell r="C120" t="str">
            <v>181-02</v>
          </cell>
          <cell r="D120">
            <v>2100000</v>
          </cell>
          <cell r="E120" t="str">
            <v>ISHMAEL</v>
          </cell>
        </row>
        <row r="121">
          <cell r="C121" t="str">
            <v>822-02</v>
          </cell>
          <cell r="D121">
            <v>2280000</v>
          </cell>
          <cell r="E121" t="str">
            <v>MAHAN</v>
          </cell>
        </row>
        <row r="122">
          <cell r="C122" t="str">
            <v>176-02</v>
          </cell>
          <cell r="D122">
            <v>930000</v>
          </cell>
          <cell r="E122" t="str">
            <v>CLARK</v>
          </cell>
        </row>
        <row r="123">
          <cell r="C123" t="str">
            <v>183-02</v>
          </cell>
          <cell r="D123">
            <v>2020000</v>
          </cell>
          <cell r="E123" t="str">
            <v>SHOOK</v>
          </cell>
        </row>
        <row r="124">
          <cell r="C124" t="str">
            <v>178-02</v>
          </cell>
          <cell r="D124">
            <v>940000</v>
          </cell>
          <cell r="E124" t="str">
            <v>BONDS</v>
          </cell>
        </row>
        <row r="125">
          <cell r="C125" t="str">
            <v>185-02</v>
          </cell>
          <cell r="D125">
            <v>950000</v>
          </cell>
          <cell r="E125" t="str">
            <v>WEBSTER</v>
          </cell>
        </row>
        <row r="126">
          <cell r="C126" t="str">
            <v>823-02</v>
          </cell>
          <cell r="D126">
            <v>2280000</v>
          </cell>
          <cell r="E126" t="str">
            <v>MAHAN</v>
          </cell>
        </row>
        <row r="127">
          <cell r="C127" t="str">
            <v>180-02</v>
          </cell>
          <cell r="D127">
            <v>2040000</v>
          </cell>
          <cell r="E127" t="str">
            <v>MOSES</v>
          </cell>
        </row>
        <row r="128">
          <cell r="C128" t="str">
            <v>187-02</v>
          </cell>
          <cell r="D128">
            <v>880000</v>
          </cell>
          <cell r="E128" t="str">
            <v>STEWART</v>
          </cell>
        </row>
        <row r="129">
          <cell r="C129" t="str">
            <v>182-02</v>
          </cell>
          <cell r="D129">
            <v>2100000</v>
          </cell>
          <cell r="E129" t="str">
            <v>ISHMAEL</v>
          </cell>
        </row>
        <row r="130">
          <cell r="C130" t="str">
            <v>824-02</v>
          </cell>
          <cell r="D130">
            <v>2280000</v>
          </cell>
          <cell r="E130" t="str">
            <v>MAHAN</v>
          </cell>
        </row>
        <row r="131">
          <cell r="C131" t="str">
            <v>189-02</v>
          </cell>
          <cell r="D131">
            <v>930000</v>
          </cell>
          <cell r="E131" t="str">
            <v>CLARK</v>
          </cell>
        </row>
        <row r="132">
          <cell r="C132" t="str">
            <v>184-02</v>
          </cell>
          <cell r="D132">
            <v>2020000</v>
          </cell>
          <cell r="E132" t="str">
            <v>SHOOK</v>
          </cell>
        </row>
        <row r="133">
          <cell r="C133" t="str">
            <v>191-02</v>
          </cell>
          <cell r="D133">
            <v>940000</v>
          </cell>
          <cell r="E133" t="str">
            <v>BONDS</v>
          </cell>
        </row>
        <row r="134">
          <cell r="C134" t="str">
            <v>186-02</v>
          </cell>
          <cell r="D134">
            <v>950000</v>
          </cell>
          <cell r="E134" t="str">
            <v>WEBSTER</v>
          </cell>
        </row>
        <row r="135">
          <cell r="C135" t="str">
            <v>193-02</v>
          </cell>
          <cell r="D135">
            <v>2040000</v>
          </cell>
          <cell r="E135" t="str">
            <v>MOSES</v>
          </cell>
        </row>
        <row r="136">
          <cell r="C136" t="str">
            <v>825-02</v>
          </cell>
          <cell r="D136">
            <v>2280000</v>
          </cell>
          <cell r="E136" t="str">
            <v>MAHAN</v>
          </cell>
        </row>
        <row r="137">
          <cell r="C137" t="str">
            <v>188-02</v>
          </cell>
          <cell r="D137">
            <v>880000</v>
          </cell>
          <cell r="E137" t="str">
            <v>STEWART</v>
          </cell>
        </row>
        <row r="138">
          <cell r="C138" t="str">
            <v>195-02</v>
          </cell>
          <cell r="D138">
            <v>2100000</v>
          </cell>
          <cell r="E138" t="str">
            <v>ISHMAEL</v>
          </cell>
        </row>
        <row r="139">
          <cell r="C139" t="str">
            <v>190-02</v>
          </cell>
          <cell r="D139">
            <v>930000</v>
          </cell>
          <cell r="E139" t="str">
            <v>CLARK</v>
          </cell>
        </row>
        <row r="140">
          <cell r="C140" t="str">
            <v>826-02</v>
          </cell>
          <cell r="D140">
            <v>2280000</v>
          </cell>
          <cell r="E140" t="str">
            <v>MAHAN</v>
          </cell>
        </row>
        <row r="141">
          <cell r="C141" t="str">
            <v>197-02</v>
          </cell>
          <cell r="D141">
            <v>2020000</v>
          </cell>
          <cell r="E141" t="str">
            <v>SHOOK</v>
          </cell>
        </row>
        <row r="142">
          <cell r="C142" t="str">
            <v>192-02</v>
          </cell>
          <cell r="D142">
            <v>940000</v>
          </cell>
          <cell r="E142" t="str">
            <v>BONDS</v>
          </cell>
        </row>
        <row r="143">
          <cell r="C143" t="str">
            <v>827-02</v>
          </cell>
          <cell r="D143">
            <v>2270000</v>
          </cell>
          <cell r="E143" t="str">
            <v>BROWN</v>
          </cell>
        </row>
        <row r="144">
          <cell r="C144" t="str">
            <v>199-02</v>
          </cell>
          <cell r="D144">
            <v>950000</v>
          </cell>
          <cell r="E144" t="str">
            <v>WEBSTER</v>
          </cell>
        </row>
        <row r="145">
          <cell r="C145" t="str">
            <v>194-02</v>
          </cell>
          <cell r="D145">
            <v>2040000</v>
          </cell>
          <cell r="E145" t="str">
            <v>MOSES</v>
          </cell>
        </row>
        <row r="146">
          <cell r="C146" t="str">
            <v>828-02</v>
          </cell>
          <cell r="D146">
            <v>2270000</v>
          </cell>
          <cell r="E146" t="str">
            <v>BROWN</v>
          </cell>
        </row>
        <row r="147">
          <cell r="C147" t="str">
            <v>201-02</v>
          </cell>
          <cell r="D147">
            <v>880000</v>
          </cell>
          <cell r="E147" t="str">
            <v>STEWART</v>
          </cell>
        </row>
        <row r="148">
          <cell r="C148" t="str">
            <v>829-02</v>
          </cell>
          <cell r="D148">
            <v>2280000</v>
          </cell>
          <cell r="E148" t="str">
            <v>MAHAN</v>
          </cell>
        </row>
        <row r="149">
          <cell r="C149" t="str">
            <v>196-02</v>
          </cell>
          <cell r="D149">
            <v>2100000</v>
          </cell>
          <cell r="E149" t="str">
            <v>ISHMAEL</v>
          </cell>
        </row>
        <row r="150">
          <cell r="C150" t="str">
            <v>203-02</v>
          </cell>
          <cell r="D150">
            <v>930000</v>
          </cell>
          <cell r="E150" t="str">
            <v>CLARK</v>
          </cell>
        </row>
        <row r="151">
          <cell r="C151" t="str">
            <v>831-02</v>
          </cell>
          <cell r="D151">
            <v>2270000</v>
          </cell>
          <cell r="E151" t="str">
            <v>BROWN</v>
          </cell>
        </row>
        <row r="152">
          <cell r="C152" t="str">
            <v>198-02</v>
          </cell>
          <cell r="D152">
            <v>2020000</v>
          </cell>
          <cell r="E152" t="str">
            <v>SHOOK</v>
          </cell>
        </row>
        <row r="153">
          <cell r="C153" t="str">
            <v>830-02</v>
          </cell>
          <cell r="D153">
            <v>2280000</v>
          </cell>
          <cell r="E153" t="str">
            <v>MAHAN</v>
          </cell>
        </row>
        <row r="154">
          <cell r="C154" t="str">
            <v>205-02</v>
          </cell>
          <cell r="D154">
            <v>940000</v>
          </cell>
          <cell r="E154" t="str">
            <v>BONDS</v>
          </cell>
        </row>
        <row r="155">
          <cell r="C155" t="str">
            <v>200-02</v>
          </cell>
          <cell r="D155">
            <v>950000</v>
          </cell>
          <cell r="E155" t="str">
            <v>WEBSTER</v>
          </cell>
        </row>
        <row r="156">
          <cell r="C156" t="str">
            <v>207-02</v>
          </cell>
          <cell r="D156">
            <v>2040000</v>
          </cell>
          <cell r="E156" t="str">
            <v>MOSES</v>
          </cell>
        </row>
        <row r="157">
          <cell r="C157" t="str">
            <v>832-02</v>
          </cell>
          <cell r="D157">
            <v>2270000</v>
          </cell>
          <cell r="E157" t="str">
            <v>BROWN</v>
          </cell>
        </row>
        <row r="158">
          <cell r="C158" t="str">
            <v>202-02</v>
          </cell>
          <cell r="D158">
            <v>880000</v>
          </cell>
          <cell r="E158" t="str">
            <v>STEWART</v>
          </cell>
        </row>
        <row r="159">
          <cell r="C159" t="str">
            <v>209-02</v>
          </cell>
          <cell r="D159">
            <v>2100000</v>
          </cell>
          <cell r="E159" t="str">
            <v>ISHMAEL</v>
          </cell>
        </row>
        <row r="160">
          <cell r="C160" t="str">
            <v>833-02</v>
          </cell>
          <cell r="D160">
            <v>2280000</v>
          </cell>
          <cell r="E160" t="str">
            <v>MAHAN</v>
          </cell>
        </row>
        <row r="161">
          <cell r="C161" t="str">
            <v>204-02</v>
          </cell>
          <cell r="D161">
            <v>930000</v>
          </cell>
          <cell r="E161" t="str">
            <v>CLARK</v>
          </cell>
        </row>
        <row r="162">
          <cell r="C162" t="str">
            <v>211-02</v>
          </cell>
          <cell r="D162">
            <v>2020000</v>
          </cell>
          <cell r="E162" t="str">
            <v>SHOOK</v>
          </cell>
        </row>
        <row r="163">
          <cell r="C163" t="str">
            <v>206-02</v>
          </cell>
          <cell r="D163">
            <v>940000</v>
          </cell>
          <cell r="E163" t="str">
            <v>BONDS</v>
          </cell>
        </row>
        <row r="164">
          <cell r="C164" t="str">
            <v>835-02</v>
          </cell>
          <cell r="D164">
            <v>2270000</v>
          </cell>
          <cell r="E164" t="str">
            <v>BROWN</v>
          </cell>
        </row>
        <row r="165">
          <cell r="C165" t="str">
            <v>834-02</v>
          </cell>
          <cell r="D165">
            <v>2280000</v>
          </cell>
          <cell r="E165" t="str">
            <v>MAHAN</v>
          </cell>
        </row>
        <row r="166">
          <cell r="C166" t="str">
            <v>213-02</v>
          </cell>
          <cell r="D166">
            <v>1230000</v>
          </cell>
          <cell r="E166" t="str">
            <v>YANAI</v>
          </cell>
        </row>
        <row r="167">
          <cell r="C167" t="str">
            <v>208-02</v>
          </cell>
          <cell r="D167">
            <v>2040000</v>
          </cell>
          <cell r="E167" t="str">
            <v>MOSES</v>
          </cell>
        </row>
        <row r="168">
          <cell r="C168" t="str">
            <v>215-02</v>
          </cell>
          <cell r="D168">
            <v>950000</v>
          </cell>
          <cell r="E168" t="str">
            <v>WEBSTER</v>
          </cell>
        </row>
        <row r="169">
          <cell r="C169" t="str">
            <v>68-02</v>
          </cell>
          <cell r="D169">
            <v>1480000</v>
          </cell>
          <cell r="E169" t="str">
            <v>STURGEON</v>
          </cell>
        </row>
        <row r="170">
          <cell r="C170" t="str">
            <v>210-02</v>
          </cell>
          <cell r="D170">
            <v>2100000</v>
          </cell>
          <cell r="E170" t="str">
            <v>ISHMAEL</v>
          </cell>
        </row>
        <row r="171">
          <cell r="C171" t="str">
            <v>836-02</v>
          </cell>
          <cell r="D171">
            <v>2270000</v>
          </cell>
          <cell r="E171" t="str">
            <v>BROWN</v>
          </cell>
        </row>
        <row r="172">
          <cell r="C172" t="str">
            <v>837-02</v>
          </cell>
          <cell r="D172">
            <v>2280000</v>
          </cell>
          <cell r="E172" t="str">
            <v>MAHAN</v>
          </cell>
        </row>
        <row r="173">
          <cell r="C173" t="str">
            <v>217-02</v>
          </cell>
          <cell r="D173">
            <v>1800000</v>
          </cell>
          <cell r="E173" t="str">
            <v>CHANDLER</v>
          </cell>
        </row>
        <row r="174">
          <cell r="C174" t="str">
            <v>212-02</v>
          </cell>
          <cell r="D174">
            <v>2020000</v>
          </cell>
          <cell r="E174" t="str">
            <v>SHOOK</v>
          </cell>
        </row>
        <row r="175">
          <cell r="C175" t="str">
            <v>70-02</v>
          </cell>
          <cell r="D175">
            <v>2090000</v>
          </cell>
          <cell r="E175" t="str">
            <v>HAITHCOX</v>
          </cell>
        </row>
        <row r="176">
          <cell r="C176" t="str">
            <v>839-02</v>
          </cell>
          <cell r="D176">
            <v>2270000</v>
          </cell>
          <cell r="E176" t="str">
            <v>BROWN</v>
          </cell>
        </row>
        <row r="177">
          <cell r="C177" t="str">
            <v>214-02</v>
          </cell>
          <cell r="D177">
            <v>1230000</v>
          </cell>
          <cell r="E177" t="str">
            <v>YANAI</v>
          </cell>
        </row>
        <row r="178">
          <cell r="C178" t="str">
            <v>838-02</v>
          </cell>
          <cell r="D178">
            <v>2280000</v>
          </cell>
          <cell r="E178" t="str">
            <v>MAHAN</v>
          </cell>
        </row>
        <row r="179">
          <cell r="C179" t="str">
            <v>838-02</v>
          </cell>
          <cell r="D179">
            <v>2280000</v>
          </cell>
          <cell r="E179" t="str">
            <v>MAHAN</v>
          </cell>
        </row>
        <row r="180">
          <cell r="C180" t="str">
            <v>219-02</v>
          </cell>
          <cell r="D180">
            <v>2220000</v>
          </cell>
          <cell r="E180" t="str">
            <v>HILLS</v>
          </cell>
        </row>
        <row r="181">
          <cell r="C181" t="str">
            <v>221-02</v>
          </cell>
          <cell r="D181">
            <v>2090000</v>
          </cell>
          <cell r="E181" t="str">
            <v>HAITHCOX</v>
          </cell>
        </row>
        <row r="182">
          <cell r="C182" t="str">
            <v>216-02</v>
          </cell>
          <cell r="D182">
            <v>950000</v>
          </cell>
          <cell r="E182" t="str">
            <v>WEBSTER</v>
          </cell>
        </row>
        <row r="183">
          <cell r="C183" t="str">
            <v>221-02</v>
          </cell>
          <cell r="D183">
            <v>2090000</v>
          </cell>
          <cell r="E183" t="str">
            <v>HAITHCOX</v>
          </cell>
        </row>
        <row r="184">
          <cell r="C184" t="str">
            <v>303-02</v>
          </cell>
          <cell r="D184">
            <v>2040000</v>
          </cell>
          <cell r="E184" t="str">
            <v>MOSES</v>
          </cell>
        </row>
        <row r="185">
          <cell r="C185" t="str">
            <v>303-02</v>
          </cell>
          <cell r="D185">
            <v>2040000</v>
          </cell>
          <cell r="E185" t="str">
            <v>MOSES</v>
          </cell>
        </row>
        <row r="186">
          <cell r="C186" t="str">
            <v>906-02</v>
          </cell>
          <cell r="D186">
            <v>2270000</v>
          </cell>
          <cell r="E186" t="str">
            <v>BROWN</v>
          </cell>
        </row>
        <row r="187">
          <cell r="C187" t="str">
            <v>218-02</v>
          </cell>
          <cell r="D187">
            <v>1800000</v>
          </cell>
          <cell r="E187" t="str">
            <v>CHANDLER</v>
          </cell>
        </row>
        <row r="188">
          <cell r="C188" t="str">
            <v>66-02</v>
          </cell>
          <cell r="D188">
            <v>2100000</v>
          </cell>
          <cell r="E188" t="str">
            <v>ISHMAEL</v>
          </cell>
        </row>
        <row r="189">
          <cell r="C189" t="str">
            <v>212-02</v>
          </cell>
          <cell r="D189">
            <v>0</v>
          </cell>
          <cell r="E189" t="str">
            <v>HAUSER</v>
          </cell>
        </row>
        <row r="190">
          <cell r="C190" t="str">
            <v>841-02</v>
          </cell>
          <cell r="D190">
            <v>2280000</v>
          </cell>
          <cell r="E190" t="str">
            <v>MAHAN</v>
          </cell>
        </row>
        <row r="191">
          <cell r="C191" t="str">
            <v>841-02</v>
          </cell>
          <cell r="D191">
            <v>2280000</v>
          </cell>
          <cell r="E191" t="str">
            <v>MAHAN</v>
          </cell>
        </row>
        <row r="192">
          <cell r="C192" t="str">
            <v>305-02</v>
          </cell>
          <cell r="D192">
            <v>2020000</v>
          </cell>
          <cell r="E192" t="str">
            <v>SHOOK</v>
          </cell>
        </row>
        <row r="193">
          <cell r="C193" t="str">
            <v>223-02</v>
          </cell>
          <cell r="D193">
            <v>1230000</v>
          </cell>
          <cell r="E193" t="str">
            <v>YANAI</v>
          </cell>
        </row>
        <row r="194">
          <cell r="C194" t="str">
            <v>220-02</v>
          </cell>
          <cell r="D194">
            <v>2220000</v>
          </cell>
          <cell r="E194" t="str">
            <v>HILLS</v>
          </cell>
        </row>
        <row r="195">
          <cell r="C195" t="str">
            <v>840-02</v>
          </cell>
          <cell r="D195">
            <v>2280000</v>
          </cell>
          <cell r="E195" t="str">
            <v>MAHAN</v>
          </cell>
        </row>
        <row r="196">
          <cell r="C196" t="str">
            <v>307-02</v>
          </cell>
          <cell r="D196">
            <v>950000</v>
          </cell>
          <cell r="E196" t="str">
            <v>WEBSTER</v>
          </cell>
        </row>
        <row r="197">
          <cell r="C197" t="str">
            <v>225-02</v>
          </cell>
          <cell r="D197">
            <v>2110000</v>
          </cell>
          <cell r="E197" t="str">
            <v>OUN</v>
          </cell>
        </row>
        <row r="198">
          <cell r="C198" t="str">
            <v>222-02</v>
          </cell>
          <cell r="D198">
            <v>2090000</v>
          </cell>
          <cell r="E198" t="str">
            <v>HAITHCOX</v>
          </cell>
        </row>
        <row r="199">
          <cell r="C199" t="str">
            <v>843-02</v>
          </cell>
          <cell r="D199">
            <v>2280000</v>
          </cell>
          <cell r="E199" t="str">
            <v>MAHAN</v>
          </cell>
        </row>
        <row r="200">
          <cell r="C200" t="str">
            <v>224-02</v>
          </cell>
          <cell r="D200">
            <v>1230000</v>
          </cell>
          <cell r="E200" t="str">
            <v>YANAI</v>
          </cell>
        </row>
        <row r="201">
          <cell r="C201" t="str">
            <v>227-02</v>
          </cell>
          <cell r="D201">
            <v>2220000</v>
          </cell>
          <cell r="E201" t="str">
            <v>HILLS</v>
          </cell>
        </row>
        <row r="202">
          <cell r="C202" t="str">
            <v>842-02</v>
          </cell>
          <cell r="D202">
            <v>2280000</v>
          </cell>
          <cell r="E202" t="str">
            <v>MAHAN</v>
          </cell>
        </row>
        <row r="203">
          <cell r="C203" t="str">
            <v>226-02</v>
          </cell>
          <cell r="D203">
            <v>2110000</v>
          </cell>
          <cell r="E203" t="str">
            <v>OUN</v>
          </cell>
        </row>
        <row r="204">
          <cell r="C204" t="str">
            <v>229-02</v>
          </cell>
          <cell r="D204">
            <v>2090000</v>
          </cell>
          <cell r="E204" t="str">
            <v>HAITHCOX</v>
          </cell>
        </row>
        <row r="205">
          <cell r="C205" t="str">
            <v>845-02</v>
          </cell>
          <cell r="D205">
            <v>2270000</v>
          </cell>
          <cell r="E205" t="str">
            <v>BROWN</v>
          </cell>
        </row>
        <row r="206">
          <cell r="C206" t="str">
            <v>228-02</v>
          </cell>
          <cell r="D206">
            <v>2220000</v>
          </cell>
          <cell r="E206" t="str">
            <v>HILLS</v>
          </cell>
        </row>
        <row r="207">
          <cell r="C207" t="str">
            <v>233-02</v>
          </cell>
          <cell r="D207">
            <v>1800000</v>
          </cell>
          <cell r="E207" t="str">
            <v>CHANDLER</v>
          </cell>
        </row>
        <row r="208">
          <cell r="C208" t="str">
            <v>231-02</v>
          </cell>
          <cell r="D208">
            <v>1230000</v>
          </cell>
          <cell r="E208" t="str">
            <v>YANAI</v>
          </cell>
        </row>
        <row r="209">
          <cell r="C209" t="str">
            <v>844-02</v>
          </cell>
          <cell r="D209">
            <v>2270000</v>
          </cell>
          <cell r="E209" t="str">
            <v>BROWN</v>
          </cell>
        </row>
        <row r="210">
          <cell r="C210" t="str">
            <v>230-02</v>
          </cell>
          <cell r="D210">
            <v>2090000</v>
          </cell>
          <cell r="E210" t="str">
            <v>HAITHCOX</v>
          </cell>
        </row>
        <row r="211">
          <cell r="C211" t="str">
            <v>233-02</v>
          </cell>
          <cell r="D211">
            <v>1800000</v>
          </cell>
          <cell r="E211" t="str">
            <v>CHANDLER</v>
          </cell>
        </row>
        <row r="212">
          <cell r="C212" t="str">
            <v>847-02</v>
          </cell>
          <cell r="D212">
            <v>2270000</v>
          </cell>
          <cell r="E212" t="str">
            <v>BROWN</v>
          </cell>
        </row>
        <row r="213">
          <cell r="C213" t="str">
            <v>235-02</v>
          </cell>
          <cell r="D213">
            <v>2220000</v>
          </cell>
          <cell r="E213" t="str">
            <v>HILLS</v>
          </cell>
        </row>
        <row r="214">
          <cell r="C214" t="str">
            <v>232-02</v>
          </cell>
          <cell r="D214">
            <v>1230000</v>
          </cell>
          <cell r="E214" t="str">
            <v>YANAI</v>
          </cell>
        </row>
        <row r="215">
          <cell r="C215" t="str">
            <v>908-02</v>
          </cell>
          <cell r="D215">
            <v>2270000</v>
          </cell>
          <cell r="E215" t="str">
            <v>BROWN</v>
          </cell>
        </row>
        <row r="216">
          <cell r="C216" t="str">
            <v>234-02</v>
          </cell>
          <cell r="D216">
            <v>1800000</v>
          </cell>
          <cell r="E216" t="str">
            <v>CHANDLER</v>
          </cell>
        </row>
        <row r="217">
          <cell r="C217" t="str">
            <v>237-02</v>
          </cell>
          <cell r="D217">
            <v>2090000</v>
          </cell>
          <cell r="E217" t="str">
            <v>HAITHCOX</v>
          </cell>
        </row>
        <row r="218">
          <cell r="C218" t="str">
            <v>236-02</v>
          </cell>
          <cell r="D218">
            <v>2220000</v>
          </cell>
          <cell r="E218" t="str">
            <v>HILLS</v>
          </cell>
        </row>
        <row r="219">
          <cell r="C219" t="str">
            <v>239-02</v>
          </cell>
          <cell r="D219">
            <v>1230000</v>
          </cell>
          <cell r="E219" t="str">
            <v>YANAI</v>
          </cell>
        </row>
        <row r="220">
          <cell r="C220" t="str">
            <v>238-02</v>
          </cell>
          <cell r="D220">
            <v>2090000</v>
          </cell>
          <cell r="E220" t="str">
            <v>HAITHCOX</v>
          </cell>
        </row>
        <row r="221">
          <cell r="C221" t="str">
            <v>241-02</v>
          </cell>
          <cell r="D221">
            <v>1800000</v>
          </cell>
          <cell r="E221" t="str">
            <v>CHANDLER</v>
          </cell>
        </row>
        <row r="222">
          <cell r="C222" t="str">
            <v>240-02</v>
          </cell>
          <cell r="D222">
            <v>1230000</v>
          </cell>
          <cell r="E222" t="str">
            <v>YANAI</v>
          </cell>
        </row>
        <row r="223">
          <cell r="C223" t="str">
            <v>243-02</v>
          </cell>
          <cell r="D223">
            <v>2220000</v>
          </cell>
          <cell r="E223" t="str">
            <v>HILLS</v>
          </cell>
        </row>
        <row r="224">
          <cell r="C224" t="str">
            <v>242-02</v>
          </cell>
          <cell r="D224">
            <v>1800000</v>
          </cell>
          <cell r="E224" t="str">
            <v>CHANDLER</v>
          </cell>
        </row>
        <row r="225">
          <cell r="C225" t="str">
            <v>245-02</v>
          </cell>
          <cell r="D225">
            <v>2090000</v>
          </cell>
          <cell r="E225" t="str">
            <v>HAITHCOX</v>
          </cell>
        </row>
        <row r="226">
          <cell r="C226" t="str">
            <v>309-02</v>
          </cell>
          <cell r="D226">
            <v>1230000</v>
          </cell>
          <cell r="E226" t="str">
            <v>YANAI</v>
          </cell>
        </row>
        <row r="227">
          <cell r="C227" t="str">
            <v>244-02</v>
          </cell>
          <cell r="D227">
            <v>2220000</v>
          </cell>
          <cell r="E227" t="str">
            <v>HILLS</v>
          </cell>
        </row>
        <row r="228">
          <cell r="C228" t="str">
            <v>311-02</v>
          </cell>
          <cell r="D228">
            <v>1800000</v>
          </cell>
          <cell r="E228" t="str">
            <v>CHANDLER</v>
          </cell>
        </row>
        <row r="229">
          <cell r="C229" t="str">
            <v>246-02</v>
          </cell>
          <cell r="D229">
            <v>2090000</v>
          </cell>
          <cell r="E229" t="str">
            <v>HAITHCOX</v>
          </cell>
        </row>
        <row r="230">
          <cell r="C230" t="str">
            <v>313-02</v>
          </cell>
          <cell r="D230">
            <v>2220000</v>
          </cell>
          <cell r="E230" t="str">
            <v>HILLS</v>
          </cell>
        </row>
        <row r="231">
          <cell r="C231" t="str">
            <v>315-02</v>
          </cell>
          <cell r="D231">
            <v>2090000</v>
          </cell>
          <cell r="E231" t="str">
            <v>HAITHCOX</v>
          </cell>
        </row>
        <row r="233">
          <cell r="C233" t="str">
            <v>309-26</v>
          </cell>
          <cell r="D233">
            <v>1230000</v>
          </cell>
          <cell r="E233" t="str">
            <v>YANAI</v>
          </cell>
        </row>
        <row r="234">
          <cell r="C234" t="str">
            <v>244-26</v>
          </cell>
          <cell r="D234">
            <v>2260000</v>
          </cell>
          <cell r="E234" t="str">
            <v>ARVIDSON</v>
          </cell>
        </row>
        <row r="235">
          <cell r="C235" t="str">
            <v>311-26</v>
          </cell>
          <cell r="D235">
            <v>1800000</v>
          </cell>
          <cell r="E235" t="str">
            <v>CHANDLER</v>
          </cell>
        </row>
        <row r="236">
          <cell r="C236" t="str">
            <v>246-26</v>
          </cell>
          <cell r="D236">
            <v>2090000</v>
          </cell>
          <cell r="E236" t="str">
            <v>HAITHCOX</v>
          </cell>
        </row>
        <row r="237">
          <cell r="C237" t="str">
            <v>313-26</v>
          </cell>
          <cell r="D237">
            <v>2260000</v>
          </cell>
          <cell r="E237" t="str">
            <v>ARVIDSON</v>
          </cell>
        </row>
        <row r="239">
          <cell r="C239" t="str">
            <v>236-12</v>
          </cell>
          <cell r="D239">
            <v>2100000</v>
          </cell>
          <cell r="E239" t="str">
            <v>ISHMAEL</v>
          </cell>
        </row>
        <row r="240">
          <cell r="C240" t="str">
            <v>238-12</v>
          </cell>
          <cell r="D240">
            <v>1300000</v>
          </cell>
          <cell r="E240" t="str">
            <v>LEVIN</v>
          </cell>
        </row>
        <row r="241">
          <cell r="C241" t="str">
            <v>241-12</v>
          </cell>
          <cell r="D241">
            <v>2000000</v>
          </cell>
          <cell r="E241" t="str">
            <v>STAMBAUGH</v>
          </cell>
        </row>
        <row r="242">
          <cell r="C242" t="str">
            <v>240-12</v>
          </cell>
          <cell r="D242">
            <v>1230000</v>
          </cell>
          <cell r="E242" t="str">
            <v>YANAI</v>
          </cell>
        </row>
        <row r="243">
          <cell r="C243" t="str">
            <v>243-12</v>
          </cell>
          <cell r="D243">
            <v>2100000</v>
          </cell>
          <cell r="E243" t="str">
            <v>ISHMAEL</v>
          </cell>
        </row>
        <row r="244">
          <cell r="C244" t="str">
            <v>245-12</v>
          </cell>
          <cell r="D244">
            <v>1300000</v>
          </cell>
          <cell r="E244" t="str">
            <v>LEVIN</v>
          </cell>
        </row>
        <row r="245">
          <cell r="C245" t="str">
            <v>242-12</v>
          </cell>
          <cell r="D245">
            <v>2000000</v>
          </cell>
          <cell r="E245" t="str">
            <v>STAMBAUGH</v>
          </cell>
        </row>
        <row r="246">
          <cell r="C246" t="str">
            <v>309-12</v>
          </cell>
          <cell r="D246">
            <v>1230000</v>
          </cell>
          <cell r="E246" t="str">
            <v>YANAI</v>
          </cell>
        </row>
        <row r="247">
          <cell r="C247" t="str">
            <v>244-12</v>
          </cell>
          <cell r="D247">
            <v>2100000</v>
          </cell>
          <cell r="E247" t="str">
            <v>ISHMAEL</v>
          </cell>
        </row>
        <row r="248">
          <cell r="C248" t="str">
            <v>311-12</v>
          </cell>
          <cell r="D248">
            <v>2000000</v>
          </cell>
          <cell r="E248" t="str">
            <v>STAMBAUGH</v>
          </cell>
        </row>
        <row r="249">
          <cell r="C249" t="str">
            <v>246-12</v>
          </cell>
          <cell r="D249">
            <v>1300000</v>
          </cell>
          <cell r="E249" t="str">
            <v>LEVIN</v>
          </cell>
        </row>
        <row r="250">
          <cell r="C250" t="str">
            <v>313-12</v>
          </cell>
          <cell r="D250">
            <v>2100000</v>
          </cell>
          <cell r="E250" t="str">
            <v>ISHMAEL</v>
          </cell>
        </row>
        <row r="251">
          <cell r="C251" t="str">
            <v>315-12</v>
          </cell>
          <cell r="D251">
            <v>1300000</v>
          </cell>
          <cell r="E251" t="str">
            <v>LEVIN</v>
          </cell>
        </row>
      </sheetData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101-26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242-25</v>
          </cell>
          <cell r="D2">
            <v>1810000</v>
          </cell>
          <cell r="E2" t="str">
            <v>NEWELL</v>
          </cell>
        </row>
        <row r="3">
          <cell r="C3" t="str">
            <v>311-25</v>
          </cell>
          <cell r="D3">
            <v>1290000</v>
          </cell>
          <cell r="E3" t="str">
            <v>COOLAHAN</v>
          </cell>
        </row>
        <row r="4">
          <cell r="C4" t="str">
            <v>244-25</v>
          </cell>
          <cell r="D4">
            <v>1800000</v>
          </cell>
          <cell r="E4" t="str">
            <v>CHANDLER</v>
          </cell>
        </row>
        <row r="5">
          <cell r="C5" t="str">
            <v>313-25</v>
          </cell>
          <cell r="D5">
            <v>1810000</v>
          </cell>
          <cell r="E5" t="str">
            <v>NEWELL</v>
          </cell>
        </row>
        <row r="6">
          <cell r="C6" t="str">
            <v>313-25</v>
          </cell>
          <cell r="D6">
            <v>1810000</v>
          </cell>
          <cell r="E6" t="str">
            <v>NEWELL</v>
          </cell>
        </row>
        <row r="7">
          <cell r="C7" t="str">
            <v>315-25</v>
          </cell>
          <cell r="D7">
            <v>1800000</v>
          </cell>
          <cell r="E7" t="str">
            <v>CHANDLER</v>
          </cell>
        </row>
        <row r="8">
          <cell r="C8" t="str">
            <v>101-26</v>
          </cell>
          <cell r="D8">
            <v>2030000</v>
          </cell>
          <cell r="E8" t="str">
            <v>KILLION</v>
          </cell>
        </row>
        <row r="9">
          <cell r="C9" t="str">
            <v>103-26</v>
          </cell>
          <cell r="D9">
            <v>1260000</v>
          </cell>
          <cell r="E9" t="str">
            <v>ACKERMAN</v>
          </cell>
        </row>
        <row r="10">
          <cell r="C10" t="str">
            <v>102-26</v>
          </cell>
          <cell r="D10">
            <v>2030000</v>
          </cell>
          <cell r="E10" t="str">
            <v>KILLION</v>
          </cell>
        </row>
        <row r="11">
          <cell r="C11" t="str">
            <v>105-26</v>
          </cell>
          <cell r="D11">
            <v>1190000</v>
          </cell>
          <cell r="E11" t="str">
            <v>BRANNON</v>
          </cell>
        </row>
        <row r="12">
          <cell r="C12" t="str">
            <v>107-26</v>
          </cell>
          <cell r="D12">
            <v>1090000</v>
          </cell>
          <cell r="E12" t="str">
            <v>SPECTOR</v>
          </cell>
        </row>
        <row r="13">
          <cell r="C13" t="str">
            <v>104-26</v>
          </cell>
          <cell r="D13">
            <v>1260000</v>
          </cell>
          <cell r="E13" t="str">
            <v>ACKERMAN</v>
          </cell>
        </row>
        <row r="14">
          <cell r="C14" t="str">
            <v>104-26</v>
          </cell>
          <cell r="D14">
            <v>1260000</v>
          </cell>
          <cell r="E14" t="str">
            <v>ACKERMAN</v>
          </cell>
        </row>
        <row r="15">
          <cell r="C15" t="str">
            <v>104-26</v>
          </cell>
          <cell r="D15">
            <v>1260000</v>
          </cell>
          <cell r="E15" t="str">
            <v>ACKERMAN</v>
          </cell>
        </row>
        <row r="16">
          <cell r="C16" t="str">
            <v>109-26</v>
          </cell>
          <cell r="D16">
            <v>1830000</v>
          </cell>
          <cell r="E16" t="str">
            <v>YORK</v>
          </cell>
        </row>
        <row r="17">
          <cell r="C17" t="str">
            <v>111-26</v>
          </cell>
          <cell r="D17">
            <v>1110000</v>
          </cell>
          <cell r="E17" t="str">
            <v>STARKS</v>
          </cell>
        </row>
        <row r="18">
          <cell r="C18" t="str">
            <v>113-26</v>
          </cell>
          <cell r="D18">
            <v>2030000</v>
          </cell>
          <cell r="E18" t="str">
            <v>KILLION</v>
          </cell>
        </row>
        <row r="19">
          <cell r="C19" t="str">
            <v>111-26</v>
          </cell>
          <cell r="D19">
            <v>1110000</v>
          </cell>
          <cell r="E19" t="str">
            <v>STARKS</v>
          </cell>
        </row>
        <row r="20">
          <cell r="C20" t="str">
            <v>106-26</v>
          </cell>
          <cell r="D20">
            <v>1190000</v>
          </cell>
          <cell r="E20" t="str">
            <v>BRANNON</v>
          </cell>
        </row>
        <row r="21">
          <cell r="C21" t="str">
            <v>106-26</v>
          </cell>
          <cell r="D21">
            <v>1190000</v>
          </cell>
          <cell r="E21" t="str">
            <v>BRANNON</v>
          </cell>
        </row>
        <row r="22">
          <cell r="C22" t="str">
            <v>800-26</v>
          </cell>
          <cell r="D22">
            <v>1990000</v>
          </cell>
          <cell r="E22" t="str">
            <v>DAVIS</v>
          </cell>
        </row>
        <row r="23">
          <cell r="C23" t="str">
            <v>113-26</v>
          </cell>
          <cell r="D23">
            <v>2030000</v>
          </cell>
          <cell r="E23" t="str">
            <v>KILLION</v>
          </cell>
        </row>
        <row r="24">
          <cell r="C24" t="str">
            <v>800-26</v>
          </cell>
          <cell r="D24">
            <v>1990000</v>
          </cell>
          <cell r="E24" t="str">
            <v>DAVIS</v>
          </cell>
        </row>
        <row r="25">
          <cell r="C25" t="str">
            <v>800-26</v>
          </cell>
          <cell r="D25">
            <v>1990000</v>
          </cell>
          <cell r="E25" t="str">
            <v>DAVIS</v>
          </cell>
        </row>
        <row r="26">
          <cell r="C26" t="str">
            <v>108-26</v>
          </cell>
          <cell r="D26">
            <v>1090000</v>
          </cell>
          <cell r="E26" t="str">
            <v>SPECTOR</v>
          </cell>
        </row>
        <row r="27">
          <cell r="C27" t="str">
            <v>110-26</v>
          </cell>
          <cell r="D27">
            <v>1830000</v>
          </cell>
          <cell r="E27" t="str">
            <v>YORK</v>
          </cell>
        </row>
        <row r="28">
          <cell r="C28" t="str">
            <v>115-26</v>
          </cell>
          <cell r="D28">
            <v>1310000</v>
          </cell>
          <cell r="E28" t="str">
            <v>MALAVE</v>
          </cell>
        </row>
        <row r="29">
          <cell r="C29" t="str">
            <v>117-26</v>
          </cell>
          <cell r="D29">
            <v>1260000</v>
          </cell>
          <cell r="E29" t="str">
            <v>ACKERMAN</v>
          </cell>
        </row>
        <row r="30">
          <cell r="C30" t="str">
            <v>801-26</v>
          </cell>
          <cell r="D30">
            <v>1990000</v>
          </cell>
          <cell r="E30" t="str">
            <v>DAVIS</v>
          </cell>
        </row>
        <row r="31">
          <cell r="C31" t="str">
            <v>902-26</v>
          </cell>
          <cell r="D31">
            <v>2100000</v>
          </cell>
          <cell r="E31" t="str">
            <v>ISHMAEL</v>
          </cell>
        </row>
        <row r="32">
          <cell r="C32" t="str">
            <v>112-26</v>
          </cell>
          <cell r="D32">
            <v>1110000</v>
          </cell>
          <cell r="E32" t="str">
            <v>STARKS</v>
          </cell>
        </row>
        <row r="33">
          <cell r="C33" t="str">
            <v>119-26</v>
          </cell>
          <cell r="D33">
            <v>1190000</v>
          </cell>
          <cell r="E33" t="str">
            <v>BRANNON</v>
          </cell>
        </row>
        <row r="34">
          <cell r="C34" t="str">
            <v>114-26</v>
          </cell>
          <cell r="D34">
            <v>2030000</v>
          </cell>
          <cell r="E34" t="str">
            <v>KILLION</v>
          </cell>
        </row>
        <row r="35">
          <cell r="C35" t="str">
            <v>802-26</v>
          </cell>
          <cell r="D35">
            <v>1990000</v>
          </cell>
          <cell r="E35" t="str">
            <v>DAVIS</v>
          </cell>
        </row>
        <row r="36">
          <cell r="C36" t="str">
            <v>803-26</v>
          </cell>
          <cell r="D36">
            <v>2100000</v>
          </cell>
          <cell r="E36" t="str">
            <v>ISHMAEL</v>
          </cell>
        </row>
        <row r="37">
          <cell r="C37" t="str">
            <v>121-26</v>
          </cell>
          <cell r="D37">
            <v>1090000</v>
          </cell>
          <cell r="E37" t="str">
            <v>SPECTOR</v>
          </cell>
        </row>
        <row r="38">
          <cell r="C38" t="str">
            <v>115-26</v>
          </cell>
          <cell r="D38">
            <v>1310000</v>
          </cell>
          <cell r="E38" t="str">
            <v>MALAVE</v>
          </cell>
        </row>
        <row r="39">
          <cell r="C39" t="str">
            <v>116-26</v>
          </cell>
          <cell r="D39">
            <v>1310000</v>
          </cell>
          <cell r="E39" t="str">
            <v>MALAVE</v>
          </cell>
        </row>
        <row r="40">
          <cell r="C40" t="str">
            <v>123-26</v>
          </cell>
          <cell r="D40">
            <v>1830000</v>
          </cell>
          <cell r="E40" t="str">
            <v>YORK</v>
          </cell>
        </row>
        <row r="41">
          <cell r="C41" t="str">
            <v>118-26</v>
          </cell>
          <cell r="D41">
            <v>1260000</v>
          </cell>
          <cell r="E41" t="str">
            <v>ACKERMAN</v>
          </cell>
        </row>
        <row r="42">
          <cell r="C42" t="str">
            <v>804-26</v>
          </cell>
          <cell r="D42">
            <v>2100000</v>
          </cell>
          <cell r="E42" t="str">
            <v>ISHMAEL</v>
          </cell>
        </row>
        <row r="43">
          <cell r="C43" t="str">
            <v>125-26</v>
          </cell>
          <cell r="D43">
            <v>1110000</v>
          </cell>
          <cell r="E43" t="str">
            <v>STARKS</v>
          </cell>
        </row>
        <row r="44">
          <cell r="C44" t="str">
            <v>120-26</v>
          </cell>
          <cell r="D44">
            <v>1190000</v>
          </cell>
          <cell r="E44" t="str">
            <v>BRANNON</v>
          </cell>
        </row>
        <row r="45">
          <cell r="C45" t="str">
            <v>805-26</v>
          </cell>
          <cell r="D45">
            <v>1990000</v>
          </cell>
          <cell r="E45" t="str">
            <v>DAVIS</v>
          </cell>
        </row>
        <row r="46">
          <cell r="C46" t="str">
            <v>127-26</v>
          </cell>
          <cell r="D46">
            <v>2030000</v>
          </cell>
          <cell r="E46" t="str">
            <v>KILLION</v>
          </cell>
        </row>
        <row r="47">
          <cell r="C47" t="str">
            <v>122-26</v>
          </cell>
          <cell r="D47">
            <v>1090000</v>
          </cell>
          <cell r="E47" t="str">
            <v>SPECTOR</v>
          </cell>
        </row>
        <row r="48">
          <cell r="C48" t="str">
            <v>806-26</v>
          </cell>
          <cell r="D48">
            <v>1990000</v>
          </cell>
          <cell r="E48" t="str">
            <v>DAVIS</v>
          </cell>
        </row>
        <row r="49">
          <cell r="C49" t="str">
            <v>124-26</v>
          </cell>
          <cell r="D49">
            <v>1830000</v>
          </cell>
          <cell r="E49" t="str">
            <v>YORK</v>
          </cell>
        </row>
        <row r="50">
          <cell r="C50" t="str">
            <v>129-26</v>
          </cell>
          <cell r="D50">
            <v>1310000</v>
          </cell>
          <cell r="E50" t="str">
            <v>MALAVE</v>
          </cell>
        </row>
        <row r="51">
          <cell r="C51" t="str">
            <v>807-26</v>
          </cell>
          <cell r="D51">
            <v>2100000</v>
          </cell>
          <cell r="E51" t="str">
            <v>ISHMAEL</v>
          </cell>
        </row>
        <row r="52">
          <cell r="C52" t="str">
            <v>131-26</v>
          </cell>
          <cell r="D52">
            <v>1260000</v>
          </cell>
          <cell r="E52" t="str">
            <v>ACKERMAN</v>
          </cell>
        </row>
        <row r="53">
          <cell r="C53" t="str">
            <v>808-26</v>
          </cell>
          <cell r="D53">
            <v>2100000</v>
          </cell>
          <cell r="E53" t="str">
            <v>ISHMAEL</v>
          </cell>
        </row>
        <row r="54">
          <cell r="C54" t="str">
            <v>126-26</v>
          </cell>
          <cell r="D54">
            <v>1110000</v>
          </cell>
          <cell r="E54" t="str">
            <v>STARKS</v>
          </cell>
        </row>
        <row r="55">
          <cell r="C55" t="str">
            <v>133-26</v>
          </cell>
          <cell r="D55">
            <v>1190000</v>
          </cell>
          <cell r="E55" t="str">
            <v>BRANNON</v>
          </cell>
        </row>
        <row r="56">
          <cell r="C56" t="str">
            <v>809-26</v>
          </cell>
          <cell r="D56">
            <v>1990000</v>
          </cell>
          <cell r="E56" t="str">
            <v>DAVIS</v>
          </cell>
        </row>
        <row r="57">
          <cell r="C57" t="str">
            <v>128-26</v>
          </cell>
          <cell r="D57">
            <v>2030000</v>
          </cell>
          <cell r="E57" t="str">
            <v>KILLION</v>
          </cell>
        </row>
        <row r="58">
          <cell r="C58" t="str">
            <v>135-26</v>
          </cell>
          <cell r="D58">
            <v>1090000</v>
          </cell>
          <cell r="E58" t="str">
            <v>SPECTOR</v>
          </cell>
        </row>
        <row r="59">
          <cell r="C59" t="str">
            <v>130-26</v>
          </cell>
          <cell r="D59">
            <v>1310000</v>
          </cell>
          <cell r="E59" t="str">
            <v>MALAVE</v>
          </cell>
        </row>
        <row r="60">
          <cell r="C60" t="str">
            <v>810-26</v>
          </cell>
          <cell r="D60">
            <v>1990000</v>
          </cell>
          <cell r="E60" t="str">
            <v>DAVIS</v>
          </cell>
        </row>
        <row r="61">
          <cell r="C61" t="str">
            <v>137-26</v>
          </cell>
          <cell r="D61">
            <v>1830000</v>
          </cell>
          <cell r="E61" t="str">
            <v>YORK</v>
          </cell>
        </row>
        <row r="62">
          <cell r="C62" t="str">
            <v>811-26</v>
          </cell>
          <cell r="D62">
            <v>2100000</v>
          </cell>
          <cell r="E62" t="str">
            <v>ISHMAEL</v>
          </cell>
        </row>
        <row r="63">
          <cell r="C63" t="str">
            <v>132-26</v>
          </cell>
          <cell r="D63">
            <v>1260000</v>
          </cell>
          <cell r="E63" t="str">
            <v>ACKERMAN</v>
          </cell>
        </row>
        <row r="64">
          <cell r="C64" t="str">
            <v>139-26</v>
          </cell>
          <cell r="D64">
            <v>1110000</v>
          </cell>
          <cell r="E64" t="str">
            <v>STARKS</v>
          </cell>
        </row>
        <row r="65">
          <cell r="C65" t="str">
            <v>134-26</v>
          </cell>
          <cell r="D65">
            <v>1190000</v>
          </cell>
          <cell r="E65" t="str">
            <v>BRANNON</v>
          </cell>
        </row>
        <row r="66">
          <cell r="C66" t="str">
            <v>812-26</v>
          </cell>
          <cell r="D66">
            <v>2100000</v>
          </cell>
          <cell r="E66" t="str">
            <v>ISHMAEL</v>
          </cell>
        </row>
        <row r="67">
          <cell r="C67" t="str">
            <v>141-26</v>
          </cell>
          <cell r="D67">
            <v>2030000</v>
          </cell>
          <cell r="E67" t="str">
            <v>KILLION</v>
          </cell>
        </row>
        <row r="68">
          <cell r="C68" t="str">
            <v>136-26</v>
          </cell>
          <cell r="D68">
            <v>1090000</v>
          </cell>
          <cell r="E68" t="str">
            <v>SPECTOR</v>
          </cell>
        </row>
        <row r="69">
          <cell r="C69" t="str">
            <v>141-26</v>
          </cell>
          <cell r="D69">
            <v>2030000</v>
          </cell>
          <cell r="E69" t="str">
            <v>KILLION</v>
          </cell>
        </row>
        <row r="70">
          <cell r="C70" t="str">
            <v>138-26</v>
          </cell>
          <cell r="D70">
            <v>1830000</v>
          </cell>
          <cell r="E70" t="str">
            <v>YORK</v>
          </cell>
        </row>
        <row r="71">
          <cell r="C71" t="str">
            <v>143-26</v>
          </cell>
          <cell r="D71">
            <v>1310000</v>
          </cell>
          <cell r="E71" t="str">
            <v>MALAVE</v>
          </cell>
        </row>
        <row r="72">
          <cell r="C72" t="str">
            <v>145-26</v>
          </cell>
          <cell r="D72">
            <v>1260000</v>
          </cell>
          <cell r="E72" t="str">
            <v>ACKERMAN</v>
          </cell>
        </row>
        <row r="73">
          <cell r="C73" t="str">
            <v>813-26</v>
          </cell>
          <cell r="D73">
            <v>2100000</v>
          </cell>
          <cell r="E73" t="str">
            <v>ISHMAEL</v>
          </cell>
        </row>
        <row r="74">
          <cell r="C74" t="str">
            <v>140-26</v>
          </cell>
          <cell r="D74">
            <v>1110000</v>
          </cell>
          <cell r="E74" t="str">
            <v>STARKS</v>
          </cell>
        </row>
        <row r="75">
          <cell r="C75" t="str">
            <v>147-26</v>
          </cell>
          <cell r="D75">
            <v>1190000</v>
          </cell>
          <cell r="E75" t="str">
            <v>BRANNON</v>
          </cell>
        </row>
        <row r="76">
          <cell r="C76" t="str">
            <v>142-26</v>
          </cell>
          <cell r="D76">
            <v>2030000</v>
          </cell>
          <cell r="E76" t="str">
            <v>KILLION</v>
          </cell>
        </row>
        <row r="77">
          <cell r="C77" t="str">
            <v>814-26</v>
          </cell>
          <cell r="D77">
            <v>2100000</v>
          </cell>
          <cell r="E77" t="str">
            <v>ISHMAEL</v>
          </cell>
        </row>
        <row r="78">
          <cell r="C78" t="str">
            <v>149-26</v>
          </cell>
          <cell r="D78">
            <v>1090000</v>
          </cell>
          <cell r="E78" t="str">
            <v>SPECTOR</v>
          </cell>
        </row>
        <row r="79">
          <cell r="C79" t="str">
            <v>144-26</v>
          </cell>
          <cell r="D79">
            <v>1310000</v>
          </cell>
          <cell r="E79" t="str">
            <v>MALAVE</v>
          </cell>
        </row>
        <row r="80">
          <cell r="C80" t="str">
            <v>151-26</v>
          </cell>
          <cell r="D80">
            <v>1830000</v>
          </cell>
          <cell r="E80" t="str">
            <v>YORK</v>
          </cell>
        </row>
        <row r="81">
          <cell r="C81" t="str">
            <v>146-26</v>
          </cell>
          <cell r="D81">
            <v>1260000</v>
          </cell>
          <cell r="E81" t="str">
            <v>ACKERMAN</v>
          </cell>
        </row>
        <row r="82">
          <cell r="C82" t="str">
            <v>148-26</v>
          </cell>
          <cell r="D82">
            <v>1190000</v>
          </cell>
          <cell r="E82" t="str">
            <v>BRANNON</v>
          </cell>
        </row>
        <row r="83">
          <cell r="C83" t="str">
            <v>153-26</v>
          </cell>
          <cell r="D83">
            <v>1110000</v>
          </cell>
          <cell r="E83" t="str">
            <v>STARKS</v>
          </cell>
        </row>
        <row r="84">
          <cell r="C84" t="str">
            <v>815-26</v>
          </cell>
          <cell r="D84">
            <v>2100000</v>
          </cell>
          <cell r="E84" t="str">
            <v>ISHMAEL</v>
          </cell>
        </row>
        <row r="85">
          <cell r="C85" t="str">
            <v>155-26</v>
          </cell>
          <cell r="D85">
            <v>1990000</v>
          </cell>
          <cell r="E85" t="str">
            <v>DAVIS</v>
          </cell>
        </row>
        <row r="86">
          <cell r="C86" t="str">
            <v>155-26</v>
          </cell>
          <cell r="D86">
            <v>1990000</v>
          </cell>
          <cell r="E86" t="str">
            <v>DAVIS</v>
          </cell>
        </row>
        <row r="87">
          <cell r="C87" t="str">
            <v>155-26</v>
          </cell>
          <cell r="D87">
            <v>1990000</v>
          </cell>
          <cell r="E87" t="str">
            <v>DAVIS</v>
          </cell>
        </row>
        <row r="88">
          <cell r="C88" t="str">
            <v>150-26</v>
          </cell>
          <cell r="D88">
            <v>1090000</v>
          </cell>
          <cell r="E88" t="str">
            <v>SPECTOR</v>
          </cell>
        </row>
        <row r="89">
          <cell r="C89" t="str">
            <v>816-26</v>
          </cell>
          <cell r="D89">
            <v>2100000</v>
          </cell>
          <cell r="E89" t="str">
            <v>ISHMAEL</v>
          </cell>
        </row>
        <row r="90">
          <cell r="C90" t="str">
            <v>152-26</v>
          </cell>
          <cell r="D90">
            <v>1830000</v>
          </cell>
          <cell r="E90" t="str">
            <v>YORK</v>
          </cell>
        </row>
        <row r="91">
          <cell r="C91" t="str">
            <v>157-26</v>
          </cell>
          <cell r="D91">
            <v>1310000</v>
          </cell>
          <cell r="E91" t="str">
            <v>MALAVE</v>
          </cell>
        </row>
        <row r="92">
          <cell r="C92" t="str">
            <v>152-26</v>
          </cell>
          <cell r="D92">
            <v>1830000</v>
          </cell>
          <cell r="E92" t="str">
            <v>YORK</v>
          </cell>
        </row>
        <row r="93">
          <cell r="C93" t="str">
            <v>159-26</v>
          </cell>
          <cell r="D93">
            <v>880000</v>
          </cell>
          <cell r="E93" t="str">
            <v>STEWART</v>
          </cell>
        </row>
        <row r="94">
          <cell r="C94" t="str">
            <v>153-26</v>
          </cell>
          <cell r="D94">
            <v>1110000</v>
          </cell>
          <cell r="E94" t="str">
            <v>STARKS</v>
          </cell>
        </row>
        <row r="95">
          <cell r="C95" t="str">
            <v>154-26</v>
          </cell>
          <cell r="D95">
            <v>1110000</v>
          </cell>
          <cell r="E95" t="str">
            <v>STARKS</v>
          </cell>
        </row>
        <row r="96">
          <cell r="C96" t="str">
            <v>161-26</v>
          </cell>
          <cell r="D96">
            <v>1280000</v>
          </cell>
          <cell r="E96" t="str">
            <v>BARTLETT</v>
          </cell>
        </row>
        <row r="97">
          <cell r="C97" t="str">
            <v>817-26</v>
          </cell>
          <cell r="D97">
            <v>2100000</v>
          </cell>
          <cell r="E97" t="str">
            <v>ISHMAEL</v>
          </cell>
        </row>
        <row r="98">
          <cell r="C98" t="str">
            <v>156-26</v>
          </cell>
          <cell r="D98">
            <v>1990000</v>
          </cell>
          <cell r="E98" t="str">
            <v>DAVIS</v>
          </cell>
        </row>
        <row r="99">
          <cell r="C99" t="str">
            <v>163-26</v>
          </cell>
          <cell r="D99">
            <v>940000</v>
          </cell>
          <cell r="E99" t="str">
            <v>BONDS</v>
          </cell>
        </row>
        <row r="100">
          <cell r="C100" t="str">
            <v>158-26</v>
          </cell>
          <cell r="D100">
            <v>1310000</v>
          </cell>
          <cell r="E100" t="str">
            <v>MALAVE</v>
          </cell>
        </row>
        <row r="101">
          <cell r="C101" t="str">
            <v>165-26</v>
          </cell>
          <cell r="D101">
            <v>930000</v>
          </cell>
          <cell r="E101" t="str">
            <v>CLARK</v>
          </cell>
        </row>
        <row r="102">
          <cell r="C102" t="str">
            <v>165-26</v>
          </cell>
          <cell r="D102">
            <v>930000</v>
          </cell>
          <cell r="E102" t="str">
            <v>CLARK</v>
          </cell>
        </row>
        <row r="103">
          <cell r="C103" t="str">
            <v>818-26</v>
          </cell>
          <cell r="D103">
            <v>2100000</v>
          </cell>
          <cell r="E103" t="str">
            <v>ISHMAEL</v>
          </cell>
        </row>
        <row r="104">
          <cell r="C104" t="str">
            <v>165-26</v>
          </cell>
          <cell r="D104">
            <v>930000</v>
          </cell>
          <cell r="E104" t="str">
            <v>CLARK</v>
          </cell>
        </row>
        <row r="105">
          <cell r="C105" t="str">
            <v>165-26</v>
          </cell>
          <cell r="D105">
            <v>930000</v>
          </cell>
          <cell r="E105" t="str">
            <v>CLARK</v>
          </cell>
        </row>
        <row r="106">
          <cell r="C106" t="str">
            <v>165-26</v>
          </cell>
          <cell r="D106">
            <v>930000</v>
          </cell>
          <cell r="E106" t="str">
            <v>CLARK</v>
          </cell>
        </row>
        <row r="107">
          <cell r="C107" t="str">
            <v>160-26</v>
          </cell>
          <cell r="D107">
            <v>880000</v>
          </cell>
          <cell r="E107" t="str">
            <v>STEWART</v>
          </cell>
        </row>
        <row r="108">
          <cell r="C108" t="str">
            <v>162-26</v>
          </cell>
          <cell r="D108">
            <v>1280000</v>
          </cell>
          <cell r="E108" t="str">
            <v>BARTLETT</v>
          </cell>
        </row>
        <row r="109">
          <cell r="C109" t="str">
            <v>167-26</v>
          </cell>
          <cell r="D109">
            <v>1140000</v>
          </cell>
          <cell r="E109" t="str">
            <v>YOUNG</v>
          </cell>
        </row>
        <row r="110">
          <cell r="C110" t="str">
            <v>158-26</v>
          </cell>
          <cell r="D110">
            <v>1310000</v>
          </cell>
          <cell r="E110" t="str">
            <v>MALAVE</v>
          </cell>
        </row>
        <row r="111">
          <cell r="C111" t="str">
            <v>819-26</v>
          </cell>
          <cell r="D111">
            <v>2100000</v>
          </cell>
          <cell r="E111" t="str">
            <v>ISHMAEL</v>
          </cell>
        </row>
        <row r="112">
          <cell r="C112" t="str">
            <v>169-26</v>
          </cell>
          <cell r="D112">
            <v>1540000</v>
          </cell>
          <cell r="E112" t="str">
            <v>HELVIE</v>
          </cell>
        </row>
        <row r="113">
          <cell r="C113" t="str">
            <v>164-26</v>
          </cell>
          <cell r="D113">
            <v>940000</v>
          </cell>
          <cell r="E113" t="str">
            <v>BONDS</v>
          </cell>
        </row>
        <row r="114">
          <cell r="C114" t="str">
            <v>171-26</v>
          </cell>
          <cell r="D114">
            <v>2110000</v>
          </cell>
          <cell r="E114" t="str">
            <v>OUN</v>
          </cell>
        </row>
        <row r="115">
          <cell r="C115" t="str">
            <v>166-26</v>
          </cell>
          <cell r="D115">
            <v>930000</v>
          </cell>
          <cell r="E115" t="str">
            <v>CLARK</v>
          </cell>
        </row>
        <row r="116">
          <cell r="C116" t="str">
            <v>820-26</v>
          </cell>
          <cell r="D116">
            <v>2100000</v>
          </cell>
          <cell r="E116" t="str">
            <v>ISHMAEL</v>
          </cell>
        </row>
        <row r="117">
          <cell r="C117" t="str">
            <v>173-26</v>
          </cell>
          <cell r="D117">
            <v>880000</v>
          </cell>
          <cell r="E117" t="str">
            <v>STEWART</v>
          </cell>
        </row>
        <row r="118">
          <cell r="C118" t="str">
            <v>168-26</v>
          </cell>
          <cell r="D118">
            <v>1140000</v>
          </cell>
          <cell r="E118" t="str">
            <v>YOUNG</v>
          </cell>
        </row>
        <row r="119">
          <cell r="C119" t="str">
            <v>175-26</v>
          </cell>
          <cell r="D119">
            <v>1280000</v>
          </cell>
          <cell r="E119" t="str">
            <v>BARTLETT</v>
          </cell>
        </row>
        <row r="120">
          <cell r="C120" t="str">
            <v>170-26</v>
          </cell>
          <cell r="D120">
            <v>1540000</v>
          </cell>
          <cell r="E120" t="str">
            <v>HELVIE</v>
          </cell>
        </row>
        <row r="121">
          <cell r="C121" t="str">
            <v>177-26</v>
          </cell>
          <cell r="D121">
            <v>940000</v>
          </cell>
          <cell r="E121" t="str">
            <v>BONDS</v>
          </cell>
        </row>
        <row r="122">
          <cell r="C122" t="str">
            <v>821-26</v>
          </cell>
          <cell r="D122">
            <v>1770000</v>
          </cell>
          <cell r="E122" t="str">
            <v>BRUDER</v>
          </cell>
        </row>
        <row r="123">
          <cell r="C123" t="str">
            <v>172-26</v>
          </cell>
          <cell r="D123">
            <v>2110000</v>
          </cell>
          <cell r="E123" t="str">
            <v>OUN</v>
          </cell>
        </row>
        <row r="124">
          <cell r="C124" t="str">
            <v>179-26</v>
          </cell>
          <cell r="D124">
            <v>930000</v>
          </cell>
          <cell r="E124" t="str">
            <v>CLARK</v>
          </cell>
        </row>
        <row r="125">
          <cell r="C125" t="str">
            <v>822-26</v>
          </cell>
          <cell r="D125">
            <v>1770000</v>
          </cell>
          <cell r="E125" t="str">
            <v>BRUDER</v>
          </cell>
        </row>
        <row r="126">
          <cell r="C126" t="str">
            <v>174-26</v>
          </cell>
          <cell r="D126">
            <v>880000</v>
          </cell>
          <cell r="E126" t="str">
            <v>STEWART</v>
          </cell>
        </row>
        <row r="127">
          <cell r="C127" t="str">
            <v>181-26</v>
          </cell>
          <cell r="D127">
            <v>1140000</v>
          </cell>
          <cell r="E127" t="str">
            <v>YOUNG</v>
          </cell>
        </row>
        <row r="128">
          <cell r="C128" t="str">
            <v>176-26</v>
          </cell>
          <cell r="D128">
            <v>1280000</v>
          </cell>
          <cell r="E128" t="str">
            <v>BARTLETT</v>
          </cell>
        </row>
        <row r="129">
          <cell r="C129" t="str">
            <v>183-26</v>
          </cell>
          <cell r="D129">
            <v>1540000</v>
          </cell>
          <cell r="E129" t="str">
            <v>HELVIE</v>
          </cell>
        </row>
        <row r="130">
          <cell r="C130" t="str">
            <v>178-26</v>
          </cell>
          <cell r="D130">
            <v>940000</v>
          </cell>
          <cell r="E130" t="str">
            <v>BONDS</v>
          </cell>
        </row>
        <row r="131">
          <cell r="C131" t="str">
            <v>185-26</v>
          </cell>
          <cell r="D131">
            <v>2110000</v>
          </cell>
          <cell r="E131" t="str">
            <v>OUN</v>
          </cell>
        </row>
        <row r="132">
          <cell r="C132" t="str">
            <v>823-26</v>
          </cell>
          <cell r="D132">
            <v>1770000</v>
          </cell>
          <cell r="E132" t="str">
            <v>BRUDER</v>
          </cell>
        </row>
        <row r="133">
          <cell r="C133" t="str">
            <v>180-26</v>
          </cell>
          <cell r="D133">
            <v>930000</v>
          </cell>
          <cell r="E133" t="str">
            <v>CLARK</v>
          </cell>
        </row>
        <row r="134">
          <cell r="C134" t="str">
            <v>187-26</v>
          </cell>
          <cell r="D134">
            <v>880000</v>
          </cell>
          <cell r="E134" t="str">
            <v>STEWART</v>
          </cell>
        </row>
        <row r="135">
          <cell r="C135" t="str">
            <v>182-26</v>
          </cell>
          <cell r="D135">
            <v>1140000</v>
          </cell>
          <cell r="E135" t="str">
            <v>YOUNG</v>
          </cell>
        </row>
        <row r="136">
          <cell r="C136" t="str">
            <v>189-26</v>
          </cell>
          <cell r="D136">
            <v>1280000</v>
          </cell>
          <cell r="E136" t="str">
            <v>BARTLETT</v>
          </cell>
        </row>
        <row r="137">
          <cell r="C137" t="str">
            <v>824-26</v>
          </cell>
          <cell r="D137">
            <v>1770000</v>
          </cell>
          <cell r="E137" t="str">
            <v>BRUDER</v>
          </cell>
        </row>
        <row r="138">
          <cell r="C138" t="str">
            <v>184-26</v>
          </cell>
          <cell r="D138">
            <v>1540000</v>
          </cell>
          <cell r="E138" t="str">
            <v>HELVIE</v>
          </cell>
        </row>
        <row r="139">
          <cell r="C139" t="str">
            <v>191-26</v>
          </cell>
          <cell r="D139">
            <v>940000</v>
          </cell>
          <cell r="E139" t="str">
            <v>BONDS</v>
          </cell>
        </row>
        <row r="140">
          <cell r="C140" t="str">
            <v>186-26</v>
          </cell>
          <cell r="D140">
            <v>2110000</v>
          </cell>
          <cell r="E140" t="str">
            <v>OUN</v>
          </cell>
        </row>
        <row r="141">
          <cell r="C141" t="str">
            <v>193-26</v>
          </cell>
          <cell r="D141">
            <v>930000</v>
          </cell>
          <cell r="E141" t="str">
            <v>CLARK</v>
          </cell>
        </row>
        <row r="142">
          <cell r="C142" t="str">
            <v>904-26</v>
          </cell>
          <cell r="D142">
            <v>1290000</v>
          </cell>
          <cell r="E142" t="str">
            <v>COOLAHAN</v>
          </cell>
        </row>
        <row r="143">
          <cell r="C143" t="str">
            <v>825-26</v>
          </cell>
          <cell r="D143">
            <v>1770000</v>
          </cell>
          <cell r="E143" t="str">
            <v>BRUDER</v>
          </cell>
        </row>
        <row r="144">
          <cell r="C144" t="str">
            <v>904-26</v>
          </cell>
          <cell r="D144">
            <v>1290000</v>
          </cell>
          <cell r="E144" t="str">
            <v>COOLAHAN</v>
          </cell>
        </row>
        <row r="145">
          <cell r="C145" t="str">
            <v>188-26</v>
          </cell>
          <cell r="D145">
            <v>880000</v>
          </cell>
          <cell r="E145" t="str">
            <v>STEWART</v>
          </cell>
        </row>
        <row r="146">
          <cell r="C146" t="str">
            <v>195-26</v>
          </cell>
          <cell r="D146">
            <v>1140000</v>
          </cell>
          <cell r="E146" t="str">
            <v>YOUNG</v>
          </cell>
        </row>
        <row r="147">
          <cell r="C147" t="str">
            <v>190-26</v>
          </cell>
          <cell r="D147">
            <v>1280000</v>
          </cell>
          <cell r="E147" t="str">
            <v>BARTLETT</v>
          </cell>
        </row>
        <row r="148">
          <cell r="C148" t="str">
            <v>826-26</v>
          </cell>
          <cell r="D148">
            <v>1770000</v>
          </cell>
          <cell r="E148" t="str">
            <v>BRUDER</v>
          </cell>
        </row>
        <row r="149">
          <cell r="C149" t="str">
            <v>197-26</v>
          </cell>
          <cell r="D149">
            <v>1540000</v>
          </cell>
          <cell r="E149" t="str">
            <v>HELVIE</v>
          </cell>
        </row>
        <row r="150">
          <cell r="C150" t="str">
            <v>192-26</v>
          </cell>
          <cell r="D150">
            <v>940000</v>
          </cell>
          <cell r="E150" t="str">
            <v>BONDS</v>
          </cell>
        </row>
        <row r="151">
          <cell r="C151" t="str">
            <v>827-26</v>
          </cell>
          <cell r="D151">
            <v>1290000</v>
          </cell>
          <cell r="E151" t="str">
            <v>COOLAHAN</v>
          </cell>
        </row>
        <row r="152">
          <cell r="C152" t="str">
            <v>199-26</v>
          </cell>
          <cell r="D152">
            <v>2110000</v>
          </cell>
          <cell r="E152" t="str">
            <v>OUN</v>
          </cell>
        </row>
        <row r="153">
          <cell r="C153" t="str">
            <v>194-26</v>
          </cell>
          <cell r="D153">
            <v>930000</v>
          </cell>
          <cell r="E153" t="str">
            <v>CLARK</v>
          </cell>
        </row>
        <row r="154">
          <cell r="C154" t="str">
            <v>828-26</v>
          </cell>
          <cell r="D154">
            <v>1290000</v>
          </cell>
          <cell r="E154" t="str">
            <v>COOLAHAN</v>
          </cell>
        </row>
        <row r="155">
          <cell r="C155" t="str">
            <v>201-26</v>
          </cell>
          <cell r="D155">
            <v>880000</v>
          </cell>
          <cell r="E155" t="str">
            <v>STEWART</v>
          </cell>
        </row>
        <row r="156">
          <cell r="C156" t="str">
            <v>829-26</v>
          </cell>
          <cell r="D156">
            <v>1770000</v>
          </cell>
          <cell r="E156" t="str">
            <v>BRUDER</v>
          </cell>
        </row>
        <row r="157">
          <cell r="C157" t="str">
            <v>196-26</v>
          </cell>
          <cell r="D157">
            <v>1140000</v>
          </cell>
          <cell r="E157" t="str">
            <v>YOUNG</v>
          </cell>
        </row>
        <row r="158">
          <cell r="C158" t="str">
            <v>201-26</v>
          </cell>
          <cell r="D158">
            <v>880000</v>
          </cell>
          <cell r="E158" t="str">
            <v>STEWART</v>
          </cell>
        </row>
        <row r="159">
          <cell r="C159" t="str">
            <v>203-26</v>
          </cell>
          <cell r="D159">
            <v>1280000</v>
          </cell>
          <cell r="E159" t="str">
            <v>BARTLETT</v>
          </cell>
        </row>
        <row r="160">
          <cell r="C160" t="str">
            <v>201-26</v>
          </cell>
          <cell r="D160">
            <v>880000</v>
          </cell>
          <cell r="E160" t="str">
            <v>STEWART</v>
          </cell>
        </row>
        <row r="161">
          <cell r="C161" t="str">
            <v>198-26</v>
          </cell>
          <cell r="D161">
            <v>1540000</v>
          </cell>
          <cell r="E161" t="str">
            <v>HELVIE</v>
          </cell>
        </row>
        <row r="162">
          <cell r="C162" t="str">
            <v>830-26</v>
          </cell>
          <cell r="D162">
            <v>1770000</v>
          </cell>
          <cell r="E162" t="str">
            <v>BRUDER</v>
          </cell>
        </row>
        <row r="163">
          <cell r="C163" t="str">
            <v>831-26</v>
          </cell>
          <cell r="D163">
            <v>1290000</v>
          </cell>
          <cell r="E163" t="str">
            <v>COOLAHAN</v>
          </cell>
        </row>
        <row r="164">
          <cell r="C164" t="str">
            <v>205-26</v>
          </cell>
          <cell r="D164">
            <v>940000</v>
          </cell>
          <cell r="E164" t="str">
            <v>BONDS</v>
          </cell>
        </row>
        <row r="165">
          <cell r="C165" t="str">
            <v>200-26</v>
          </cell>
          <cell r="D165">
            <v>2110000</v>
          </cell>
          <cell r="E165" t="str">
            <v>OUN</v>
          </cell>
        </row>
        <row r="166">
          <cell r="C166" t="str">
            <v>207-26</v>
          </cell>
          <cell r="D166">
            <v>930000</v>
          </cell>
          <cell r="E166" t="str">
            <v>CLARK</v>
          </cell>
        </row>
        <row r="167">
          <cell r="C167" t="str">
            <v>201-26</v>
          </cell>
          <cell r="D167">
            <v>880000</v>
          </cell>
          <cell r="E167" t="str">
            <v>STEWART</v>
          </cell>
        </row>
        <row r="168">
          <cell r="C168" t="str">
            <v>202-26</v>
          </cell>
          <cell r="D168">
            <v>880000</v>
          </cell>
          <cell r="E168" t="str">
            <v>STEWART</v>
          </cell>
        </row>
        <row r="169">
          <cell r="C169" t="str">
            <v>832-26</v>
          </cell>
          <cell r="D169">
            <v>1290000</v>
          </cell>
          <cell r="E169" t="str">
            <v>COOLAHAN</v>
          </cell>
        </row>
        <row r="170">
          <cell r="C170" t="str">
            <v>202-26</v>
          </cell>
          <cell r="D170">
            <v>880000</v>
          </cell>
          <cell r="E170" t="str">
            <v>STEWART</v>
          </cell>
        </row>
        <row r="171">
          <cell r="C171" t="str">
            <v>204-26</v>
          </cell>
          <cell r="D171">
            <v>1280000</v>
          </cell>
          <cell r="E171" t="str">
            <v>BARTLETT</v>
          </cell>
        </row>
        <row r="172">
          <cell r="C172" t="str">
            <v>209-26</v>
          </cell>
          <cell r="D172">
            <v>1180000</v>
          </cell>
          <cell r="E172" t="str">
            <v>LEVERE</v>
          </cell>
        </row>
        <row r="173">
          <cell r="C173" t="str">
            <v>833-26</v>
          </cell>
          <cell r="D173">
            <v>1770000</v>
          </cell>
          <cell r="E173" t="str">
            <v>BRUDER</v>
          </cell>
        </row>
        <row r="174">
          <cell r="C174" t="str">
            <v>206-26</v>
          </cell>
          <cell r="D174">
            <v>940000</v>
          </cell>
          <cell r="E174" t="str">
            <v>BONDS</v>
          </cell>
        </row>
        <row r="175">
          <cell r="C175" t="str">
            <v>211-26</v>
          </cell>
          <cell r="D175">
            <v>1140000</v>
          </cell>
          <cell r="E175" t="str">
            <v>YOUNG</v>
          </cell>
        </row>
        <row r="176">
          <cell r="C176" t="str">
            <v>63-26</v>
          </cell>
          <cell r="D176">
            <v>2150000</v>
          </cell>
          <cell r="E176" t="str">
            <v>SWANSON</v>
          </cell>
        </row>
        <row r="177">
          <cell r="C177" t="str">
            <v>834-26</v>
          </cell>
          <cell r="D177">
            <v>1770000</v>
          </cell>
          <cell r="E177" t="str">
            <v>BRUDER</v>
          </cell>
        </row>
        <row r="178">
          <cell r="C178" t="str">
            <v>213-26</v>
          </cell>
          <cell r="D178">
            <v>1810000</v>
          </cell>
          <cell r="E178" t="str">
            <v>NEWELL</v>
          </cell>
        </row>
        <row r="179">
          <cell r="C179" t="str">
            <v>835-26</v>
          </cell>
          <cell r="D179">
            <v>1290000</v>
          </cell>
          <cell r="E179" t="str">
            <v>COOLAHAN</v>
          </cell>
        </row>
        <row r="180">
          <cell r="C180" t="str">
            <v>208-26</v>
          </cell>
          <cell r="D180">
            <v>930000</v>
          </cell>
          <cell r="E180" t="str">
            <v>CLARK</v>
          </cell>
        </row>
        <row r="181">
          <cell r="C181" t="str">
            <v>215-26</v>
          </cell>
          <cell r="D181">
            <v>2110000</v>
          </cell>
          <cell r="E181" t="str">
            <v>OUN</v>
          </cell>
        </row>
        <row r="182">
          <cell r="C182" t="str">
            <v>210-26</v>
          </cell>
          <cell r="D182">
            <v>1180000</v>
          </cell>
          <cell r="E182" t="str">
            <v>LEVERE</v>
          </cell>
        </row>
        <row r="183">
          <cell r="C183" t="str">
            <v>836-26</v>
          </cell>
          <cell r="D183">
            <v>1290000</v>
          </cell>
          <cell r="E183" t="str">
            <v>COOLAHAN</v>
          </cell>
        </row>
        <row r="184">
          <cell r="C184" t="str">
            <v>217-26</v>
          </cell>
          <cell r="D184">
            <v>1800000</v>
          </cell>
          <cell r="E184" t="str">
            <v>CHANDLER</v>
          </cell>
        </row>
        <row r="185">
          <cell r="C185" t="str">
            <v>837-26</v>
          </cell>
          <cell r="D185">
            <v>1770000</v>
          </cell>
          <cell r="E185" t="str">
            <v>BRUDER</v>
          </cell>
        </row>
        <row r="186">
          <cell r="C186" t="str">
            <v>212-26</v>
          </cell>
          <cell r="D186">
            <v>1140000</v>
          </cell>
          <cell r="E186" t="str">
            <v>YOUNG</v>
          </cell>
        </row>
        <row r="187">
          <cell r="C187" t="str">
            <v>214-26</v>
          </cell>
          <cell r="D187">
            <v>1810000</v>
          </cell>
          <cell r="E187" t="str">
            <v>NEWELL</v>
          </cell>
        </row>
        <row r="188">
          <cell r="C188" t="str">
            <v>219-26</v>
          </cell>
          <cell r="D188">
            <v>1230000</v>
          </cell>
          <cell r="E188" t="str">
            <v>YANAI</v>
          </cell>
        </row>
        <row r="189">
          <cell r="C189" t="str">
            <v>838-26</v>
          </cell>
          <cell r="D189">
            <v>1770000</v>
          </cell>
          <cell r="E189" t="str">
            <v>BRUDER</v>
          </cell>
        </row>
        <row r="190">
          <cell r="C190" t="str">
            <v>303-26</v>
          </cell>
          <cell r="D190">
            <v>930000</v>
          </cell>
          <cell r="E190" t="str">
            <v>CLARK</v>
          </cell>
        </row>
        <row r="191">
          <cell r="C191" t="str">
            <v>839-26</v>
          </cell>
          <cell r="D191">
            <v>1290000</v>
          </cell>
          <cell r="E191" t="str">
            <v>COOLAHAN</v>
          </cell>
        </row>
        <row r="192">
          <cell r="C192" t="str">
            <v>216-26</v>
          </cell>
          <cell r="D192">
            <v>2110000</v>
          </cell>
          <cell r="E192" t="str">
            <v>OUN</v>
          </cell>
        </row>
        <row r="193">
          <cell r="C193" t="str">
            <v>221-26</v>
          </cell>
          <cell r="D193">
            <v>1180000</v>
          </cell>
          <cell r="E193" t="str">
            <v>LEVERE</v>
          </cell>
        </row>
        <row r="194">
          <cell r="C194" t="str">
            <v>218-26</v>
          </cell>
          <cell r="D194">
            <v>1800000</v>
          </cell>
          <cell r="E194" t="str">
            <v>CHANDLER</v>
          </cell>
        </row>
        <row r="195">
          <cell r="C195" t="str">
            <v>906-26</v>
          </cell>
          <cell r="D195">
            <v>1290000</v>
          </cell>
          <cell r="E195" t="str">
            <v>COOLAHAN</v>
          </cell>
        </row>
        <row r="196">
          <cell r="C196" t="str">
            <v>841-26</v>
          </cell>
          <cell r="D196">
            <v>1770000</v>
          </cell>
          <cell r="E196" t="str">
            <v>BRUDER</v>
          </cell>
        </row>
        <row r="197">
          <cell r="C197" t="str">
            <v>223-26</v>
          </cell>
          <cell r="D197">
            <v>1810000</v>
          </cell>
          <cell r="E197" t="str">
            <v>NEWELL</v>
          </cell>
        </row>
        <row r="198">
          <cell r="C198" t="str">
            <v>220-26</v>
          </cell>
          <cell r="D198">
            <v>1230000</v>
          </cell>
          <cell r="E198" t="str">
            <v>YANAI</v>
          </cell>
        </row>
        <row r="199">
          <cell r="C199" t="str">
            <v>840-26</v>
          </cell>
          <cell r="D199">
            <v>1770000</v>
          </cell>
          <cell r="E199" t="str">
            <v>BRUDER</v>
          </cell>
        </row>
        <row r="200">
          <cell r="C200" t="str">
            <v>222-26</v>
          </cell>
          <cell r="D200">
            <v>1180000</v>
          </cell>
          <cell r="E200" t="str">
            <v>LEVERE</v>
          </cell>
        </row>
        <row r="201">
          <cell r="C201" t="str">
            <v>225-26</v>
          </cell>
          <cell r="D201">
            <v>1800000</v>
          </cell>
          <cell r="E201" t="str">
            <v>CHANDLER</v>
          </cell>
        </row>
        <row r="202">
          <cell r="C202" t="str">
            <v>843-26</v>
          </cell>
          <cell r="D202">
            <v>1770000</v>
          </cell>
          <cell r="E202" t="str">
            <v>BRUDER</v>
          </cell>
        </row>
        <row r="203">
          <cell r="C203" t="str">
            <v>227-26</v>
          </cell>
          <cell r="D203">
            <v>1230000</v>
          </cell>
          <cell r="E203" t="str">
            <v>YANAI</v>
          </cell>
        </row>
        <row r="204">
          <cell r="C204" t="str">
            <v>224-26</v>
          </cell>
          <cell r="D204">
            <v>1810000</v>
          </cell>
          <cell r="E204" t="str">
            <v>NEWELL</v>
          </cell>
        </row>
        <row r="205">
          <cell r="C205" t="str">
            <v>842-26</v>
          </cell>
          <cell r="D205">
            <v>1770000</v>
          </cell>
          <cell r="E205" t="str">
            <v>BRUDER</v>
          </cell>
        </row>
        <row r="206">
          <cell r="C206" t="str">
            <v>229-26</v>
          </cell>
          <cell r="D206">
            <v>1180000</v>
          </cell>
          <cell r="E206" t="str">
            <v>LEVERE</v>
          </cell>
        </row>
        <row r="207">
          <cell r="C207" t="str">
            <v>226-26</v>
          </cell>
          <cell r="D207">
            <v>1800000</v>
          </cell>
          <cell r="E207" t="str">
            <v>CHANDLER</v>
          </cell>
        </row>
        <row r="208">
          <cell r="C208" t="str">
            <v>845-26</v>
          </cell>
          <cell r="D208">
            <v>1290000</v>
          </cell>
          <cell r="E208" t="str">
            <v>COOLAHAN</v>
          </cell>
        </row>
        <row r="209">
          <cell r="C209" t="str">
            <v>228-26</v>
          </cell>
          <cell r="D209">
            <v>1230000</v>
          </cell>
          <cell r="E209" t="str">
            <v>YANAI</v>
          </cell>
        </row>
        <row r="210">
          <cell r="C210" t="str">
            <v>231-26</v>
          </cell>
          <cell r="D210">
            <v>1810000</v>
          </cell>
          <cell r="E210" t="str">
            <v>NEWELL</v>
          </cell>
        </row>
        <row r="211">
          <cell r="C211" t="str">
            <v>844-26</v>
          </cell>
          <cell r="D211">
            <v>1290000</v>
          </cell>
          <cell r="E211" t="str">
            <v>COOLAHAN</v>
          </cell>
        </row>
        <row r="212">
          <cell r="C212" t="str">
            <v>230-26</v>
          </cell>
          <cell r="D212">
            <v>1180000</v>
          </cell>
          <cell r="E212" t="str">
            <v>LEVERE</v>
          </cell>
        </row>
        <row r="213">
          <cell r="C213" t="str">
            <v>233-26</v>
          </cell>
          <cell r="D213">
            <v>1800000</v>
          </cell>
          <cell r="E213" t="str">
            <v>CHANDLER</v>
          </cell>
        </row>
        <row r="214">
          <cell r="C214" t="str">
            <v>235-26</v>
          </cell>
          <cell r="D214">
            <v>1230000</v>
          </cell>
          <cell r="E214" t="str">
            <v>YANAI</v>
          </cell>
        </row>
        <row r="215">
          <cell r="C215" t="str">
            <v>847-26</v>
          </cell>
          <cell r="D215">
            <v>1290000</v>
          </cell>
          <cell r="E215" t="str">
            <v>COOLAHAN</v>
          </cell>
        </row>
        <row r="216">
          <cell r="C216" t="str">
            <v>232-26</v>
          </cell>
          <cell r="D216">
            <v>1810000</v>
          </cell>
          <cell r="E216" t="str">
            <v>NEWELL</v>
          </cell>
        </row>
        <row r="217">
          <cell r="C217" t="str">
            <v>237-26</v>
          </cell>
          <cell r="D217">
            <v>1180000</v>
          </cell>
          <cell r="E217" t="str">
            <v>LEVERE</v>
          </cell>
        </row>
        <row r="218">
          <cell r="C218" t="str">
            <v>234-26</v>
          </cell>
          <cell r="D218">
            <v>1800000</v>
          </cell>
          <cell r="E218" t="str">
            <v>CHANDLER</v>
          </cell>
        </row>
        <row r="219">
          <cell r="C219" t="str">
            <v>236-26</v>
          </cell>
          <cell r="D219">
            <v>1230000</v>
          </cell>
          <cell r="E219" t="str">
            <v>YANAI</v>
          </cell>
        </row>
        <row r="220">
          <cell r="C220" t="str">
            <v>239-26</v>
          </cell>
          <cell r="D220">
            <v>1810000</v>
          </cell>
          <cell r="E220" t="str">
            <v>NEWELL</v>
          </cell>
        </row>
        <row r="221">
          <cell r="C221" t="str">
            <v>238-26</v>
          </cell>
          <cell r="D221">
            <v>1180000</v>
          </cell>
          <cell r="E221" t="str">
            <v>LEVERE</v>
          </cell>
        </row>
        <row r="222">
          <cell r="C222" t="str">
            <v>241-26</v>
          </cell>
          <cell r="D222">
            <v>1800000</v>
          </cell>
          <cell r="E222" t="str">
            <v>CHANDLER</v>
          </cell>
        </row>
        <row r="223">
          <cell r="C223" t="str">
            <v>243-26</v>
          </cell>
          <cell r="D223">
            <v>1230000</v>
          </cell>
          <cell r="E223" t="str">
            <v>YANAI</v>
          </cell>
        </row>
        <row r="224">
          <cell r="C224" t="str">
            <v>240-26</v>
          </cell>
          <cell r="D224">
            <v>1810000</v>
          </cell>
          <cell r="E224" t="str">
            <v>NEWELL</v>
          </cell>
        </row>
        <row r="225">
          <cell r="C225" t="str">
            <v>309-26</v>
          </cell>
          <cell r="D225">
            <v>1180000</v>
          </cell>
          <cell r="E225" t="str">
            <v>LEVERE</v>
          </cell>
        </row>
        <row r="226">
          <cell r="C226" t="str">
            <v>309-26</v>
          </cell>
          <cell r="D226">
            <v>1180000</v>
          </cell>
          <cell r="E226" t="str">
            <v>LEVERE</v>
          </cell>
        </row>
        <row r="227">
          <cell r="C227" t="str">
            <v>242-26</v>
          </cell>
          <cell r="D227">
            <v>1800000</v>
          </cell>
          <cell r="E227" t="str">
            <v>CHANDLER</v>
          </cell>
        </row>
        <row r="228">
          <cell r="C228" t="str">
            <v>311-26</v>
          </cell>
          <cell r="D228">
            <v>1810000</v>
          </cell>
          <cell r="E228" t="str">
            <v>NEWELL</v>
          </cell>
        </row>
        <row r="229">
          <cell r="C229" t="str">
            <v>311-26</v>
          </cell>
          <cell r="D229">
            <v>1810000</v>
          </cell>
          <cell r="E229" t="str">
            <v>NEWELL</v>
          </cell>
        </row>
        <row r="230">
          <cell r="C230" t="str">
            <v>244-26</v>
          </cell>
          <cell r="D230">
            <v>1230000</v>
          </cell>
          <cell r="E230" t="str">
            <v>YANAI</v>
          </cell>
        </row>
        <row r="231">
          <cell r="C231" t="str">
            <v>313-26</v>
          </cell>
          <cell r="D231">
            <v>1800000</v>
          </cell>
          <cell r="E231" t="str">
            <v>CHANDLER</v>
          </cell>
        </row>
        <row r="232">
          <cell r="C232" t="str">
            <v>313-26</v>
          </cell>
          <cell r="D232">
            <v>1800000</v>
          </cell>
          <cell r="E232" t="str">
            <v>CHANDLER</v>
          </cell>
        </row>
        <row r="233">
          <cell r="C233" t="str">
            <v>315-26</v>
          </cell>
          <cell r="D233">
            <v>1230000</v>
          </cell>
          <cell r="E233" t="str">
            <v>YANAI</v>
          </cell>
        </row>
        <row r="234">
          <cell r="C234" t="str">
            <v>315-26</v>
          </cell>
          <cell r="D234">
            <v>1230000</v>
          </cell>
          <cell r="E234" t="str">
            <v>YANAI</v>
          </cell>
        </row>
        <row r="236">
          <cell r="C236" t="str">
            <v>246-23</v>
          </cell>
          <cell r="D236">
            <v>2260000</v>
          </cell>
          <cell r="E236" t="str">
            <v>ARVIDSON</v>
          </cell>
        </row>
        <row r="237">
          <cell r="C237" t="str">
            <v>313-23</v>
          </cell>
          <cell r="D237">
            <v>1480000</v>
          </cell>
          <cell r="E237" t="str">
            <v>STURGEON</v>
          </cell>
        </row>
        <row r="238">
          <cell r="C238" t="str">
            <v>315-23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101-27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242-26</v>
          </cell>
          <cell r="D2">
            <v>1800000</v>
          </cell>
          <cell r="E2" t="str">
            <v>CHANDLER</v>
          </cell>
        </row>
        <row r="3">
          <cell r="C3" t="str">
            <v>311-26</v>
          </cell>
          <cell r="D3">
            <v>1810000</v>
          </cell>
          <cell r="E3" t="str">
            <v>NEWELL</v>
          </cell>
        </row>
        <row r="4">
          <cell r="C4" t="str">
            <v>311-26</v>
          </cell>
          <cell r="D4">
            <v>1810000</v>
          </cell>
          <cell r="E4" t="str">
            <v>NEWELL</v>
          </cell>
        </row>
        <row r="5">
          <cell r="C5" t="str">
            <v>244-26</v>
          </cell>
          <cell r="D5">
            <v>1230000</v>
          </cell>
          <cell r="E5" t="str">
            <v>YANAI</v>
          </cell>
        </row>
        <row r="6">
          <cell r="C6" t="str">
            <v>313-26</v>
          </cell>
          <cell r="D6">
            <v>1800000</v>
          </cell>
          <cell r="E6" t="str">
            <v>CHANDLER</v>
          </cell>
        </row>
        <row r="7">
          <cell r="C7" t="str">
            <v>313-26</v>
          </cell>
          <cell r="D7">
            <v>1800000</v>
          </cell>
          <cell r="E7" t="str">
            <v>CHANDLER</v>
          </cell>
        </row>
        <row r="8">
          <cell r="C8" t="str">
            <v>315-26</v>
          </cell>
          <cell r="D8">
            <v>1230000</v>
          </cell>
          <cell r="E8" t="str">
            <v>YANAI</v>
          </cell>
        </row>
        <row r="9">
          <cell r="C9" t="str">
            <v>315-26</v>
          </cell>
          <cell r="D9">
            <v>1230000</v>
          </cell>
          <cell r="E9" t="str">
            <v>YANAI</v>
          </cell>
        </row>
        <row r="10">
          <cell r="C10" t="str">
            <v>101-27</v>
          </cell>
          <cell r="D10">
            <v>2030000</v>
          </cell>
          <cell r="E10" t="str">
            <v>KILLION</v>
          </cell>
        </row>
        <row r="11">
          <cell r="C11" t="str">
            <v>103-27</v>
          </cell>
          <cell r="D11">
            <v>1260000</v>
          </cell>
          <cell r="E11" t="str">
            <v>ACKERMAN</v>
          </cell>
        </row>
        <row r="12">
          <cell r="C12" t="str">
            <v>102-27</v>
          </cell>
          <cell r="D12">
            <v>2030000</v>
          </cell>
          <cell r="E12" t="str">
            <v>KILLION</v>
          </cell>
        </row>
        <row r="13">
          <cell r="C13" t="str">
            <v>103-27</v>
          </cell>
          <cell r="D13">
            <v>1260000</v>
          </cell>
          <cell r="E13" t="str">
            <v>ACKERMAN</v>
          </cell>
        </row>
        <row r="14">
          <cell r="C14" t="str">
            <v>105-27</v>
          </cell>
          <cell r="D14">
            <v>1340000</v>
          </cell>
          <cell r="E14" t="str">
            <v>BEAM</v>
          </cell>
        </row>
        <row r="15">
          <cell r="C15" t="str">
            <v>105-27</v>
          </cell>
          <cell r="D15">
            <v>1340000</v>
          </cell>
          <cell r="E15" t="str">
            <v>BEAM</v>
          </cell>
        </row>
        <row r="16">
          <cell r="C16" t="str">
            <v>107-27</v>
          </cell>
          <cell r="D16">
            <v>1090000</v>
          </cell>
          <cell r="E16" t="str">
            <v>SPECTOR</v>
          </cell>
        </row>
        <row r="17">
          <cell r="C17" t="str">
            <v>104-27</v>
          </cell>
          <cell r="D17">
            <v>1260000</v>
          </cell>
          <cell r="E17" t="str">
            <v>ACKERMAN</v>
          </cell>
        </row>
        <row r="18">
          <cell r="C18" t="str">
            <v>109-27</v>
          </cell>
          <cell r="D18">
            <v>1990000</v>
          </cell>
          <cell r="E18" t="str">
            <v>DAVIS</v>
          </cell>
        </row>
        <row r="19">
          <cell r="C19" t="str">
            <v>111-27</v>
          </cell>
          <cell r="D19">
            <v>1100000</v>
          </cell>
          <cell r="E19" t="str">
            <v>GEBRETEKLE</v>
          </cell>
        </row>
        <row r="20">
          <cell r="C20" t="str">
            <v>113-27</v>
          </cell>
          <cell r="D20">
            <v>2030000</v>
          </cell>
          <cell r="E20" t="str">
            <v>KILLION</v>
          </cell>
        </row>
        <row r="21">
          <cell r="C21" t="str">
            <v>106-27</v>
          </cell>
          <cell r="D21">
            <v>1340000</v>
          </cell>
          <cell r="E21" t="str">
            <v>BEAM</v>
          </cell>
        </row>
        <row r="22">
          <cell r="C22" t="str">
            <v>106-27</v>
          </cell>
          <cell r="D22">
            <v>1340000</v>
          </cell>
          <cell r="E22" t="str">
            <v>BEAM</v>
          </cell>
        </row>
        <row r="23">
          <cell r="C23" t="str">
            <v>106-27</v>
          </cell>
          <cell r="D23">
            <v>1340000</v>
          </cell>
          <cell r="E23" t="str">
            <v>BEAM</v>
          </cell>
        </row>
        <row r="24">
          <cell r="C24" t="str">
            <v>800-27</v>
          </cell>
          <cell r="D24">
            <v>1110000</v>
          </cell>
          <cell r="E24" t="str">
            <v>STARKS</v>
          </cell>
        </row>
        <row r="25">
          <cell r="C25" t="str">
            <v>800-27</v>
          </cell>
          <cell r="D25">
            <v>1110000</v>
          </cell>
          <cell r="E25" t="str">
            <v>STARKS</v>
          </cell>
        </row>
        <row r="26">
          <cell r="C26" t="str">
            <v>800-27</v>
          </cell>
          <cell r="D26">
            <v>1110000</v>
          </cell>
          <cell r="E26" t="str">
            <v>STARKS</v>
          </cell>
        </row>
        <row r="27">
          <cell r="C27" t="str">
            <v>108-27</v>
          </cell>
          <cell r="D27">
            <v>1090000</v>
          </cell>
          <cell r="E27" t="str">
            <v>SPECTOR</v>
          </cell>
        </row>
        <row r="28">
          <cell r="C28" t="str">
            <v>115-27</v>
          </cell>
          <cell r="D28">
            <v>900000</v>
          </cell>
          <cell r="E28" t="str">
            <v>ROCHA</v>
          </cell>
        </row>
        <row r="29">
          <cell r="C29" t="str">
            <v>110-27</v>
          </cell>
          <cell r="D29">
            <v>1990000</v>
          </cell>
          <cell r="E29" t="str">
            <v>DAVIS</v>
          </cell>
        </row>
        <row r="30">
          <cell r="C30" t="str">
            <v>117-27</v>
          </cell>
          <cell r="D30">
            <v>1260000</v>
          </cell>
          <cell r="E30" t="str">
            <v>ACKERMAN</v>
          </cell>
        </row>
        <row r="31">
          <cell r="C31" t="str">
            <v>801-27</v>
          </cell>
          <cell r="D31">
            <v>1110000</v>
          </cell>
          <cell r="E31" t="str">
            <v>STARKS</v>
          </cell>
        </row>
        <row r="32">
          <cell r="C32" t="str">
            <v>112-27</v>
          </cell>
          <cell r="D32">
            <v>1100000</v>
          </cell>
          <cell r="E32" t="str">
            <v>GEBRETEKLE</v>
          </cell>
        </row>
        <row r="33">
          <cell r="C33" t="str">
            <v>119-27</v>
          </cell>
          <cell r="D33">
            <v>1340000</v>
          </cell>
          <cell r="E33" t="str">
            <v>BEAM</v>
          </cell>
        </row>
        <row r="34">
          <cell r="C34" t="str">
            <v>114-27</v>
          </cell>
          <cell r="D34">
            <v>2030000</v>
          </cell>
          <cell r="E34" t="str">
            <v>KILLION</v>
          </cell>
        </row>
        <row r="35">
          <cell r="C35" t="str">
            <v>802-27</v>
          </cell>
          <cell r="D35">
            <v>1110000</v>
          </cell>
          <cell r="E35" t="str">
            <v>STARKS</v>
          </cell>
        </row>
        <row r="36">
          <cell r="C36" t="str">
            <v>121-27</v>
          </cell>
          <cell r="D36">
            <v>1090000</v>
          </cell>
          <cell r="E36" t="str">
            <v>SPECTOR</v>
          </cell>
        </row>
        <row r="37">
          <cell r="C37" t="str">
            <v>803-27</v>
          </cell>
          <cell r="D37">
            <v>1300000</v>
          </cell>
          <cell r="E37" t="str">
            <v>LEVIN</v>
          </cell>
        </row>
        <row r="38">
          <cell r="C38" t="str">
            <v>116-27</v>
          </cell>
          <cell r="D38">
            <v>900000</v>
          </cell>
          <cell r="E38" t="str">
            <v>ROCHA</v>
          </cell>
        </row>
        <row r="39">
          <cell r="C39" t="str">
            <v>123-27</v>
          </cell>
          <cell r="D39">
            <v>1990000</v>
          </cell>
          <cell r="E39" t="str">
            <v>DAVIS</v>
          </cell>
        </row>
        <row r="40">
          <cell r="C40" t="str">
            <v>118-27</v>
          </cell>
          <cell r="D40">
            <v>1260000</v>
          </cell>
          <cell r="E40" t="str">
            <v>ACKERMAN</v>
          </cell>
        </row>
        <row r="41">
          <cell r="C41" t="str">
            <v>804-27</v>
          </cell>
          <cell r="D41">
            <v>1300000</v>
          </cell>
          <cell r="E41" t="str">
            <v>LEVIN</v>
          </cell>
        </row>
        <row r="42">
          <cell r="C42" t="str">
            <v>125-27</v>
          </cell>
          <cell r="D42">
            <v>1100000</v>
          </cell>
          <cell r="E42" t="str">
            <v>GEBRETEKLE</v>
          </cell>
        </row>
        <row r="43">
          <cell r="C43" t="str">
            <v>805-27</v>
          </cell>
          <cell r="D43">
            <v>1110000</v>
          </cell>
          <cell r="E43" t="str">
            <v>STARKS</v>
          </cell>
        </row>
        <row r="44">
          <cell r="C44" t="str">
            <v>120-27</v>
          </cell>
          <cell r="D44">
            <v>1340000</v>
          </cell>
          <cell r="E44" t="str">
            <v>BEAM</v>
          </cell>
        </row>
        <row r="45">
          <cell r="C45" t="str">
            <v>127-27</v>
          </cell>
          <cell r="D45">
            <v>2030000</v>
          </cell>
          <cell r="E45" t="str">
            <v>KILLION</v>
          </cell>
        </row>
        <row r="46">
          <cell r="C46" t="str">
            <v>122-27</v>
          </cell>
          <cell r="D46">
            <v>1090000</v>
          </cell>
          <cell r="E46" t="str">
            <v>SPECTOR</v>
          </cell>
        </row>
        <row r="47">
          <cell r="C47" t="str">
            <v>802-27</v>
          </cell>
          <cell r="D47">
            <v>1110000</v>
          </cell>
          <cell r="E47" t="str">
            <v>STARKS</v>
          </cell>
        </row>
        <row r="48">
          <cell r="C48" t="str">
            <v>129-27</v>
          </cell>
          <cell r="D48">
            <v>1240000</v>
          </cell>
          <cell r="E48" t="str">
            <v>GRASTON</v>
          </cell>
        </row>
        <row r="49">
          <cell r="C49" t="str">
            <v>129-27</v>
          </cell>
          <cell r="D49">
            <v>1240000</v>
          </cell>
          <cell r="E49" t="str">
            <v>GRASTON</v>
          </cell>
        </row>
        <row r="50">
          <cell r="C50" t="str">
            <v>129-27</v>
          </cell>
          <cell r="D50">
            <v>1240000</v>
          </cell>
          <cell r="E50" t="str">
            <v>GRASTON</v>
          </cell>
        </row>
        <row r="51">
          <cell r="C51" t="str">
            <v>807-27</v>
          </cell>
          <cell r="D51">
            <v>1300000</v>
          </cell>
          <cell r="E51" t="str">
            <v>LEVIN</v>
          </cell>
        </row>
        <row r="52">
          <cell r="C52" t="str">
            <v>124-27</v>
          </cell>
          <cell r="D52">
            <v>1990000</v>
          </cell>
          <cell r="E52" t="str">
            <v>DAVIS</v>
          </cell>
        </row>
        <row r="53">
          <cell r="C53" t="str">
            <v>131-27</v>
          </cell>
          <cell r="D53">
            <v>1260000</v>
          </cell>
          <cell r="E53" t="str">
            <v>ACKERMAN</v>
          </cell>
        </row>
        <row r="54">
          <cell r="C54" t="str">
            <v>126-27</v>
          </cell>
          <cell r="D54">
            <v>1100000</v>
          </cell>
          <cell r="E54" t="str">
            <v>GEBRETEKLE</v>
          </cell>
        </row>
        <row r="55">
          <cell r="C55" t="str">
            <v>808-27</v>
          </cell>
          <cell r="D55">
            <v>1300000</v>
          </cell>
          <cell r="E55" t="str">
            <v>LEVIN</v>
          </cell>
        </row>
        <row r="56">
          <cell r="C56" t="str">
            <v>133-27</v>
          </cell>
          <cell r="D56">
            <v>1340000</v>
          </cell>
          <cell r="E56" t="str">
            <v>BEAM</v>
          </cell>
        </row>
        <row r="57">
          <cell r="C57" t="str">
            <v>809-27</v>
          </cell>
          <cell r="D57">
            <v>1110000</v>
          </cell>
          <cell r="E57" t="str">
            <v>STARKS</v>
          </cell>
        </row>
        <row r="58">
          <cell r="C58" t="str">
            <v>128-27</v>
          </cell>
          <cell r="D58">
            <v>2030000</v>
          </cell>
          <cell r="E58" t="str">
            <v>KILLION</v>
          </cell>
        </row>
        <row r="59">
          <cell r="C59" t="str">
            <v>135-27</v>
          </cell>
          <cell r="D59">
            <v>1090000</v>
          </cell>
          <cell r="E59" t="str">
            <v>SPECTOR</v>
          </cell>
        </row>
        <row r="60">
          <cell r="C60" t="str">
            <v>130-27</v>
          </cell>
          <cell r="D60">
            <v>1240000</v>
          </cell>
          <cell r="E60" t="str">
            <v>GRASTON</v>
          </cell>
        </row>
        <row r="61">
          <cell r="C61" t="str">
            <v>130-27</v>
          </cell>
          <cell r="D61">
            <v>1240000</v>
          </cell>
          <cell r="E61" t="str">
            <v>GRASTON</v>
          </cell>
        </row>
        <row r="62">
          <cell r="C62" t="str">
            <v>810-27</v>
          </cell>
          <cell r="D62">
            <v>1110000</v>
          </cell>
          <cell r="E62" t="str">
            <v>STARKS</v>
          </cell>
        </row>
        <row r="63">
          <cell r="C63" t="str">
            <v>135-27</v>
          </cell>
          <cell r="D63">
            <v>1090000</v>
          </cell>
          <cell r="E63" t="str">
            <v>SPECTOR</v>
          </cell>
        </row>
        <row r="64">
          <cell r="C64" t="str">
            <v>137-27</v>
          </cell>
          <cell r="D64">
            <v>1990000</v>
          </cell>
          <cell r="E64" t="str">
            <v>DAVIS</v>
          </cell>
        </row>
        <row r="65">
          <cell r="C65" t="str">
            <v>811-27</v>
          </cell>
          <cell r="D65">
            <v>1300000</v>
          </cell>
          <cell r="E65" t="str">
            <v>LEVIN</v>
          </cell>
        </row>
        <row r="66">
          <cell r="C66" t="str">
            <v>132-27</v>
          </cell>
          <cell r="D66">
            <v>1260000</v>
          </cell>
          <cell r="E66" t="str">
            <v>ACKERMAN</v>
          </cell>
        </row>
        <row r="67">
          <cell r="C67" t="str">
            <v>903-27</v>
          </cell>
          <cell r="D67">
            <v>1110000</v>
          </cell>
          <cell r="E67" t="str">
            <v>STARKS</v>
          </cell>
        </row>
        <row r="68">
          <cell r="C68" t="str">
            <v>139-27</v>
          </cell>
          <cell r="D68">
            <v>1100000</v>
          </cell>
          <cell r="E68" t="str">
            <v>GEBRETEKLE</v>
          </cell>
        </row>
        <row r="69">
          <cell r="C69" t="str">
            <v>812-27</v>
          </cell>
          <cell r="D69">
            <v>1300000</v>
          </cell>
          <cell r="E69" t="str">
            <v>LEVIN</v>
          </cell>
        </row>
        <row r="70">
          <cell r="C70" t="str">
            <v>134-27</v>
          </cell>
          <cell r="D70">
            <v>1340000</v>
          </cell>
          <cell r="E70" t="str">
            <v>BEAM</v>
          </cell>
        </row>
        <row r="71">
          <cell r="C71" t="str">
            <v>141-27</v>
          </cell>
          <cell r="D71">
            <v>2030000</v>
          </cell>
          <cell r="E71" t="str">
            <v>KILLION</v>
          </cell>
        </row>
        <row r="72">
          <cell r="C72" t="str">
            <v>136-27</v>
          </cell>
          <cell r="D72">
            <v>1090000</v>
          </cell>
          <cell r="E72" t="str">
            <v>SPECTOR</v>
          </cell>
        </row>
        <row r="73">
          <cell r="C73" t="str">
            <v>143-27</v>
          </cell>
          <cell r="D73">
            <v>900000</v>
          </cell>
          <cell r="E73" t="str">
            <v>ROCHA</v>
          </cell>
        </row>
        <row r="74">
          <cell r="C74" t="str">
            <v>138-27</v>
          </cell>
          <cell r="D74">
            <v>1990000</v>
          </cell>
          <cell r="E74" t="str">
            <v>DAVIS</v>
          </cell>
        </row>
        <row r="75">
          <cell r="C75" t="str">
            <v>145-27</v>
          </cell>
          <cell r="D75">
            <v>1260000</v>
          </cell>
          <cell r="E75" t="str">
            <v>ACKERMAN</v>
          </cell>
        </row>
        <row r="76">
          <cell r="C76" t="str">
            <v>813-27</v>
          </cell>
          <cell r="D76">
            <v>1300000</v>
          </cell>
          <cell r="E76" t="str">
            <v>LEVIN</v>
          </cell>
        </row>
        <row r="77">
          <cell r="C77" t="str">
            <v>140-27</v>
          </cell>
          <cell r="D77">
            <v>1100000</v>
          </cell>
          <cell r="E77" t="str">
            <v>GEBRETEKLE</v>
          </cell>
        </row>
        <row r="78">
          <cell r="C78" t="str">
            <v>147-27</v>
          </cell>
          <cell r="D78">
            <v>1340000</v>
          </cell>
          <cell r="E78" t="str">
            <v>BEAM</v>
          </cell>
        </row>
        <row r="79">
          <cell r="C79" t="str">
            <v>142-27</v>
          </cell>
          <cell r="D79">
            <v>2030000</v>
          </cell>
          <cell r="E79" t="str">
            <v>KILLION</v>
          </cell>
        </row>
        <row r="80">
          <cell r="C80" t="str">
            <v>814-27</v>
          </cell>
          <cell r="D80">
            <v>1300000</v>
          </cell>
          <cell r="E80" t="str">
            <v>LEVIN</v>
          </cell>
        </row>
        <row r="81">
          <cell r="C81" t="str">
            <v>143-27</v>
          </cell>
          <cell r="D81">
            <v>900000</v>
          </cell>
          <cell r="E81" t="str">
            <v>ROCHA</v>
          </cell>
        </row>
        <row r="82">
          <cell r="C82" t="str">
            <v>149-27</v>
          </cell>
          <cell r="D82">
            <v>1090000</v>
          </cell>
          <cell r="E82" t="str">
            <v>SPECTOR</v>
          </cell>
        </row>
        <row r="83">
          <cell r="C83" t="str">
            <v>144-27</v>
          </cell>
          <cell r="D83">
            <v>900000</v>
          </cell>
          <cell r="E83" t="str">
            <v>ROCHA</v>
          </cell>
        </row>
        <row r="84">
          <cell r="C84" t="str">
            <v>151-27</v>
          </cell>
          <cell r="D84">
            <v>1990000</v>
          </cell>
          <cell r="E84" t="str">
            <v>DAVIS</v>
          </cell>
        </row>
        <row r="85">
          <cell r="C85" t="str">
            <v>146-27</v>
          </cell>
          <cell r="D85">
            <v>1260000</v>
          </cell>
          <cell r="E85" t="str">
            <v>ACKERMAN</v>
          </cell>
        </row>
        <row r="86">
          <cell r="C86" t="str">
            <v>153-27</v>
          </cell>
          <cell r="D86">
            <v>1100000</v>
          </cell>
          <cell r="E86" t="str">
            <v>GEBRETEKLE</v>
          </cell>
        </row>
        <row r="87">
          <cell r="C87" t="str">
            <v>815-27</v>
          </cell>
          <cell r="D87">
            <v>1300000</v>
          </cell>
          <cell r="E87" t="str">
            <v>LEVIN</v>
          </cell>
        </row>
        <row r="88">
          <cell r="C88" t="str">
            <v>148-27</v>
          </cell>
          <cell r="D88">
            <v>1340000</v>
          </cell>
          <cell r="E88" t="str">
            <v>BEAM</v>
          </cell>
        </row>
        <row r="89">
          <cell r="C89" t="str">
            <v>155-27</v>
          </cell>
          <cell r="D89">
            <v>1110000</v>
          </cell>
          <cell r="E89" t="str">
            <v>STARKS</v>
          </cell>
        </row>
        <row r="90">
          <cell r="C90" t="str">
            <v>816-27</v>
          </cell>
          <cell r="D90">
            <v>1300000</v>
          </cell>
          <cell r="E90" t="str">
            <v>LEVIN</v>
          </cell>
        </row>
        <row r="91">
          <cell r="C91" t="str">
            <v>150-27</v>
          </cell>
          <cell r="D91">
            <v>1090000</v>
          </cell>
          <cell r="E91" t="str">
            <v>SPECTOR</v>
          </cell>
        </row>
        <row r="92">
          <cell r="C92" t="str">
            <v>157-27</v>
          </cell>
          <cell r="D92">
            <v>900000</v>
          </cell>
          <cell r="E92" t="str">
            <v>ROCHA</v>
          </cell>
        </row>
        <row r="93">
          <cell r="C93" t="str">
            <v>152-27</v>
          </cell>
          <cell r="D93">
            <v>1990000</v>
          </cell>
          <cell r="E93" t="str">
            <v>DAVIS</v>
          </cell>
        </row>
        <row r="94">
          <cell r="C94" t="str">
            <v>159-27</v>
          </cell>
          <cell r="D94">
            <v>1280000</v>
          </cell>
          <cell r="E94" t="str">
            <v>BARTLETT</v>
          </cell>
        </row>
        <row r="95">
          <cell r="C95" t="str">
            <v>154-27</v>
          </cell>
          <cell r="D95">
            <v>1100000</v>
          </cell>
          <cell r="E95" t="str">
            <v>GEBRETEKLE</v>
          </cell>
        </row>
        <row r="96">
          <cell r="C96" t="str">
            <v>161-27</v>
          </cell>
          <cell r="D96">
            <v>880000</v>
          </cell>
          <cell r="E96" t="str">
            <v>STEWART</v>
          </cell>
        </row>
        <row r="97">
          <cell r="C97" t="str">
            <v>817-27</v>
          </cell>
          <cell r="D97">
            <v>1300000</v>
          </cell>
          <cell r="E97" t="str">
            <v>LEVIN</v>
          </cell>
        </row>
        <row r="98">
          <cell r="C98" t="str">
            <v>156-27</v>
          </cell>
          <cell r="D98">
            <v>1110000</v>
          </cell>
          <cell r="E98" t="str">
            <v>STARKS</v>
          </cell>
        </row>
        <row r="99">
          <cell r="C99" t="str">
            <v>158-27</v>
          </cell>
          <cell r="D99">
            <v>900000</v>
          </cell>
          <cell r="E99" t="str">
            <v>ROCHA</v>
          </cell>
        </row>
        <row r="100">
          <cell r="C100" t="str">
            <v>163-27</v>
          </cell>
          <cell r="D100">
            <v>1540000</v>
          </cell>
          <cell r="E100" t="str">
            <v>HELVIE</v>
          </cell>
        </row>
        <row r="101">
          <cell r="C101" t="str">
            <v>818-27</v>
          </cell>
          <cell r="D101">
            <v>1300000</v>
          </cell>
          <cell r="E101" t="str">
            <v>LEVIN</v>
          </cell>
        </row>
        <row r="102">
          <cell r="C102" t="str">
            <v>160-27</v>
          </cell>
          <cell r="D102">
            <v>1280000</v>
          </cell>
          <cell r="E102" t="str">
            <v>BARTLETT</v>
          </cell>
        </row>
        <row r="103">
          <cell r="C103" t="str">
            <v>165-27</v>
          </cell>
          <cell r="D103">
            <v>940000</v>
          </cell>
          <cell r="E103" t="str">
            <v>BONDS</v>
          </cell>
        </row>
        <row r="104">
          <cell r="C104" t="str">
            <v>167-27</v>
          </cell>
          <cell r="D104">
            <v>1140000</v>
          </cell>
          <cell r="E104" t="str">
            <v>YOUNG</v>
          </cell>
        </row>
        <row r="105">
          <cell r="C105" t="str">
            <v>162-27</v>
          </cell>
          <cell r="D105">
            <v>880000</v>
          </cell>
          <cell r="E105" t="str">
            <v>STEWART</v>
          </cell>
        </row>
        <row r="106">
          <cell r="C106" t="str">
            <v>169-27</v>
          </cell>
          <cell r="D106">
            <v>930000</v>
          </cell>
          <cell r="E106" t="str">
            <v>CLARK</v>
          </cell>
        </row>
        <row r="107">
          <cell r="C107" t="str">
            <v>819-27</v>
          </cell>
          <cell r="D107">
            <v>1300000</v>
          </cell>
          <cell r="E107" t="str">
            <v>LEVIN</v>
          </cell>
        </row>
        <row r="108">
          <cell r="C108" t="str">
            <v>164-27</v>
          </cell>
          <cell r="D108">
            <v>1540000</v>
          </cell>
          <cell r="E108" t="str">
            <v>HELVIE</v>
          </cell>
        </row>
        <row r="109">
          <cell r="C109" t="str">
            <v>171-27</v>
          </cell>
          <cell r="D109">
            <v>1740000</v>
          </cell>
          <cell r="E109" t="str">
            <v>STORY</v>
          </cell>
        </row>
        <row r="110">
          <cell r="C110" t="str">
            <v>166-27</v>
          </cell>
          <cell r="D110">
            <v>940000</v>
          </cell>
          <cell r="E110" t="str">
            <v>BONDS</v>
          </cell>
        </row>
        <row r="111">
          <cell r="C111" t="str">
            <v>820-27</v>
          </cell>
          <cell r="D111">
            <v>1300000</v>
          </cell>
          <cell r="E111" t="str">
            <v>LEVIN</v>
          </cell>
        </row>
        <row r="112">
          <cell r="C112" t="str">
            <v>820-27</v>
          </cell>
          <cell r="D112">
            <v>1300000</v>
          </cell>
          <cell r="E112" t="str">
            <v>LEVIN</v>
          </cell>
        </row>
        <row r="113">
          <cell r="C113" t="str">
            <v>173-27</v>
          </cell>
          <cell r="D113">
            <v>1280000</v>
          </cell>
          <cell r="E113" t="str">
            <v>BARTLETT</v>
          </cell>
        </row>
        <row r="114">
          <cell r="C114" t="str">
            <v>50-27</v>
          </cell>
          <cell r="D114">
            <v>1770000</v>
          </cell>
          <cell r="E114" t="str">
            <v>BRUDER</v>
          </cell>
        </row>
        <row r="115">
          <cell r="C115" t="str">
            <v>168-27</v>
          </cell>
          <cell r="D115">
            <v>1140000</v>
          </cell>
          <cell r="E115" t="str">
            <v>YOUNG</v>
          </cell>
        </row>
        <row r="116">
          <cell r="C116" t="str">
            <v>175-27</v>
          </cell>
          <cell r="D116">
            <v>880000</v>
          </cell>
          <cell r="E116" t="str">
            <v>STEWART</v>
          </cell>
        </row>
        <row r="117">
          <cell r="C117" t="str">
            <v>170-27</v>
          </cell>
          <cell r="D117">
            <v>930000</v>
          </cell>
          <cell r="E117" t="str">
            <v>CLARK</v>
          </cell>
        </row>
        <row r="118">
          <cell r="C118" t="str">
            <v>177-27</v>
          </cell>
          <cell r="D118">
            <v>1540000</v>
          </cell>
          <cell r="E118" t="str">
            <v>HELVIE</v>
          </cell>
        </row>
        <row r="119">
          <cell r="C119" t="str">
            <v>172-27</v>
          </cell>
          <cell r="D119">
            <v>1740000</v>
          </cell>
          <cell r="E119" t="str">
            <v>STORY</v>
          </cell>
        </row>
        <row r="120">
          <cell r="C120" t="str">
            <v>821-27</v>
          </cell>
          <cell r="D120">
            <v>1770000</v>
          </cell>
          <cell r="E120" t="str">
            <v>BRUDER</v>
          </cell>
        </row>
        <row r="121">
          <cell r="C121" t="str">
            <v>174-27</v>
          </cell>
          <cell r="D121">
            <v>1280000</v>
          </cell>
          <cell r="E121" t="str">
            <v>BARTLETT</v>
          </cell>
        </row>
        <row r="122">
          <cell r="C122" t="str">
            <v>179-27</v>
          </cell>
          <cell r="D122">
            <v>940000</v>
          </cell>
          <cell r="E122" t="str">
            <v>BONDS</v>
          </cell>
        </row>
        <row r="123">
          <cell r="C123" t="str">
            <v>822-27</v>
          </cell>
          <cell r="D123">
            <v>1770000</v>
          </cell>
          <cell r="E123" t="str">
            <v>BRUDER</v>
          </cell>
        </row>
        <row r="124">
          <cell r="C124" t="str">
            <v>181-27</v>
          </cell>
          <cell r="D124">
            <v>1140000</v>
          </cell>
          <cell r="E124" t="str">
            <v>YOUNG</v>
          </cell>
        </row>
        <row r="125">
          <cell r="C125" t="str">
            <v>176-27</v>
          </cell>
          <cell r="D125">
            <v>880000</v>
          </cell>
          <cell r="E125" t="str">
            <v>STEWART</v>
          </cell>
        </row>
        <row r="126">
          <cell r="C126" t="str">
            <v>178-27</v>
          </cell>
          <cell r="D126">
            <v>1540000</v>
          </cell>
          <cell r="E126" t="str">
            <v>HELVIE</v>
          </cell>
        </row>
        <row r="127">
          <cell r="C127" t="str">
            <v>183-27</v>
          </cell>
          <cell r="D127">
            <v>930000</v>
          </cell>
          <cell r="E127" t="str">
            <v>CLARK</v>
          </cell>
        </row>
        <row r="128">
          <cell r="C128" t="str">
            <v>185-27</v>
          </cell>
          <cell r="D128">
            <v>1740000</v>
          </cell>
          <cell r="E128" t="str">
            <v>STORY</v>
          </cell>
        </row>
        <row r="129">
          <cell r="C129" t="str">
            <v>823-27</v>
          </cell>
          <cell r="D129">
            <v>1770000</v>
          </cell>
          <cell r="E129" t="str">
            <v>BRUDER</v>
          </cell>
        </row>
        <row r="130">
          <cell r="C130" t="str">
            <v>179-27</v>
          </cell>
          <cell r="D130">
            <v>940000</v>
          </cell>
          <cell r="E130" t="str">
            <v>BONDS</v>
          </cell>
        </row>
        <row r="131">
          <cell r="C131" t="str">
            <v>180-27</v>
          </cell>
          <cell r="D131">
            <v>940000</v>
          </cell>
          <cell r="E131" t="str">
            <v>BONDS</v>
          </cell>
        </row>
        <row r="132">
          <cell r="C132" t="str">
            <v>187-27</v>
          </cell>
          <cell r="D132">
            <v>1280000</v>
          </cell>
          <cell r="E132" t="str">
            <v>BARTLETT</v>
          </cell>
        </row>
        <row r="133">
          <cell r="C133" t="str">
            <v>182-27</v>
          </cell>
          <cell r="D133">
            <v>1140000</v>
          </cell>
          <cell r="E133" t="str">
            <v>YOUNG</v>
          </cell>
        </row>
        <row r="134">
          <cell r="C134" t="str">
            <v>824-27</v>
          </cell>
          <cell r="D134">
            <v>1770000</v>
          </cell>
          <cell r="E134" t="str">
            <v>BRUDER</v>
          </cell>
        </row>
        <row r="135">
          <cell r="C135" t="str">
            <v>184-27</v>
          </cell>
          <cell r="D135">
            <v>930000</v>
          </cell>
          <cell r="E135" t="str">
            <v>CLARK</v>
          </cell>
        </row>
        <row r="136">
          <cell r="C136" t="str">
            <v>191-27</v>
          </cell>
          <cell r="D136">
            <v>1540000</v>
          </cell>
          <cell r="E136" t="str">
            <v>HELVIE</v>
          </cell>
        </row>
        <row r="137">
          <cell r="C137" t="str">
            <v>186-27</v>
          </cell>
          <cell r="D137">
            <v>1740000</v>
          </cell>
          <cell r="E137" t="str">
            <v>STORY</v>
          </cell>
        </row>
        <row r="138">
          <cell r="C138" t="str">
            <v>193-27</v>
          </cell>
          <cell r="D138">
            <v>940000</v>
          </cell>
          <cell r="E138" t="str">
            <v>BONDS</v>
          </cell>
        </row>
        <row r="139">
          <cell r="C139" t="str">
            <v>904-27</v>
          </cell>
          <cell r="D139">
            <v>2220000</v>
          </cell>
          <cell r="E139" t="str">
            <v>HILLS</v>
          </cell>
        </row>
        <row r="140">
          <cell r="C140" t="str">
            <v>825-27</v>
          </cell>
          <cell r="D140">
            <v>1770000</v>
          </cell>
          <cell r="E140" t="str">
            <v>BRUDER</v>
          </cell>
        </row>
        <row r="141">
          <cell r="C141" t="str">
            <v>904-27</v>
          </cell>
          <cell r="D141">
            <v>130000</v>
          </cell>
          <cell r="E141" t="str">
            <v>OSULLIVAN</v>
          </cell>
        </row>
        <row r="142">
          <cell r="C142" t="str">
            <v>188-27</v>
          </cell>
          <cell r="D142">
            <v>530000</v>
          </cell>
          <cell r="E142" t="str">
            <v>POLLOCK</v>
          </cell>
        </row>
        <row r="143">
          <cell r="C143" t="str">
            <v>904-27</v>
          </cell>
          <cell r="D143">
            <v>2220000</v>
          </cell>
          <cell r="E143" t="str">
            <v>HILLS</v>
          </cell>
        </row>
        <row r="144">
          <cell r="C144" t="str">
            <v>190-27</v>
          </cell>
          <cell r="D144">
            <v>2140000</v>
          </cell>
          <cell r="E144" t="str">
            <v>ROBINSON</v>
          </cell>
        </row>
        <row r="145">
          <cell r="C145" t="str">
            <v>195-27</v>
          </cell>
          <cell r="D145">
            <v>1140000</v>
          </cell>
          <cell r="E145" t="str">
            <v>YOUNG</v>
          </cell>
        </row>
        <row r="146">
          <cell r="C146" t="str">
            <v>827-27</v>
          </cell>
          <cell r="D146">
            <v>2220000</v>
          </cell>
          <cell r="E146" t="str">
            <v>HILLS</v>
          </cell>
        </row>
        <row r="147">
          <cell r="C147" t="str">
            <v>826-27</v>
          </cell>
          <cell r="D147">
            <v>1770000</v>
          </cell>
          <cell r="E147" t="str">
            <v>BRUDER</v>
          </cell>
        </row>
        <row r="148">
          <cell r="C148" t="str">
            <v>197-27</v>
          </cell>
          <cell r="D148">
            <v>930000</v>
          </cell>
          <cell r="E148" t="str">
            <v>CLARK</v>
          </cell>
        </row>
        <row r="149">
          <cell r="C149" t="str">
            <v>827-27</v>
          </cell>
          <cell r="D149">
            <v>2220000</v>
          </cell>
          <cell r="E149" t="str">
            <v>HILLS</v>
          </cell>
        </row>
        <row r="150">
          <cell r="C150" t="str">
            <v>827-27</v>
          </cell>
          <cell r="D150">
            <v>2220000</v>
          </cell>
          <cell r="E150" t="str">
            <v>HILLS</v>
          </cell>
        </row>
        <row r="151">
          <cell r="C151" t="str">
            <v>191-27</v>
          </cell>
          <cell r="D151">
            <v>1540000</v>
          </cell>
          <cell r="E151" t="str">
            <v>HELVIE</v>
          </cell>
        </row>
        <row r="152">
          <cell r="C152" t="str">
            <v>192-27</v>
          </cell>
          <cell r="D152">
            <v>1540000</v>
          </cell>
          <cell r="E152" t="str">
            <v>HELVIE</v>
          </cell>
        </row>
        <row r="153">
          <cell r="C153" t="str">
            <v>199-27</v>
          </cell>
          <cell r="D153">
            <v>1740000</v>
          </cell>
          <cell r="E153" t="str">
            <v>STORY</v>
          </cell>
        </row>
        <row r="154">
          <cell r="C154" t="str">
            <v>194-27</v>
          </cell>
          <cell r="D154">
            <v>940000</v>
          </cell>
          <cell r="E154" t="str">
            <v>BONDS</v>
          </cell>
        </row>
        <row r="155">
          <cell r="C155" t="str">
            <v>190-27</v>
          </cell>
          <cell r="D155">
            <v>2140000</v>
          </cell>
          <cell r="E155" t="str">
            <v>ROBINSON</v>
          </cell>
        </row>
        <row r="156">
          <cell r="C156" t="str">
            <v>199-27</v>
          </cell>
          <cell r="D156">
            <v>1740000</v>
          </cell>
          <cell r="E156" t="str">
            <v>STORY</v>
          </cell>
        </row>
        <row r="157">
          <cell r="C157" t="str">
            <v>828-27</v>
          </cell>
          <cell r="D157">
            <v>2220000</v>
          </cell>
          <cell r="E157" t="str">
            <v>HILLS</v>
          </cell>
        </row>
        <row r="158">
          <cell r="C158" t="str">
            <v>201-27</v>
          </cell>
          <cell r="D158">
            <v>1280000</v>
          </cell>
          <cell r="E158" t="str">
            <v>BARTLETT</v>
          </cell>
        </row>
        <row r="159">
          <cell r="C159" t="str">
            <v>829-27</v>
          </cell>
          <cell r="D159">
            <v>1770000</v>
          </cell>
          <cell r="E159" t="str">
            <v>BRUDER</v>
          </cell>
        </row>
        <row r="160">
          <cell r="C160" t="str">
            <v>196-27</v>
          </cell>
          <cell r="D160">
            <v>1140000</v>
          </cell>
          <cell r="E160" t="str">
            <v>YOUNG</v>
          </cell>
        </row>
        <row r="161">
          <cell r="C161" t="str">
            <v>831-27</v>
          </cell>
          <cell r="D161">
            <v>2220000</v>
          </cell>
          <cell r="E161" t="str">
            <v>HILLS</v>
          </cell>
        </row>
        <row r="162">
          <cell r="C162" t="str">
            <v>203-27</v>
          </cell>
          <cell r="D162">
            <v>880000</v>
          </cell>
          <cell r="E162" t="str">
            <v>STEWART</v>
          </cell>
        </row>
        <row r="163">
          <cell r="C163" t="str">
            <v>198-27</v>
          </cell>
          <cell r="D163">
            <v>930000</v>
          </cell>
          <cell r="E163" t="str">
            <v>CLARK</v>
          </cell>
        </row>
        <row r="164">
          <cell r="C164" t="str">
            <v>830-27</v>
          </cell>
          <cell r="D164">
            <v>1770000</v>
          </cell>
          <cell r="E164" t="str">
            <v>BRUDER</v>
          </cell>
        </row>
        <row r="165">
          <cell r="C165" t="str">
            <v>205-27</v>
          </cell>
          <cell r="D165">
            <v>1540000</v>
          </cell>
          <cell r="E165" t="str">
            <v>HELVIE</v>
          </cell>
        </row>
        <row r="166">
          <cell r="C166" t="str">
            <v>200-27</v>
          </cell>
          <cell r="D166">
            <v>1740000</v>
          </cell>
          <cell r="E166" t="str">
            <v>STORY</v>
          </cell>
        </row>
        <row r="167">
          <cell r="C167" t="str">
            <v>207-27</v>
          </cell>
          <cell r="D167">
            <v>940000</v>
          </cell>
          <cell r="E167" t="str">
            <v>BONDS</v>
          </cell>
        </row>
        <row r="168">
          <cell r="C168" t="str">
            <v>833-27</v>
          </cell>
          <cell r="D168">
            <v>1770000</v>
          </cell>
          <cell r="E168" t="str">
            <v>BRUDER</v>
          </cell>
        </row>
        <row r="169">
          <cell r="C169" t="str">
            <v>202-27</v>
          </cell>
          <cell r="D169">
            <v>1280000</v>
          </cell>
          <cell r="E169" t="str">
            <v>BARTLETT</v>
          </cell>
        </row>
        <row r="170">
          <cell r="C170" t="str">
            <v>56-27</v>
          </cell>
          <cell r="D170">
            <v>1290000</v>
          </cell>
          <cell r="E170" t="str">
            <v>COOLAHAN</v>
          </cell>
        </row>
        <row r="171">
          <cell r="C171" t="str">
            <v>832-27</v>
          </cell>
          <cell r="D171">
            <v>2220000</v>
          </cell>
          <cell r="E171" t="str">
            <v>HILLS</v>
          </cell>
        </row>
        <row r="172">
          <cell r="C172" t="str">
            <v>209-27</v>
          </cell>
          <cell r="D172">
            <v>1180000</v>
          </cell>
          <cell r="E172" t="str">
            <v>LEVERE</v>
          </cell>
        </row>
        <row r="173">
          <cell r="C173" t="str">
            <v>204-27</v>
          </cell>
          <cell r="D173">
            <v>880000</v>
          </cell>
          <cell r="E173" t="str">
            <v>STEWART</v>
          </cell>
        </row>
        <row r="174">
          <cell r="C174" t="str">
            <v>211-27</v>
          </cell>
          <cell r="D174">
            <v>1140000</v>
          </cell>
          <cell r="E174" t="str">
            <v>YOUNG</v>
          </cell>
        </row>
        <row r="175">
          <cell r="C175" t="str">
            <v>206-27</v>
          </cell>
          <cell r="D175">
            <v>1540000</v>
          </cell>
          <cell r="E175" t="str">
            <v>HELVIE</v>
          </cell>
        </row>
        <row r="176">
          <cell r="C176" t="str">
            <v>835-27</v>
          </cell>
          <cell r="D176">
            <v>2220000</v>
          </cell>
          <cell r="E176" t="str">
            <v>HILLS</v>
          </cell>
        </row>
        <row r="177">
          <cell r="C177" t="str">
            <v>834-27</v>
          </cell>
          <cell r="D177">
            <v>1770000</v>
          </cell>
          <cell r="E177" t="str">
            <v>BRUDER</v>
          </cell>
        </row>
        <row r="178">
          <cell r="C178" t="str">
            <v>213-27</v>
          </cell>
          <cell r="D178">
            <v>1290000</v>
          </cell>
          <cell r="E178" t="str">
            <v>COOLAHAN</v>
          </cell>
        </row>
        <row r="179">
          <cell r="C179" t="str">
            <v>208-27</v>
          </cell>
          <cell r="D179">
            <v>940000</v>
          </cell>
          <cell r="E179" t="str">
            <v>BONDS</v>
          </cell>
        </row>
        <row r="180">
          <cell r="C180" t="str">
            <v>52-27</v>
          </cell>
          <cell r="D180">
            <v>2250000</v>
          </cell>
          <cell r="E180" t="str">
            <v>CRAYTON</v>
          </cell>
        </row>
        <row r="181">
          <cell r="C181" t="str">
            <v>215-27</v>
          </cell>
          <cell r="D181">
            <v>1740000</v>
          </cell>
          <cell r="E181" t="str">
            <v>STORY</v>
          </cell>
        </row>
        <row r="182">
          <cell r="C182" t="str">
            <v>66-27</v>
          </cell>
          <cell r="D182">
            <v>1800000</v>
          </cell>
          <cell r="E182" t="str">
            <v>CHANDLER</v>
          </cell>
        </row>
        <row r="183">
          <cell r="C183" t="str">
            <v>837-27</v>
          </cell>
          <cell r="D183">
            <v>1770000</v>
          </cell>
          <cell r="E183" t="str">
            <v>BRUDER</v>
          </cell>
        </row>
        <row r="184">
          <cell r="C184" t="str">
            <v>53-27</v>
          </cell>
          <cell r="D184">
            <v>1280000</v>
          </cell>
          <cell r="E184" t="str">
            <v>BARTLETT</v>
          </cell>
        </row>
        <row r="185">
          <cell r="C185" t="str">
            <v>210-27</v>
          </cell>
          <cell r="D185">
            <v>1180000</v>
          </cell>
          <cell r="E185" t="str">
            <v>LEVERE</v>
          </cell>
        </row>
        <row r="186">
          <cell r="C186" t="str">
            <v>836-27</v>
          </cell>
          <cell r="D186">
            <v>2220000</v>
          </cell>
          <cell r="E186" t="str">
            <v>HILLS</v>
          </cell>
        </row>
        <row r="187">
          <cell r="C187" t="str">
            <v>CRAYTON-27</v>
          </cell>
          <cell r="D187">
            <v>2250000</v>
          </cell>
          <cell r="E187" t="str">
            <v>CRAYTON</v>
          </cell>
        </row>
        <row r="188">
          <cell r="C188" t="str">
            <v>217-27</v>
          </cell>
          <cell r="D188">
            <v>1230000</v>
          </cell>
          <cell r="E188" t="str">
            <v>YANAI</v>
          </cell>
        </row>
        <row r="189">
          <cell r="C189" t="str">
            <v>212-27</v>
          </cell>
          <cell r="D189">
            <v>1140000</v>
          </cell>
          <cell r="E189" t="str">
            <v>YOUNG</v>
          </cell>
        </row>
        <row r="190">
          <cell r="C190" t="str">
            <v>219-27</v>
          </cell>
          <cell r="D190">
            <v>1800000</v>
          </cell>
          <cell r="E190" t="str">
            <v>CHANDLER</v>
          </cell>
        </row>
        <row r="191">
          <cell r="C191" t="str">
            <v>839-27</v>
          </cell>
          <cell r="D191">
            <v>2220000</v>
          </cell>
          <cell r="E191" t="str">
            <v>HILLS</v>
          </cell>
        </row>
        <row r="192">
          <cell r="C192" t="str">
            <v>59-27</v>
          </cell>
          <cell r="D192">
            <v>1540000</v>
          </cell>
          <cell r="E192" t="str">
            <v>HELVIE</v>
          </cell>
        </row>
        <row r="193">
          <cell r="C193" t="str">
            <v>214-27</v>
          </cell>
          <cell r="D193">
            <v>1290000</v>
          </cell>
          <cell r="E193" t="str">
            <v>COOLAHAN</v>
          </cell>
        </row>
        <row r="194">
          <cell r="C194" t="str">
            <v>838-27</v>
          </cell>
          <cell r="D194">
            <v>1770000</v>
          </cell>
          <cell r="E194" t="str">
            <v>BRUDER</v>
          </cell>
        </row>
        <row r="195">
          <cell r="C195" t="str">
            <v>303-27</v>
          </cell>
          <cell r="D195">
            <v>940000</v>
          </cell>
          <cell r="E195" t="str">
            <v>BONDS</v>
          </cell>
        </row>
        <row r="196">
          <cell r="C196" t="str">
            <v>216-27</v>
          </cell>
          <cell r="D196">
            <v>1740000</v>
          </cell>
          <cell r="E196" t="str">
            <v>STORY</v>
          </cell>
        </row>
        <row r="197">
          <cell r="C197" t="str">
            <v>221-27</v>
          </cell>
          <cell r="D197">
            <v>1180000</v>
          </cell>
          <cell r="E197" t="str">
            <v>LEVERE</v>
          </cell>
        </row>
        <row r="198">
          <cell r="C198" t="str">
            <v>841-27</v>
          </cell>
          <cell r="D198">
            <v>1770000</v>
          </cell>
          <cell r="E198" t="str">
            <v>BRUDER</v>
          </cell>
        </row>
        <row r="199">
          <cell r="C199" t="str">
            <v>218-27</v>
          </cell>
          <cell r="D199">
            <v>1230000</v>
          </cell>
          <cell r="E199" t="str">
            <v>YANAI</v>
          </cell>
        </row>
        <row r="200">
          <cell r="C200" t="str">
            <v>906-27</v>
          </cell>
          <cell r="D200">
            <v>2220000</v>
          </cell>
          <cell r="E200" t="str">
            <v>HILLS</v>
          </cell>
        </row>
        <row r="201">
          <cell r="C201" t="str">
            <v>CRAYTON-27</v>
          </cell>
          <cell r="D201">
            <v>2250000</v>
          </cell>
          <cell r="E201" t="str">
            <v>CRAYTON</v>
          </cell>
        </row>
        <row r="202">
          <cell r="C202" t="str">
            <v>220-27</v>
          </cell>
          <cell r="D202">
            <v>1800000</v>
          </cell>
          <cell r="E202" t="str">
            <v>CHANDLER</v>
          </cell>
        </row>
        <row r="203">
          <cell r="C203" t="str">
            <v>223-27</v>
          </cell>
          <cell r="D203">
            <v>1290000</v>
          </cell>
          <cell r="E203" t="str">
            <v>COOLAHAN</v>
          </cell>
        </row>
        <row r="204">
          <cell r="C204" t="str">
            <v>840-27</v>
          </cell>
          <cell r="D204">
            <v>1770000</v>
          </cell>
          <cell r="E204" t="str">
            <v>BRUDER</v>
          </cell>
        </row>
        <row r="205">
          <cell r="C205" t="str">
            <v>307-27</v>
          </cell>
          <cell r="D205">
            <v>1740000</v>
          </cell>
          <cell r="E205" t="str">
            <v>STORY</v>
          </cell>
        </row>
        <row r="206">
          <cell r="C206" t="str">
            <v>222-27</v>
          </cell>
          <cell r="D206">
            <v>1180000</v>
          </cell>
          <cell r="E206" t="str">
            <v>LEVERE</v>
          </cell>
        </row>
        <row r="207">
          <cell r="C207" t="str">
            <v>225-27</v>
          </cell>
          <cell r="D207">
            <v>1230000</v>
          </cell>
          <cell r="E207" t="str">
            <v>YANAI</v>
          </cell>
        </row>
        <row r="208">
          <cell r="C208" t="str">
            <v>843-27</v>
          </cell>
          <cell r="D208">
            <v>1770000</v>
          </cell>
          <cell r="E208" t="str">
            <v>BRUDER</v>
          </cell>
        </row>
        <row r="209">
          <cell r="C209" t="str">
            <v>224-27</v>
          </cell>
          <cell r="D209">
            <v>1290000</v>
          </cell>
          <cell r="E209" t="str">
            <v>COOLAHAN</v>
          </cell>
        </row>
        <row r="210">
          <cell r="C210" t="str">
            <v>227-27</v>
          </cell>
          <cell r="D210">
            <v>1800000</v>
          </cell>
          <cell r="E210" t="str">
            <v>CHANDLER</v>
          </cell>
        </row>
        <row r="211">
          <cell r="C211" t="str">
            <v>842-27</v>
          </cell>
          <cell r="D211">
            <v>1770000</v>
          </cell>
          <cell r="E211" t="str">
            <v>BRUDER</v>
          </cell>
        </row>
        <row r="212">
          <cell r="C212" t="str">
            <v>226-27</v>
          </cell>
          <cell r="D212">
            <v>1230000</v>
          </cell>
          <cell r="E212" t="str">
            <v>YANAI</v>
          </cell>
        </row>
        <row r="213">
          <cell r="C213" t="str">
            <v>229-27</v>
          </cell>
          <cell r="D213">
            <v>1180000</v>
          </cell>
          <cell r="E213" t="str">
            <v>LEVERE</v>
          </cell>
        </row>
        <row r="214">
          <cell r="C214" t="str">
            <v>845-27</v>
          </cell>
          <cell r="D214">
            <v>2220000</v>
          </cell>
          <cell r="E214" t="str">
            <v>HILLS</v>
          </cell>
        </row>
        <row r="215">
          <cell r="C215" t="str">
            <v>228-27</v>
          </cell>
          <cell r="D215">
            <v>1800000</v>
          </cell>
          <cell r="E215" t="str">
            <v>CHANDLER</v>
          </cell>
        </row>
        <row r="216">
          <cell r="C216" t="str">
            <v>231-27</v>
          </cell>
          <cell r="D216">
            <v>1290000</v>
          </cell>
          <cell r="E216" t="str">
            <v>COOLAHAN</v>
          </cell>
        </row>
        <row r="217">
          <cell r="C217" t="str">
            <v>233-27</v>
          </cell>
          <cell r="D217">
            <v>1230000</v>
          </cell>
          <cell r="E217" t="str">
            <v>YANAI</v>
          </cell>
        </row>
        <row r="218">
          <cell r="C218" t="str">
            <v>844-27</v>
          </cell>
          <cell r="D218">
            <v>2220000</v>
          </cell>
          <cell r="E218" t="str">
            <v>HILLS</v>
          </cell>
        </row>
        <row r="219">
          <cell r="C219" t="str">
            <v>230-27</v>
          </cell>
          <cell r="D219">
            <v>1180000</v>
          </cell>
          <cell r="E219" t="str">
            <v>LEVERE</v>
          </cell>
        </row>
        <row r="220">
          <cell r="C220" t="str">
            <v>847-27</v>
          </cell>
          <cell r="D220">
            <v>2220000</v>
          </cell>
          <cell r="E220" t="str">
            <v>HILLS</v>
          </cell>
        </row>
        <row r="221">
          <cell r="C221" t="str">
            <v>232-27</v>
          </cell>
          <cell r="D221">
            <v>1290000</v>
          </cell>
          <cell r="E221" t="str">
            <v>COOLAHAN</v>
          </cell>
        </row>
        <row r="222">
          <cell r="C222" t="str">
            <v>235-27</v>
          </cell>
          <cell r="D222">
            <v>1800000</v>
          </cell>
          <cell r="E222" t="str">
            <v>CHANDLER</v>
          </cell>
        </row>
        <row r="223">
          <cell r="C223" t="str">
            <v>234-27</v>
          </cell>
          <cell r="D223">
            <v>1230000</v>
          </cell>
          <cell r="E223" t="str">
            <v>YANAI</v>
          </cell>
        </row>
        <row r="224">
          <cell r="C224" t="str">
            <v>908-27</v>
          </cell>
          <cell r="D224">
            <v>2220000</v>
          </cell>
          <cell r="E224" t="str">
            <v>HILLS</v>
          </cell>
        </row>
        <row r="225">
          <cell r="C225" t="str">
            <v>237-27</v>
          </cell>
          <cell r="D225">
            <v>1180000</v>
          </cell>
          <cell r="E225" t="str">
            <v>LEVERE</v>
          </cell>
        </row>
        <row r="226">
          <cell r="C226" t="str">
            <v>239-27</v>
          </cell>
          <cell r="D226">
            <v>1290000</v>
          </cell>
          <cell r="E226" t="str">
            <v>COOLAHAN</v>
          </cell>
        </row>
        <row r="227">
          <cell r="C227" t="str">
            <v>236-27</v>
          </cell>
          <cell r="D227">
            <v>1800000</v>
          </cell>
          <cell r="E227" t="str">
            <v>CHANDLER</v>
          </cell>
        </row>
        <row r="228">
          <cell r="C228" t="str">
            <v>241-27</v>
          </cell>
          <cell r="D228">
            <v>1230000</v>
          </cell>
          <cell r="E228" t="str">
            <v>YANAI</v>
          </cell>
        </row>
        <row r="229">
          <cell r="C229" t="str">
            <v>238-27</v>
          </cell>
          <cell r="D229">
            <v>1180000</v>
          </cell>
          <cell r="E229" t="str">
            <v>LEVERE</v>
          </cell>
        </row>
        <row r="230">
          <cell r="C230" t="str">
            <v>240-27</v>
          </cell>
          <cell r="D230">
            <v>1290000</v>
          </cell>
          <cell r="E230" t="str">
            <v>COOLAHAN</v>
          </cell>
        </row>
        <row r="231">
          <cell r="C231" t="str">
            <v>243-27</v>
          </cell>
          <cell r="D231">
            <v>1800000</v>
          </cell>
          <cell r="E231" t="str">
            <v>CHANDLER</v>
          </cell>
        </row>
        <row r="232">
          <cell r="C232" t="str">
            <v>309-27</v>
          </cell>
          <cell r="D232">
            <v>1180000</v>
          </cell>
          <cell r="E232" t="str">
            <v>LEVERE</v>
          </cell>
        </row>
        <row r="233">
          <cell r="C233" t="str">
            <v>242-27</v>
          </cell>
          <cell r="D233">
            <v>1230000</v>
          </cell>
          <cell r="E233" t="str">
            <v>YANAI</v>
          </cell>
        </row>
        <row r="234">
          <cell r="C234" t="str">
            <v>309-27</v>
          </cell>
          <cell r="D234">
            <v>1180000</v>
          </cell>
          <cell r="E234" t="str">
            <v>LEVERE</v>
          </cell>
        </row>
        <row r="235">
          <cell r="C235" t="str">
            <v>242-27</v>
          </cell>
          <cell r="D235">
            <v>1230000</v>
          </cell>
          <cell r="E235" t="str">
            <v>YANAI</v>
          </cell>
        </row>
        <row r="236">
          <cell r="C236" t="str">
            <v>311-27</v>
          </cell>
          <cell r="D236">
            <v>1290000</v>
          </cell>
          <cell r="E236" t="str">
            <v>COOLAHAN</v>
          </cell>
        </row>
        <row r="237">
          <cell r="C237" t="str">
            <v>244-27</v>
          </cell>
          <cell r="D237">
            <v>1800000</v>
          </cell>
          <cell r="E237" t="str">
            <v>CHANDLER</v>
          </cell>
        </row>
        <row r="238">
          <cell r="C238" t="str">
            <v>313-27</v>
          </cell>
          <cell r="D238">
            <v>1230000</v>
          </cell>
          <cell r="E238" t="str">
            <v>YANAI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/>
      <sheetData sheetId="1"/>
      <sheetData sheetId="2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242-27</v>
          </cell>
          <cell r="D2">
            <v>1230000</v>
          </cell>
          <cell r="E2" t="str">
            <v>YANAI</v>
          </cell>
        </row>
        <row r="3">
          <cell r="C3" t="str">
            <v>311-27</v>
          </cell>
          <cell r="D3">
            <v>1290000</v>
          </cell>
          <cell r="E3" t="str">
            <v>COOLAHAN</v>
          </cell>
        </row>
        <row r="4">
          <cell r="C4" t="str">
            <v>244-27</v>
          </cell>
          <cell r="D4">
            <v>1800000</v>
          </cell>
          <cell r="E4" t="str">
            <v>CHANDLER</v>
          </cell>
        </row>
        <row r="5">
          <cell r="C5" t="str">
            <v>313-27</v>
          </cell>
          <cell r="D5">
            <v>1230000</v>
          </cell>
          <cell r="E5" t="str">
            <v>YANAI</v>
          </cell>
        </row>
        <row r="6">
          <cell r="C6" t="str">
            <v>101-28</v>
          </cell>
          <cell r="D6">
            <v>2010000</v>
          </cell>
          <cell r="E6" t="str">
            <v>MAELZER</v>
          </cell>
        </row>
        <row r="7">
          <cell r="C7" t="str">
            <v>103-28</v>
          </cell>
          <cell r="D7">
            <v>1260000</v>
          </cell>
          <cell r="E7" t="str">
            <v>ACKERMAN</v>
          </cell>
        </row>
        <row r="8">
          <cell r="C8" t="str">
            <v>102-28</v>
          </cell>
          <cell r="D8">
            <v>2010000</v>
          </cell>
          <cell r="E8" t="str">
            <v>MAELZER</v>
          </cell>
        </row>
        <row r="9">
          <cell r="C9" t="str">
            <v>105-28</v>
          </cell>
          <cell r="D9">
            <v>1760000</v>
          </cell>
          <cell r="E9" t="str">
            <v>STRICKLAND</v>
          </cell>
        </row>
        <row r="10">
          <cell r="C10" t="str">
            <v>107-28</v>
          </cell>
          <cell r="D10">
            <v>1090000</v>
          </cell>
          <cell r="E10" t="str">
            <v>SPECTOR</v>
          </cell>
        </row>
        <row r="11">
          <cell r="C11" t="str">
            <v>109-28</v>
          </cell>
          <cell r="D11">
            <v>2030000</v>
          </cell>
          <cell r="E11" t="str">
            <v>KILLION</v>
          </cell>
        </row>
        <row r="12">
          <cell r="C12" t="str">
            <v>104-28</v>
          </cell>
          <cell r="D12">
            <v>1260000</v>
          </cell>
          <cell r="E12" t="str">
            <v>ACKERMAN</v>
          </cell>
        </row>
        <row r="13">
          <cell r="C13" t="str">
            <v>111-28</v>
          </cell>
          <cell r="D13">
            <v>900000</v>
          </cell>
          <cell r="E13" t="str">
            <v>ROCHA</v>
          </cell>
        </row>
        <row r="14">
          <cell r="C14" t="str">
            <v>106-28</v>
          </cell>
          <cell r="D14">
            <v>1760000</v>
          </cell>
          <cell r="E14" t="str">
            <v>STRICKLAND</v>
          </cell>
        </row>
        <row r="15">
          <cell r="C15" t="str">
            <v>800-28</v>
          </cell>
          <cell r="D15">
            <v>1110000</v>
          </cell>
          <cell r="E15" t="str">
            <v>STARKS</v>
          </cell>
        </row>
        <row r="16">
          <cell r="C16" t="str">
            <v>800-28</v>
          </cell>
          <cell r="D16">
            <v>1110000</v>
          </cell>
          <cell r="E16" t="str">
            <v>STARKS</v>
          </cell>
        </row>
        <row r="17">
          <cell r="C17" t="str">
            <v>113-28</v>
          </cell>
          <cell r="D17">
            <v>2010000</v>
          </cell>
          <cell r="E17" t="str">
            <v>MAELZER</v>
          </cell>
        </row>
        <row r="18">
          <cell r="C18" t="str">
            <v>108-28</v>
          </cell>
          <cell r="D18">
            <v>1090000</v>
          </cell>
          <cell r="E18" t="str">
            <v>SPECTOR</v>
          </cell>
        </row>
        <row r="19">
          <cell r="C19" t="str">
            <v>115-28</v>
          </cell>
          <cell r="D19">
            <v>1360000</v>
          </cell>
          <cell r="E19" t="str">
            <v>SANTIZO</v>
          </cell>
        </row>
        <row r="20">
          <cell r="C20" t="str">
            <v>110-28</v>
          </cell>
          <cell r="D20">
            <v>2030000</v>
          </cell>
          <cell r="E20" t="str">
            <v>KILLION</v>
          </cell>
        </row>
        <row r="21">
          <cell r="C21" t="str">
            <v>802-28</v>
          </cell>
          <cell r="D21">
            <v>1110000</v>
          </cell>
          <cell r="E21" t="str">
            <v>STARKS</v>
          </cell>
        </row>
        <row r="22">
          <cell r="C22" t="str">
            <v>805-28</v>
          </cell>
          <cell r="D22">
            <v>1110000</v>
          </cell>
          <cell r="E22" t="str">
            <v>STARKS</v>
          </cell>
        </row>
        <row r="23">
          <cell r="C23" t="str">
            <v>112-28</v>
          </cell>
          <cell r="D23">
            <v>900000</v>
          </cell>
          <cell r="E23" t="str">
            <v>ROCHA</v>
          </cell>
        </row>
        <row r="24">
          <cell r="C24" t="str">
            <v>119-28</v>
          </cell>
          <cell r="D24">
            <v>1760000</v>
          </cell>
          <cell r="E24" t="str">
            <v>STRICKLAND</v>
          </cell>
        </row>
        <row r="25">
          <cell r="C25" t="str">
            <v>114-28</v>
          </cell>
          <cell r="D25">
            <v>2010000</v>
          </cell>
          <cell r="E25" t="str">
            <v>MAELZER</v>
          </cell>
        </row>
        <row r="26">
          <cell r="C26" t="str">
            <v>116-28</v>
          </cell>
          <cell r="D26">
            <v>1360000</v>
          </cell>
          <cell r="E26" t="str">
            <v>SANTIZO</v>
          </cell>
        </row>
        <row r="27">
          <cell r="C27" t="str">
            <v>802-28</v>
          </cell>
          <cell r="D27">
            <v>1110000</v>
          </cell>
          <cell r="E27" t="str">
            <v>STARKS</v>
          </cell>
        </row>
        <row r="28">
          <cell r="C28" t="str">
            <v>803-28</v>
          </cell>
          <cell r="D28">
            <v>1340000</v>
          </cell>
          <cell r="E28" t="str">
            <v>BEAM</v>
          </cell>
        </row>
        <row r="29">
          <cell r="C29" t="str">
            <v>121-28</v>
          </cell>
          <cell r="D29">
            <v>1090000</v>
          </cell>
          <cell r="E29" t="str">
            <v>SPECTOR</v>
          </cell>
        </row>
        <row r="30">
          <cell r="C30" t="str">
            <v>123-28</v>
          </cell>
          <cell r="D30">
            <v>2030000</v>
          </cell>
          <cell r="E30" t="str">
            <v>KILLION</v>
          </cell>
        </row>
        <row r="31">
          <cell r="C31" t="str">
            <v>118-28</v>
          </cell>
          <cell r="D31">
            <v>1260000</v>
          </cell>
          <cell r="E31" t="str">
            <v>ACKERMAN</v>
          </cell>
        </row>
        <row r="32">
          <cell r="C32" t="str">
            <v>118-28</v>
          </cell>
          <cell r="D32">
            <v>1260000</v>
          </cell>
          <cell r="E32" t="str">
            <v>ACKERMAN</v>
          </cell>
        </row>
        <row r="33">
          <cell r="C33" t="str">
            <v>804-28</v>
          </cell>
          <cell r="D33">
            <v>1340000</v>
          </cell>
          <cell r="E33" t="str">
            <v>BEAM</v>
          </cell>
        </row>
        <row r="34">
          <cell r="C34" t="str">
            <v>125-28</v>
          </cell>
          <cell r="D34">
            <v>900000</v>
          </cell>
          <cell r="E34" t="str">
            <v>ROCHA</v>
          </cell>
        </row>
        <row r="35">
          <cell r="C35" t="str">
            <v>804-28</v>
          </cell>
          <cell r="D35">
            <v>1340000</v>
          </cell>
          <cell r="E35" t="str">
            <v>BEAM</v>
          </cell>
        </row>
        <row r="36">
          <cell r="C36" t="str">
            <v>805-28</v>
          </cell>
          <cell r="D36">
            <v>1110000</v>
          </cell>
          <cell r="E36" t="str">
            <v>STARKS</v>
          </cell>
        </row>
        <row r="37">
          <cell r="C37" t="str">
            <v>120-28</v>
          </cell>
          <cell r="D37">
            <v>1760000</v>
          </cell>
          <cell r="E37" t="str">
            <v>STRICKLAND</v>
          </cell>
        </row>
        <row r="38">
          <cell r="C38" t="str">
            <v>127-28</v>
          </cell>
          <cell r="D38">
            <v>2010000</v>
          </cell>
          <cell r="E38" t="str">
            <v>MAELZER</v>
          </cell>
        </row>
        <row r="39">
          <cell r="C39" t="str">
            <v>122-28</v>
          </cell>
          <cell r="D39">
            <v>1090000</v>
          </cell>
          <cell r="E39" t="str">
            <v>SPECTOR</v>
          </cell>
        </row>
        <row r="40">
          <cell r="C40" t="str">
            <v>806-28</v>
          </cell>
          <cell r="D40">
            <v>1110000</v>
          </cell>
          <cell r="E40" t="str">
            <v>STARKS</v>
          </cell>
        </row>
        <row r="41">
          <cell r="C41" t="str">
            <v>129-28</v>
          </cell>
          <cell r="D41">
            <v>1360000</v>
          </cell>
          <cell r="E41" t="str">
            <v>SANTIZO</v>
          </cell>
        </row>
        <row r="42">
          <cell r="C42" t="str">
            <v>124-28</v>
          </cell>
          <cell r="D42">
            <v>2030000</v>
          </cell>
          <cell r="E42" t="str">
            <v>KILLION</v>
          </cell>
        </row>
        <row r="43">
          <cell r="C43" t="str">
            <v>807-28</v>
          </cell>
          <cell r="D43">
            <v>1340000</v>
          </cell>
          <cell r="E43" t="str">
            <v>BEAM</v>
          </cell>
        </row>
        <row r="44">
          <cell r="C44" t="str">
            <v>131-28</v>
          </cell>
          <cell r="D44">
            <v>1260000</v>
          </cell>
          <cell r="E44" t="str">
            <v>ACKERMAN</v>
          </cell>
        </row>
        <row r="45">
          <cell r="C45" t="str">
            <v>126-28</v>
          </cell>
          <cell r="D45">
            <v>900000</v>
          </cell>
          <cell r="E45" t="str">
            <v>ROCHA</v>
          </cell>
        </row>
        <row r="46">
          <cell r="C46" t="str">
            <v>808-28</v>
          </cell>
          <cell r="D46">
            <v>1340000</v>
          </cell>
          <cell r="E46" t="str">
            <v>BEAM</v>
          </cell>
        </row>
        <row r="47">
          <cell r="C47" t="str">
            <v>133-28</v>
          </cell>
          <cell r="D47">
            <v>1760000</v>
          </cell>
          <cell r="E47" t="str">
            <v>STRICKLAND</v>
          </cell>
        </row>
        <row r="48">
          <cell r="C48" t="str">
            <v>809-28</v>
          </cell>
          <cell r="D48">
            <v>1110000</v>
          </cell>
          <cell r="E48" t="str">
            <v>STARKS</v>
          </cell>
        </row>
        <row r="49">
          <cell r="C49" t="str">
            <v>135-28</v>
          </cell>
          <cell r="D49">
            <v>1090000</v>
          </cell>
          <cell r="E49" t="str">
            <v>SPECTOR</v>
          </cell>
        </row>
        <row r="50">
          <cell r="C50" t="str">
            <v>128-28</v>
          </cell>
          <cell r="D50">
            <v>2010000</v>
          </cell>
          <cell r="E50" t="str">
            <v>MAELZER</v>
          </cell>
        </row>
        <row r="51">
          <cell r="C51" t="str">
            <v>130-28</v>
          </cell>
          <cell r="D51">
            <v>1360000</v>
          </cell>
          <cell r="E51" t="str">
            <v>SANTIZO</v>
          </cell>
        </row>
        <row r="52">
          <cell r="C52" t="str">
            <v>810-28</v>
          </cell>
          <cell r="D52">
            <v>1110000</v>
          </cell>
          <cell r="E52" t="str">
            <v>STARKS</v>
          </cell>
        </row>
        <row r="53">
          <cell r="C53" t="str">
            <v>137-28</v>
          </cell>
          <cell r="D53">
            <v>2030000</v>
          </cell>
          <cell r="E53" t="str">
            <v>KILLION</v>
          </cell>
        </row>
        <row r="54">
          <cell r="C54" t="str">
            <v>811-28</v>
          </cell>
          <cell r="D54">
            <v>1340000</v>
          </cell>
          <cell r="E54" t="str">
            <v>BEAM</v>
          </cell>
        </row>
        <row r="55">
          <cell r="C55" t="str">
            <v>132-28</v>
          </cell>
          <cell r="D55">
            <v>1260000</v>
          </cell>
          <cell r="E55" t="str">
            <v>ACKERMAN</v>
          </cell>
        </row>
        <row r="56">
          <cell r="C56" t="str">
            <v>139-28</v>
          </cell>
          <cell r="D56">
            <v>900000</v>
          </cell>
          <cell r="E56" t="str">
            <v>ROCHA</v>
          </cell>
        </row>
        <row r="57">
          <cell r="C57" t="str">
            <v>903-28</v>
          </cell>
          <cell r="D57">
            <v>1110000</v>
          </cell>
          <cell r="E57" t="str">
            <v>STARKS</v>
          </cell>
        </row>
        <row r="58">
          <cell r="C58" t="str">
            <v>134-28</v>
          </cell>
          <cell r="D58">
            <v>1760000</v>
          </cell>
          <cell r="E58" t="str">
            <v>STRICKLAND</v>
          </cell>
        </row>
        <row r="59">
          <cell r="C59" t="str">
            <v>812-28</v>
          </cell>
          <cell r="D59">
            <v>1340000</v>
          </cell>
          <cell r="E59" t="str">
            <v>BEAM</v>
          </cell>
        </row>
        <row r="60">
          <cell r="C60" t="str">
            <v>141-28</v>
          </cell>
          <cell r="D60">
            <v>2010000</v>
          </cell>
          <cell r="E60" t="str">
            <v>MAELZER</v>
          </cell>
        </row>
        <row r="61">
          <cell r="C61" t="str">
            <v>143-28</v>
          </cell>
          <cell r="D61">
            <v>1360000</v>
          </cell>
          <cell r="E61" t="str">
            <v>SANTIZO</v>
          </cell>
        </row>
        <row r="62">
          <cell r="C62" t="str">
            <v>136-28</v>
          </cell>
          <cell r="D62">
            <v>1090000</v>
          </cell>
          <cell r="E62" t="str">
            <v>SPECTOR</v>
          </cell>
        </row>
        <row r="63">
          <cell r="C63" t="str">
            <v>138-28</v>
          </cell>
          <cell r="D63">
            <v>2030000</v>
          </cell>
          <cell r="E63" t="str">
            <v>KILLION</v>
          </cell>
        </row>
        <row r="64">
          <cell r="C64" t="str">
            <v>145-28</v>
          </cell>
          <cell r="D64">
            <v>1260000</v>
          </cell>
          <cell r="E64" t="str">
            <v>ACKERMAN</v>
          </cell>
        </row>
        <row r="65">
          <cell r="C65" t="str">
            <v>813-28</v>
          </cell>
          <cell r="D65">
            <v>1340000</v>
          </cell>
          <cell r="E65" t="str">
            <v>BEAM</v>
          </cell>
        </row>
        <row r="66">
          <cell r="C66" t="str">
            <v>140-28</v>
          </cell>
          <cell r="D66">
            <v>900000</v>
          </cell>
          <cell r="E66" t="str">
            <v>ROCHA</v>
          </cell>
        </row>
        <row r="67">
          <cell r="C67" t="str">
            <v>147-28</v>
          </cell>
          <cell r="D67">
            <v>1760000</v>
          </cell>
          <cell r="E67" t="str">
            <v>STRICKLAND</v>
          </cell>
        </row>
        <row r="68">
          <cell r="C68" t="str">
            <v>142-28</v>
          </cell>
          <cell r="D68">
            <v>2010000</v>
          </cell>
          <cell r="E68" t="str">
            <v>MAELZER</v>
          </cell>
        </row>
        <row r="69">
          <cell r="C69" t="str">
            <v>814-28</v>
          </cell>
          <cell r="D69">
            <v>1340000</v>
          </cell>
          <cell r="E69" t="str">
            <v>BEAM</v>
          </cell>
        </row>
        <row r="70">
          <cell r="C70" t="str">
            <v>144-28</v>
          </cell>
          <cell r="D70">
            <v>1360000</v>
          </cell>
          <cell r="E70" t="str">
            <v>SANTIZO</v>
          </cell>
        </row>
        <row r="71">
          <cell r="C71" t="str">
            <v>149-28</v>
          </cell>
          <cell r="D71">
            <v>1090000</v>
          </cell>
          <cell r="E71" t="str">
            <v>SPECTOR</v>
          </cell>
        </row>
        <row r="72">
          <cell r="C72" t="str">
            <v>151-28</v>
          </cell>
          <cell r="D72">
            <v>2030000</v>
          </cell>
          <cell r="E72" t="str">
            <v>KILLION</v>
          </cell>
        </row>
        <row r="73">
          <cell r="C73" t="str">
            <v>146-28</v>
          </cell>
          <cell r="D73">
            <v>1260000</v>
          </cell>
          <cell r="E73" t="str">
            <v>ACKERMAN</v>
          </cell>
        </row>
        <row r="74">
          <cell r="C74" t="str">
            <v>153-28</v>
          </cell>
          <cell r="D74">
            <v>900000</v>
          </cell>
          <cell r="E74" t="str">
            <v>ROCHA</v>
          </cell>
        </row>
        <row r="75">
          <cell r="C75" t="str">
            <v>50-28</v>
          </cell>
          <cell r="D75">
            <v>2000000</v>
          </cell>
          <cell r="E75" t="str">
            <v>STAMBAUGH</v>
          </cell>
        </row>
        <row r="76">
          <cell r="C76" t="str">
            <v>815-28</v>
          </cell>
          <cell r="D76">
            <v>1340000</v>
          </cell>
          <cell r="E76" t="str">
            <v>BEAM</v>
          </cell>
        </row>
        <row r="77">
          <cell r="C77" t="str">
            <v>148-28</v>
          </cell>
          <cell r="D77">
            <v>1760000</v>
          </cell>
          <cell r="E77" t="str">
            <v>STRICKLAND</v>
          </cell>
        </row>
        <row r="78">
          <cell r="C78" t="str">
            <v>155-28</v>
          </cell>
          <cell r="D78">
            <v>1110000</v>
          </cell>
          <cell r="E78" t="str">
            <v>STARKS</v>
          </cell>
        </row>
        <row r="79">
          <cell r="C79" t="str">
            <v>52-28</v>
          </cell>
          <cell r="D79">
            <v>940000</v>
          </cell>
          <cell r="E79" t="str">
            <v>BONDS</v>
          </cell>
        </row>
        <row r="80">
          <cell r="C80" t="str">
            <v>51-28</v>
          </cell>
          <cell r="D80">
            <v>1240000</v>
          </cell>
          <cell r="E80" t="str">
            <v>GRASTON</v>
          </cell>
        </row>
        <row r="81">
          <cell r="C81" t="str">
            <v>150-28</v>
          </cell>
          <cell r="D81">
            <v>1090000</v>
          </cell>
          <cell r="E81" t="str">
            <v>SPECTOR</v>
          </cell>
        </row>
        <row r="82">
          <cell r="C82" t="str">
            <v>816-28</v>
          </cell>
          <cell r="D82">
            <v>1340000</v>
          </cell>
          <cell r="E82" t="str">
            <v>BEAM</v>
          </cell>
        </row>
        <row r="83">
          <cell r="C83" t="str">
            <v>157-28</v>
          </cell>
          <cell r="D83">
            <v>1360000</v>
          </cell>
          <cell r="E83" t="str">
            <v>SANTIZO</v>
          </cell>
        </row>
        <row r="84">
          <cell r="C84" t="str">
            <v>152-28</v>
          </cell>
          <cell r="D84">
            <v>2030000</v>
          </cell>
          <cell r="E84" t="str">
            <v>KILLION</v>
          </cell>
        </row>
        <row r="85">
          <cell r="C85" t="str">
            <v>159-28</v>
          </cell>
          <cell r="D85">
            <v>940000</v>
          </cell>
          <cell r="E85" t="str">
            <v>BONDS</v>
          </cell>
        </row>
        <row r="86">
          <cell r="C86" t="str">
            <v>54-28</v>
          </cell>
          <cell r="D86">
            <v>1540000</v>
          </cell>
          <cell r="E86" t="str">
            <v>HELVIE</v>
          </cell>
        </row>
        <row r="87">
          <cell r="C87" t="str">
            <v>154-28</v>
          </cell>
          <cell r="D87">
            <v>900000</v>
          </cell>
          <cell r="E87" t="str">
            <v>ROCHA</v>
          </cell>
        </row>
        <row r="88">
          <cell r="C88" t="str">
            <v>161-28</v>
          </cell>
          <cell r="D88">
            <v>1280000</v>
          </cell>
          <cell r="E88" t="str">
            <v>BARTLETT</v>
          </cell>
        </row>
        <row r="89">
          <cell r="C89" t="str">
            <v>817-28</v>
          </cell>
          <cell r="D89">
            <v>1340000</v>
          </cell>
          <cell r="E89" t="str">
            <v>BEAM</v>
          </cell>
        </row>
        <row r="90">
          <cell r="C90" t="str">
            <v>55-28</v>
          </cell>
          <cell r="D90">
            <v>1760000</v>
          </cell>
          <cell r="E90" t="str">
            <v>STRICKLAND</v>
          </cell>
        </row>
        <row r="91">
          <cell r="C91" t="str">
            <v>156-28</v>
          </cell>
          <cell r="D91">
            <v>1110000</v>
          </cell>
          <cell r="E91" t="str">
            <v>STARKS</v>
          </cell>
        </row>
        <row r="92">
          <cell r="C92" t="str">
            <v>163-28</v>
          </cell>
          <cell r="D92">
            <v>1540000</v>
          </cell>
          <cell r="E92" t="str">
            <v>HELVIE</v>
          </cell>
        </row>
        <row r="93">
          <cell r="C93" t="str">
            <v>158-28</v>
          </cell>
          <cell r="D93">
            <v>1360000</v>
          </cell>
          <cell r="E93" t="str">
            <v>SANTIZO</v>
          </cell>
        </row>
        <row r="94">
          <cell r="C94" t="str">
            <v>818-28</v>
          </cell>
          <cell r="D94">
            <v>1340000</v>
          </cell>
          <cell r="E94" t="str">
            <v>BEAM</v>
          </cell>
        </row>
        <row r="95">
          <cell r="C95" t="str">
            <v>165-28</v>
          </cell>
          <cell r="D95">
            <v>2220000</v>
          </cell>
          <cell r="E95" t="str">
            <v>HILLS</v>
          </cell>
        </row>
        <row r="96">
          <cell r="C96" t="str">
            <v>160-28</v>
          </cell>
          <cell r="D96">
            <v>940000</v>
          </cell>
          <cell r="E96" t="str">
            <v>BONDS</v>
          </cell>
        </row>
        <row r="97">
          <cell r="C97" t="str">
            <v>54-28</v>
          </cell>
          <cell r="D97">
            <v>1090000</v>
          </cell>
          <cell r="E97" t="str">
            <v>SPECTOR</v>
          </cell>
        </row>
        <row r="98">
          <cell r="C98" t="str">
            <v>167-28</v>
          </cell>
          <cell r="D98">
            <v>1140000</v>
          </cell>
          <cell r="E98" t="str">
            <v>YOUNG</v>
          </cell>
        </row>
        <row r="99">
          <cell r="C99" t="str">
            <v>162-28</v>
          </cell>
          <cell r="D99">
            <v>1280000</v>
          </cell>
          <cell r="E99" t="str">
            <v>BARTLETT</v>
          </cell>
        </row>
        <row r="100">
          <cell r="C100" t="str">
            <v>169-28</v>
          </cell>
          <cell r="D100">
            <v>1770000</v>
          </cell>
          <cell r="E100" t="str">
            <v>BRUDER</v>
          </cell>
        </row>
        <row r="101">
          <cell r="C101" t="str">
            <v>819-28</v>
          </cell>
          <cell r="D101">
            <v>1340000</v>
          </cell>
          <cell r="E101" t="str">
            <v>BEAM</v>
          </cell>
        </row>
        <row r="102">
          <cell r="C102" t="str">
            <v>164-28</v>
          </cell>
          <cell r="D102">
            <v>1540000</v>
          </cell>
          <cell r="E102" t="str">
            <v>HELVIE</v>
          </cell>
        </row>
        <row r="103">
          <cell r="C103" t="str">
            <v>171-28</v>
          </cell>
          <cell r="D103">
            <v>1740000</v>
          </cell>
          <cell r="E103" t="str">
            <v>STORY</v>
          </cell>
        </row>
        <row r="104">
          <cell r="C104" t="str">
            <v>166-28</v>
          </cell>
          <cell r="D104">
            <v>2220000</v>
          </cell>
          <cell r="E104" t="str">
            <v>HILLS</v>
          </cell>
        </row>
        <row r="105">
          <cell r="C105" t="str">
            <v>173-28</v>
          </cell>
          <cell r="D105">
            <v>940000</v>
          </cell>
          <cell r="E105" t="str">
            <v>BONDS</v>
          </cell>
        </row>
        <row r="106">
          <cell r="C106" t="str">
            <v>820-28</v>
          </cell>
          <cell r="D106">
            <v>1340000</v>
          </cell>
          <cell r="E106" t="str">
            <v>BEAM</v>
          </cell>
        </row>
        <row r="107">
          <cell r="C107" t="str">
            <v>168-28</v>
          </cell>
          <cell r="D107">
            <v>1140000</v>
          </cell>
          <cell r="E107" t="str">
            <v>YOUNG</v>
          </cell>
        </row>
        <row r="108">
          <cell r="C108" t="str">
            <v>175-28</v>
          </cell>
          <cell r="D108">
            <v>1280000</v>
          </cell>
          <cell r="E108" t="str">
            <v>BARTLETT</v>
          </cell>
        </row>
        <row r="109">
          <cell r="C109" t="str">
            <v>56-28</v>
          </cell>
          <cell r="D109">
            <v>2040000</v>
          </cell>
          <cell r="E109" t="str">
            <v>MOSES</v>
          </cell>
        </row>
        <row r="110">
          <cell r="C110" t="str">
            <v>170-28</v>
          </cell>
          <cell r="D110">
            <v>1770000</v>
          </cell>
          <cell r="E110" t="str">
            <v>BRUDER</v>
          </cell>
        </row>
        <row r="111">
          <cell r="C111" t="str">
            <v>56-28</v>
          </cell>
          <cell r="D111">
            <v>1340000</v>
          </cell>
          <cell r="E111" t="str">
            <v>BEAM</v>
          </cell>
        </row>
        <row r="112">
          <cell r="C112" t="str">
            <v>177-28</v>
          </cell>
          <cell r="D112">
            <v>1540000</v>
          </cell>
          <cell r="E112" t="str">
            <v>HELVIE</v>
          </cell>
        </row>
        <row r="113">
          <cell r="C113" t="str">
            <v>821-28</v>
          </cell>
          <cell r="D113">
            <v>2040000</v>
          </cell>
          <cell r="E113" t="str">
            <v>MOSES</v>
          </cell>
        </row>
        <row r="114">
          <cell r="C114" t="str">
            <v>172-28</v>
          </cell>
          <cell r="D114">
            <v>1740000</v>
          </cell>
          <cell r="E114" t="str">
            <v>STORY</v>
          </cell>
        </row>
        <row r="115">
          <cell r="C115" t="str">
            <v>179-28</v>
          </cell>
          <cell r="D115">
            <v>2220000</v>
          </cell>
          <cell r="E115" t="str">
            <v>HILLS</v>
          </cell>
        </row>
        <row r="116">
          <cell r="C116" t="str">
            <v>174-28</v>
          </cell>
          <cell r="D116">
            <v>940000</v>
          </cell>
          <cell r="E116" t="str">
            <v>BONDS</v>
          </cell>
        </row>
        <row r="117">
          <cell r="C117" t="str">
            <v>822-28</v>
          </cell>
          <cell r="D117">
            <v>2040000</v>
          </cell>
          <cell r="E117" t="str">
            <v>MOSES</v>
          </cell>
        </row>
        <row r="118">
          <cell r="C118" t="str">
            <v>181-28</v>
          </cell>
          <cell r="D118">
            <v>1140000</v>
          </cell>
          <cell r="E118" t="str">
            <v>YOUNG</v>
          </cell>
        </row>
        <row r="119">
          <cell r="C119" t="str">
            <v>176-28</v>
          </cell>
          <cell r="D119">
            <v>1280000</v>
          </cell>
          <cell r="E119" t="str">
            <v>BARTLETT</v>
          </cell>
        </row>
        <row r="120">
          <cell r="C120" t="str">
            <v>183-28</v>
          </cell>
          <cell r="D120">
            <v>1770000</v>
          </cell>
          <cell r="E120" t="str">
            <v>BRUDER</v>
          </cell>
        </row>
        <row r="121">
          <cell r="C121" t="str">
            <v>178-28</v>
          </cell>
          <cell r="D121">
            <v>1540000</v>
          </cell>
          <cell r="E121" t="str">
            <v>HELVIE</v>
          </cell>
        </row>
        <row r="122">
          <cell r="C122" t="str">
            <v>185-28</v>
          </cell>
          <cell r="D122">
            <v>1740000</v>
          </cell>
          <cell r="E122" t="str">
            <v>STORY</v>
          </cell>
        </row>
        <row r="123">
          <cell r="C123" t="str">
            <v>180-28</v>
          </cell>
          <cell r="D123">
            <v>2220000</v>
          </cell>
          <cell r="E123" t="str">
            <v>HILLS</v>
          </cell>
        </row>
        <row r="124">
          <cell r="C124" t="str">
            <v>823-28</v>
          </cell>
          <cell r="D124">
            <v>2040000</v>
          </cell>
          <cell r="E124" t="str">
            <v>MOSES</v>
          </cell>
        </row>
        <row r="125">
          <cell r="C125" t="str">
            <v>187-28</v>
          </cell>
          <cell r="D125">
            <v>940000</v>
          </cell>
          <cell r="E125" t="str">
            <v>BONDS</v>
          </cell>
        </row>
        <row r="126">
          <cell r="C126" t="str">
            <v>182-28</v>
          </cell>
          <cell r="D126">
            <v>1140000</v>
          </cell>
          <cell r="E126" t="str">
            <v>YOUNG</v>
          </cell>
        </row>
        <row r="127">
          <cell r="C127" t="str">
            <v>824-28</v>
          </cell>
          <cell r="D127">
            <v>2040000</v>
          </cell>
          <cell r="E127" t="str">
            <v>MOSES</v>
          </cell>
        </row>
        <row r="128">
          <cell r="C128" t="str">
            <v>189-28</v>
          </cell>
          <cell r="D128">
            <v>1280000</v>
          </cell>
          <cell r="E128" t="str">
            <v>BARTLETT</v>
          </cell>
        </row>
        <row r="129">
          <cell r="C129" t="str">
            <v>184-28</v>
          </cell>
          <cell r="D129">
            <v>1770000</v>
          </cell>
          <cell r="E129" t="str">
            <v>BRUDER</v>
          </cell>
        </row>
        <row r="130">
          <cell r="C130" t="str">
            <v>191-28</v>
          </cell>
          <cell r="D130">
            <v>1540000</v>
          </cell>
          <cell r="E130" t="str">
            <v>HELVIE</v>
          </cell>
        </row>
        <row r="131">
          <cell r="C131" t="str">
            <v>186-28</v>
          </cell>
          <cell r="D131">
            <v>1740000</v>
          </cell>
          <cell r="E131" t="str">
            <v>STORY</v>
          </cell>
        </row>
        <row r="132">
          <cell r="C132" t="str">
            <v>193-28</v>
          </cell>
          <cell r="D132">
            <v>2220000</v>
          </cell>
          <cell r="E132" t="str">
            <v>HILLS</v>
          </cell>
        </row>
        <row r="133">
          <cell r="C133" t="str">
            <v>825-28</v>
          </cell>
          <cell r="D133">
            <v>2040000</v>
          </cell>
          <cell r="E133" t="str">
            <v>MOSES</v>
          </cell>
        </row>
        <row r="134">
          <cell r="C134" t="str">
            <v>188-28</v>
          </cell>
          <cell r="D134">
            <v>940000</v>
          </cell>
          <cell r="E134" t="str">
            <v>BONDS</v>
          </cell>
        </row>
        <row r="135">
          <cell r="C135" t="str">
            <v>904-28</v>
          </cell>
          <cell r="D135">
            <v>1180000</v>
          </cell>
          <cell r="E135" t="str">
            <v>LEVERE</v>
          </cell>
        </row>
        <row r="136">
          <cell r="C136" t="str">
            <v>904-28</v>
          </cell>
          <cell r="D136">
            <v>1180000</v>
          </cell>
          <cell r="E136" t="str">
            <v>LEVERE</v>
          </cell>
        </row>
        <row r="137">
          <cell r="C137" t="str">
            <v>195-28</v>
          </cell>
          <cell r="D137">
            <v>1140000</v>
          </cell>
          <cell r="E137" t="str">
            <v>YOUNG</v>
          </cell>
        </row>
        <row r="138">
          <cell r="C138" t="str">
            <v>190-28</v>
          </cell>
          <cell r="D138">
            <v>1280000</v>
          </cell>
          <cell r="E138" t="str">
            <v>BARTLETT</v>
          </cell>
        </row>
        <row r="139">
          <cell r="C139" t="str">
            <v>827-28</v>
          </cell>
          <cell r="D139">
            <v>1180000</v>
          </cell>
          <cell r="E139" t="str">
            <v>LEVERE</v>
          </cell>
        </row>
        <row r="140">
          <cell r="C140" t="str">
            <v>826-28</v>
          </cell>
          <cell r="D140">
            <v>2040000</v>
          </cell>
          <cell r="E140" t="str">
            <v>MOSES</v>
          </cell>
        </row>
        <row r="141">
          <cell r="C141" t="str">
            <v>197-28</v>
          </cell>
          <cell r="D141">
            <v>1770000</v>
          </cell>
          <cell r="E141" t="str">
            <v>BRUDER</v>
          </cell>
        </row>
        <row r="142">
          <cell r="C142" t="str">
            <v>192-28</v>
          </cell>
          <cell r="D142">
            <v>1540000</v>
          </cell>
          <cell r="E142" t="str">
            <v>HELVIE</v>
          </cell>
        </row>
        <row r="143">
          <cell r="C143" t="str">
            <v>199-28</v>
          </cell>
          <cell r="D143">
            <v>1740000</v>
          </cell>
          <cell r="E143" t="str">
            <v>STORY</v>
          </cell>
        </row>
        <row r="144">
          <cell r="C144" t="str">
            <v>194-28</v>
          </cell>
          <cell r="D144">
            <v>2220000</v>
          </cell>
          <cell r="E144" t="str">
            <v>HILLS</v>
          </cell>
        </row>
        <row r="145">
          <cell r="C145" t="str">
            <v>828-28</v>
          </cell>
          <cell r="D145">
            <v>1180000</v>
          </cell>
          <cell r="E145" t="str">
            <v>LEVERE</v>
          </cell>
        </row>
        <row r="146">
          <cell r="C146" t="str">
            <v>201-28</v>
          </cell>
          <cell r="D146">
            <v>940000</v>
          </cell>
          <cell r="E146" t="str">
            <v>BONDS</v>
          </cell>
        </row>
        <row r="147">
          <cell r="C147" t="str">
            <v>829-28</v>
          </cell>
          <cell r="D147">
            <v>2040000</v>
          </cell>
          <cell r="E147" t="str">
            <v>MOSES</v>
          </cell>
        </row>
        <row r="148">
          <cell r="C148" t="str">
            <v>196-28</v>
          </cell>
          <cell r="D148">
            <v>1140000</v>
          </cell>
          <cell r="E148" t="str">
            <v>YOUNG</v>
          </cell>
        </row>
        <row r="149">
          <cell r="C149" t="str">
            <v>203-28</v>
          </cell>
          <cell r="D149">
            <v>1280000</v>
          </cell>
          <cell r="E149" t="str">
            <v>BARTLETT</v>
          </cell>
        </row>
        <row r="150">
          <cell r="C150" t="str">
            <v>198-28</v>
          </cell>
          <cell r="D150">
            <v>1770000</v>
          </cell>
          <cell r="E150" t="str">
            <v>BRUDER</v>
          </cell>
        </row>
        <row r="151">
          <cell r="C151" t="str">
            <v>830-28</v>
          </cell>
          <cell r="D151">
            <v>2040000</v>
          </cell>
          <cell r="E151" t="str">
            <v>MOSES</v>
          </cell>
        </row>
        <row r="152">
          <cell r="C152" t="str">
            <v>205-28</v>
          </cell>
          <cell r="D152">
            <v>1540000</v>
          </cell>
          <cell r="E152" t="str">
            <v>HELVIE</v>
          </cell>
        </row>
        <row r="153">
          <cell r="C153" t="str">
            <v>831-28</v>
          </cell>
          <cell r="D153">
            <v>1180000</v>
          </cell>
          <cell r="E153" t="str">
            <v>LEVERE</v>
          </cell>
        </row>
        <row r="154">
          <cell r="C154" t="str">
            <v>200-28</v>
          </cell>
          <cell r="D154">
            <v>1740000</v>
          </cell>
          <cell r="E154" t="str">
            <v>STORY</v>
          </cell>
        </row>
        <row r="155">
          <cell r="C155" t="str">
            <v>62-28</v>
          </cell>
          <cell r="D155">
            <v>1480000</v>
          </cell>
          <cell r="E155" t="str">
            <v>STURGEON</v>
          </cell>
        </row>
        <row r="156">
          <cell r="C156" t="str">
            <v>207-28</v>
          </cell>
          <cell r="D156">
            <v>2220000</v>
          </cell>
          <cell r="E156" t="str">
            <v>HILLS</v>
          </cell>
        </row>
        <row r="157">
          <cell r="C157" t="str">
            <v>202-28</v>
          </cell>
          <cell r="D157">
            <v>940000</v>
          </cell>
          <cell r="E157" t="str">
            <v>BONDS</v>
          </cell>
        </row>
        <row r="158">
          <cell r="C158" t="str">
            <v>832-28</v>
          </cell>
          <cell r="D158">
            <v>1180000</v>
          </cell>
          <cell r="E158" t="str">
            <v>LEVERE</v>
          </cell>
        </row>
        <row r="159">
          <cell r="C159" t="str">
            <v>204-28</v>
          </cell>
          <cell r="D159">
            <v>1280000</v>
          </cell>
          <cell r="E159" t="str">
            <v>BARTLETT</v>
          </cell>
        </row>
        <row r="160">
          <cell r="C160" t="str">
            <v>209-28</v>
          </cell>
          <cell r="D160">
            <v>1480000</v>
          </cell>
          <cell r="E160" t="str">
            <v>STURGEON</v>
          </cell>
        </row>
        <row r="161">
          <cell r="C161" t="str">
            <v>833-28</v>
          </cell>
          <cell r="D161">
            <v>2040000</v>
          </cell>
          <cell r="E161" t="str">
            <v>MOSES</v>
          </cell>
        </row>
        <row r="162">
          <cell r="C162" t="str">
            <v>63-28</v>
          </cell>
          <cell r="D162">
            <v>2000000</v>
          </cell>
          <cell r="E162" t="str">
            <v>STAMBAUGH</v>
          </cell>
        </row>
        <row r="163">
          <cell r="C163" t="str">
            <v>63-28</v>
          </cell>
          <cell r="D163">
            <v>2000000</v>
          </cell>
          <cell r="E163" t="str">
            <v>STAMBAUGH</v>
          </cell>
        </row>
        <row r="164">
          <cell r="C164" t="str">
            <v>63-28</v>
          </cell>
          <cell r="D164">
            <v>2000000</v>
          </cell>
          <cell r="E164" t="str">
            <v>STAMBAUGH</v>
          </cell>
        </row>
        <row r="165">
          <cell r="C165" t="str">
            <v>211-28</v>
          </cell>
          <cell r="D165">
            <v>1140000</v>
          </cell>
          <cell r="E165" t="str">
            <v>YOUNG</v>
          </cell>
        </row>
        <row r="166">
          <cell r="C166" t="str">
            <v>BRUDER-28</v>
          </cell>
          <cell r="D166">
            <v>1770000</v>
          </cell>
          <cell r="E166" t="str">
            <v>BRUDER</v>
          </cell>
        </row>
        <row r="167">
          <cell r="C167" t="str">
            <v>206-28</v>
          </cell>
          <cell r="D167">
            <v>1540000</v>
          </cell>
          <cell r="E167" t="str">
            <v>HELVIE</v>
          </cell>
        </row>
        <row r="168">
          <cell r="C168" t="str">
            <v>834-28</v>
          </cell>
          <cell r="D168">
            <v>2040000</v>
          </cell>
          <cell r="E168" t="str">
            <v>MOSES</v>
          </cell>
        </row>
        <row r="169">
          <cell r="C169" t="str">
            <v>208-28</v>
          </cell>
          <cell r="D169">
            <v>2220000</v>
          </cell>
          <cell r="E169" t="str">
            <v>HILLS</v>
          </cell>
        </row>
        <row r="170">
          <cell r="C170" t="str">
            <v>213-28</v>
          </cell>
          <cell r="D170">
            <v>1230000</v>
          </cell>
          <cell r="E170" t="str">
            <v>YANAI</v>
          </cell>
        </row>
        <row r="171">
          <cell r="C171" t="str">
            <v>835-28</v>
          </cell>
          <cell r="D171">
            <v>1180000</v>
          </cell>
          <cell r="E171" t="str">
            <v>LEVERE</v>
          </cell>
        </row>
        <row r="172">
          <cell r="C172" t="str">
            <v>215-28</v>
          </cell>
          <cell r="D172">
            <v>1740000</v>
          </cell>
          <cell r="E172" t="str">
            <v>STORY</v>
          </cell>
        </row>
        <row r="173">
          <cell r="C173" t="str">
            <v>215-28</v>
          </cell>
          <cell r="D173">
            <v>1740000</v>
          </cell>
          <cell r="E173" t="str">
            <v>STORY</v>
          </cell>
        </row>
        <row r="174">
          <cell r="C174" t="str">
            <v>210-28</v>
          </cell>
          <cell r="D174">
            <v>1480000</v>
          </cell>
          <cell r="E174" t="str">
            <v>STURGEON</v>
          </cell>
        </row>
        <row r="175">
          <cell r="C175" t="str">
            <v>836-28</v>
          </cell>
          <cell r="D175">
            <v>1180000</v>
          </cell>
          <cell r="E175" t="str">
            <v>LEVERE</v>
          </cell>
        </row>
        <row r="176">
          <cell r="C176" t="str">
            <v>217-28</v>
          </cell>
          <cell r="D176">
            <v>1300000</v>
          </cell>
          <cell r="E176" t="str">
            <v>LEVIN</v>
          </cell>
        </row>
        <row r="177">
          <cell r="C177" t="str">
            <v>212-28</v>
          </cell>
          <cell r="D177">
            <v>1140000</v>
          </cell>
          <cell r="E177" t="str">
            <v>YOUNG</v>
          </cell>
        </row>
        <row r="178">
          <cell r="C178" t="str">
            <v>837-28</v>
          </cell>
          <cell r="D178">
            <v>2040000</v>
          </cell>
          <cell r="E178" t="str">
            <v>MOSES</v>
          </cell>
        </row>
        <row r="179">
          <cell r="C179" t="str">
            <v>219-28</v>
          </cell>
          <cell r="D179">
            <v>1290000</v>
          </cell>
          <cell r="E179" t="str">
            <v>COOLAHAN</v>
          </cell>
        </row>
        <row r="180">
          <cell r="C180" t="str">
            <v>214-28</v>
          </cell>
          <cell r="D180">
            <v>1230000</v>
          </cell>
          <cell r="E180" t="str">
            <v>YANAI</v>
          </cell>
        </row>
        <row r="181">
          <cell r="C181" t="str">
            <v>303-28</v>
          </cell>
          <cell r="D181">
            <v>2220000</v>
          </cell>
          <cell r="E181" t="str">
            <v>HILLS</v>
          </cell>
        </row>
        <row r="182">
          <cell r="C182" t="str">
            <v>838-28</v>
          </cell>
          <cell r="D182">
            <v>2040000</v>
          </cell>
          <cell r="E182" t="str">
            <v>MOSES</v>
          </cell>
        </row>
        <row r="183">
          <cell r="C183" t="str">
            <v>839-28</v>
          </cell>
          <cell r="D183">
            <v>1180000</v>
          </cell>
          <cell r="E183" t="str">
            <v>LEVERE</v>
          </cell>
        </row>
        <row r="184">
          <cell r="C184" t="str">
            <v>216-28</v>
          </cell>
          <cell r="D184">
            <v>1740000</v>
          </cell>
          <cell r="E184" t="str">
            <v>STORY</v>
          </cell>
        </row>
        <row r="185">
          <cell r="C185" t="str">
            <v>221-28</v>
          </cell>
          <cell r="D185">
            <v>1480000</v>
          </cell>
          <cell r="E185" t="str">
            <v>STURGEON</v>
          </cell>
        </row>
        <row r="186">
          <cell r="C186" t="str">
            <v>218-28</v>
          </cell>
          <cell r="D186">
            <v>1300000</v>
          </cell>
          <cell r="E186" t="str">
            <v>LEVIN</v>
          </cell>
        </row>
        <row r="187">
          <cell r="C187" t="str">
            <v>906-28</v>
          </cell>
          <cell r="D187">
            <v>1180000</v>
          </cell>
          <cell r="E187" t="str">
            <v>LEVERE</v>
          </cell>
        </row>
        <row r="188">
          <cell r="C188" t="str">
            <v>MAHAN-28</v>
          </cell>
          <cell r="D188">
            <v>2280000</v>
          </cell>
          <cell r="E188" t="str">
            <v>MAHAN</v>
          </cell>
        </row>
        <row r="189">
          <cell r="C189" t="str">
            <v>841-28</v>
          </cell>
          <cell r="D189">
            <v>2040000</v>
          </cell>
          <cell r="E189" t="str">
            <v>MOSES</v>
          </cell>
        </row>
        <row r="190">
          <cell r="C190" t="str">
            <v>220-28</v>
          </cell>
          <cell r="D190">
            <v>1290000</v>
          </cell>
          <cell r="E190" t="str">
            <v>COOLAHAN</v>
          </cell>
        </row>
        <row r="191">
          <cell r="C191" t="str">
            <v>223-28</v>
          </cell>
          <cell r="D191">
            <v>1230000</v>
          </cell>
          <cell r="E191" t="str">
            <v>YANAI</v>
          </cell>
        </row>
        <row r="192">
          <cell r="C192" t="str">
            <v>307-28</v>
          </cell>
          <cell r="D192">
            <v>1740000</v>
          </cell>
          <cell r="E192" t="str">
            <v>STORY</v>
          </cell>
        </row>
        <row r="193">
          <cell r="C193" t="str">
            <v>840-28</v>
          </cell>
          <cell r="D193">
            <v>2040000</v>
          </cell>
          <cell r="E193" t="str">
            <v>MOSES</v>
          </cell>
        </row>
        <row r="194">
          <cell r="C194" t="str">
            <v>MAHAN-28</v>
          </cell>
          <cell r="D194">
            <v>2280000</v>
          </cell>
          <cell r="E194" t="str">
            <v>MAHAN</v>
          </cell>
        </row>
        <row r="195">
          <cell r="C195" t="str">
            <v>222-28</v>
          </cell>
          <cell r="D195">
            <v>1480000</v>
          </cell>
          <cell r="E195" t="str">
            <v>STURGEON</v>
          </cell>
        </row>
        <row r="196">
          <cell r="C196" t="str">
            <v>225-28</v>
          </cell>
          <cell r="D196">
            <v>1300000</v>
          </cell>
          <cell r="E196" t="str">
            <v>LEVIN</v>
          </cell>
        </row>
        <row r="197">
          <cell r="C197" t="str">
            <v>843-28</v>
          </cell>
          <cell r="D197">
            <v>2040000</v>
          </cell>
          <cell r="E197" t="str">
            <v>MOSES</v>
          </cell>
        </row>
        <row r="198">
          <cell r="C198" t="str">
            <v>224-28</v>
          </cell>
          <cell r="D198">
            <v>1230000</v>
          </cell>
          <cell r="E198" t="str">
            <v>YANAI</v>
          </cell>
        </row>
        <row r="199">
          <cell r="C199" t="str">
            <v>MAHAN-28</v>
          </cell>
          <cell r="D199">
            <v>2280000</v>
          </cell>
          <cell r="E199" t="str">
            <v>MAHAN</v>
          </cell>
        </row>
        <row r="200">
          <cell r="C200" t="str">
            <v>227-28</v>
          </cell>
          <cell r="D200">
            <v>1290000</v>
          </cell>
          <cell r="E200" t="str">
            <v>COOLAHAN</v>
          </cell>
        </row>
        <row r="201">
          <cell r="C201" t="str">
            <v>842-28</v>
          </cell>
          <cell r="D201">
            <v>2040000</v>
          </cell>
          <cell r="E201" t="str">
            <v>MOSES</v>
          </cell>
        </row>
        <row r="202">
          <cell r="C202" t="str">
            <v>226-28</v>
          </cell>
          <cell r="D202">
            <v>1300000</v>
          </cell>
          <cell r="E202" t="str">
            <v>LEVIN</v>
          </cell>
        </row>
        <row r="203">
          <cell r="C203" t="str">
            <v>229-28</v>
          </cell>
          <cell r="D203">
            <v>1480000</v>
          </cell>
          <cell r="E203" t="str">
            <v>STURGEON</v>
          </cell>
        </row>
        <row r="204">
          <cell r="C204" t="str">
            <v>845-28</v>
          </cell>
          <cell r="D204">
            <v>1180000</v>
          </cell>
          <cell r="E204" t="str">
            <v>LEVERE</v>
          </cell>
        </row>
        <row r="205">
          <cell r="C205" t="str">
            <v>231-28</v>
          </cell>
          <cell r="D205">
            <v>1230000</v>
          </cell>
          <cell r="E205" t="str">
            <v>YANAI</v>
          </cell>
        </row>
        <row r="206">
          <cell r="C206" t="str">
            <v>MAHAN-28</v>
          </cell>
          <cell r="D206">
            <v>2280000</v>
          </cell>
          <cell r="E206" t="str">
            <v>MAHAN</v>
          </cell>
        </row>
        <row r="207">
          <cell r="C207" t="str">
            <v>228-28</v>
          </cell>
          <cell r="D207">
            <v>1290000</v>
          </cell>
          <cell r="E207" t="str">
            <v>COOLAHAN</v>
          </cell>
        </row>
        <row r="208">
          <cell r="C208" t="str">
            <v>844-28</v>
          </cell>
          <cell r="D208">
            <v>1180000</v>
          </cell>
          <cell r="E208" t="str">
            <v>LEVERE</v>
          </cell>
        </row>
        <row r="209">
          <cell r="C209" t="str">
            <v>230-28</v>
          </cell>
          <cell r="D209">
            <v>1480000</v>
          </cell>
          <cell r="E209" t="str">
            <v>STURGEON</v>
          </cell>
        </row>
        <row r="210">
          <cell r="C210" t="str">
            <v>233-28</v>
          </cell>
          <cell r="D210">
            <v>1300000</v>
          </cell>
          <cell r="E210" t="str">
            <v>LEVIN</v>
          </cell>
        </row>
        <row r="211">
          <cell r="C211" t="str">
            <v>847-28</v>
          </cell>
          <cell r="D211">
            <v>1180000</v>
          </cell>
          <cell r="E211" t="str">
            <v>LEVERE</v>
          </cell>
        </row>
        <row r="212">
          <cell r="C212" t="str">
            <v>232-28</v>
          </cell>
          <cell r="D212">
            <v>1230000</v>
          </cell>
          <cell r="E212" t="str">
            <v>YANAI</v>
          </cell>
        </row>
        <row r="213">
          <cell r="C213" t="str">
            <v>235-28</v>
          </cell>
          <cell r="D213">
            <v>1290000</v>
          </cell>
          <cell r="E213" t="str">
            <v>COOLAHAN</v>
          </cell>
        </row>
        <row r="214">
          <cell r="C214" t="str">
            <v>908-28</v>
          </cell>
          <cell r="D214">
            <v>1180000</v>
          </cell>
          <cell r="E214" t="str">
            <v>LEVERE</v>
          </cell>
        </row>
        <row r="215">
          <cell r="C215" t="str">
            <v>237-28</v>
          </cell>
          <cell r="D215">
            <v>1480000</v>
          </cell>
          <cell r="E215" t="str">
            <v>STURGEON</v>
          </cell>
        </row>
        <row r="216">
          <cell r="C216" t="str">
            <v>234-28</v>
          </cell>
          <cell r="D216">
            <v>1300000</v>
          </cell>
          <cell r="E216" t="str">
            <v>LEVIN</v>
          </cell>
        </row>
        <row r="217">
          <cell r="C217" t="str">
            <v>239-28</v>
          </cell>
          <cell r="D217">
            <v>1230000</v>
          </cell>
          <cell r="E217" t="str">
            <v>YANAI</v>
          </cell>
        </row>
        <row r="218">
          <cell r="C218" t="str">
            <v>236-28</v>
          </cell>
          <cell r="D218">
            <v>1290000</v>
          </cell>
          <cell r="E218" t="str">
            <v>COOLAHAN</v>
          </cell>
        </row>
        <row r="219">
          <cell r="C219" t="str">
            <v>238-28</v>
          </cell>
          <cell r="D219">
            <v>1480000</v>
          </cell>
          <cell r="E219" t="str">
            <v>STURGEON</v>
          </cell>
        </row>
        <row r="220">
          <cell r="C220" t="str">
            <v>241-28</v>
          </cell>
          <cell r="D220">
            <v>1300000</v>
          </cell>
          <cell r="E220" t="str">
            <v>LEVIN</v>
          </cell>
        </row>
        <row r="221">
          <cell r="C221" t="str">
            <v>240-28</v>
          </cell>
          <cell r="D221">
            <v>1230000</v>
          </cell>
          <cell r="E221" t="str">
            <v>YANAI</v>
          </cell>
        </row>
        <row r="222">
          <cell r="C222" t="str">
            <v>243-28</v>
          </cell>
          <cell r="D222">
            <v>1290000</v>
          </cell>
          <cell r="E222" t="str">
            <v>COOLAHAN</v>
          </cell>
        </row>
        <row r="223">
          <cell r="C223" t="str">
            <v>309-28</v>
          </cell>
          <cell r="D223">
            <v>1480000</v>
          </cell>
          <cell r="E223" t="str">
            <v>STURGEON</v>
          </cell>
        </row>
        <row r="224">
          <cell r="C224" t="str">
            <v>309-28</v>
          </cell>
          <cell r="D224">
            <v>1480000</v>
          </cell>
          <cell r="E224" t="str">
            <v>STURGEON</v>
          </cell>
        </row>
        <row r="225">
          <cell r="C225" t="str">
            <v>309-28</v>
          </cell>
          <cell r="D225">
            <v>1480000</v>
          </cell>
          <cell r="E225" t="str">
            <v>STURGEON</v>
          </cell>
        </row>
        <row r="226">
          <cell r="C226" t="str">
            <v>242-28</v>
          </cell>
          <cell r="D226">
            <v>1300000</v>
          </cell>
          <cell r="E226" t="str">
            <v>LEVIN</v>
          </cell>
        </row>
        <row r="227">
          <cell r="C227" t="str">
            <v>311-28</v>
          </cell>
          <cell r="D227">
            <v>1230000</v>
          </cell>
          <cell r="E227" t="str">
            <v>YANAI</v>
          </cell>
        </row>
        <row r="228">
          <cell r="C228" t="str">
            <v>311-28</v>
          </cell>
          <cell r="D228">
            <v>1230000</v>
          </cell>
          <cell r="E228" t="str">
            <v>YANAI</v>
          </cell>
        </row>
        <row r="229">
          <cell r="C229" t="str">
            <v>311-28</v>
          </cell>
          <cell r="D229">
            <v>1230000</v>
          </cell>
          <cell r="E229" t="str">
            <v>YANAI</v>
          </cell>
        </row>
        <row r="230">
          <cell r="C230" t="str">
            <v>244-28</v>
          </cell>
          <cell r="D230">
            <v>1290000</v>
          </cell>
          <cell r="E230" t="str">
            <v>COOLAHAN</v>
          </cell>
        </row>
        <row r="231">
          <cell r="C231" t="str">
            <v>313-28</v>
          </cell>
          <cell r="D231">
            <v>1300000</v>
          </cell>
          <cell r="E231" t="str">
            <v>LEVIN</v>
          </cell>
        </row>
        <row r="232">
          <cell r="C232" t="str">
            <v>313-28</v>
          </cell>
          <cell r="D232">
            <v>1300000</v>
          </cell>
          <cell r="E232" t="str">
            <v>LEVIN</v>
          </cell>
        </row>
        <row r="233">
          <cell r="C233" t="str">
            <v>315-28</v>
          </cell>
          <cell r="D233">
            <v>1290000</v>
          </cell>
          <cell r="E233" t="str">
            <v>COOLAHAN</v>
          </cell>
        </row>
        <row r="235">
          <cell r="C235" t="str">
            <v>242-27</v>
          </cell>
          <cell r="D235">
            <v>1230000</v>
          </cell>
          <cell r="E235" t="str">
            <v>YANAI</v>
          </cell>
        </row>
        <row r="236">
          <cell r="C236" t="str">
            <v>311-27</v>
          </cell>
          <cell r="D236">
            <v>1290000</v>
          </cell>
          <cell r="E236" t="str">
            <v>COOLAHAN</v>
          </cell>
        </row>
        <row r="237">
          <cell r="C237" t="str">
            <v>244-27</v>
          </cell>
          <cell r="D237">
            <v>1800000</v>
          </cell>
          <cell r="E237" t="str">
            <v>CHANDLER</v>
          </cell>
        </row>
        <row r="238">
          <cell r="C238" t="str">
            <v>313-27</v>
          </cell>
          <cell r="D238">
            <v>1230000</v>
          </cell>
          <cell r="E238" t="str">
            <v>YANAI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  <sheetName val="Redmine List Values"/>
    </sheetNames>
    <sheetDataSet>
      <sheetData sheetId="0">
        <row r="13">
          <cell r="A13" t="str">
            <v>101-03</v>
          </cell>
        </row>
      </sheetData>
      <sheetData sheetId="1" refreshError="1"/>
      <sheetData sheetId="2" refreshError="1"/>
      <sheetData sheetId="3">
        <row r="1">
          <cell r="C1" t="str">
            <v>242-02</v>
          </cell>
          <cell r="D1">
            <v>1800000</v>
          </cell>
          <cell r="E1" t="str">
            <v>CHANDLER</v>
          </cell>
        </row>
        <row r="2">
          <cell r="C2" t="str">
            <v>245-02</v>
          </cell>
          <cell r="D2">
            <v>2090000</v>
          </cell>
          <cell r="E2" t="str">
            <v>HAITHCOX</v>
          </cell>
        </row>
        <row r="3">
          <cell r="C3" t="str">
            <v>309-02</v>
          </cell>
          <cell r="D3">
            <v>1230000</v>
          </cell>
          <cell r="E3" t="str">
            <v>YANAI</v>
          </cell>
        </row>
        <row r="4">
          <cell r="C4" t="str">
            <v>244-02</v>
          </cell>
          <cell r="D4">
            <v>2220000</v>
          </cell>
          <cell r="E4" t="str">
            <v>HILLS</v>
          </cell>
        </row>
        <row r="5">
          <cell r="C5" t="str">
            <v>311-02</v>
          </cell>
          <cell r="D5">
            <v>1800000</v>
          </cell>
          <cell r="E5" t="str">
            <v>CHANDLER</v>
          </cell>
        </row>
        <row r="6">
          <cell r="C6" t="str">
            <v>246-02</v>
          </cell>
          <cell r="D6">
            <v>2090000</v>
          </cell>
          <cell r="E6" t="str">
            <v>HAITHCOX</v>
          </cell>
        </row>
        <row r="7">
          <cell r="C7" t="str">
            <v>313-02</v>
          </cell>
          <cell r="D7">
            <v>2220000</v>
          </cell>
          <cell r="E7" t="str">
            <v>HILLS</v>
          </cell>
        </row>
        <row r="8">
          <cell r="C8" t="str">
            <v>315-02</v>
          </cell>
          <cell r="D8">
            <v>2090000</v>
          </cell>
          <cell r="E8" t="str">
            <v>HAITHCOX</v>
          </cell>
        </row>
        <row r="9">
          <cell r="C9" t="str">
            <v>101-03</v>
          </cell>
          <cell r="D9">
            <v>2010000</v>
          </cell>
          <cell r="E9" t="str">
            <v>MAELZER</v>
          </cell>
        </row>
        <row r="10">
          <cell r="C10" t="str">
            <v>103-03</v>
          </cell>
          <cell r="D10">
            <v>1310000</v>
          </cell>
          <cell r="E10" t="str">
            <v>MALAVE</v>
          </cell>
        </row>
        <row r="11">
          <cell r="C11" t="str">
            <v>102-03</v>
          </cell>
          <cell r="D11">
            <v>2010000</v>
          </cell>
          <cell r="E11" t="str">
            <v>MAELZER</v>
          </cell>
        </row>
        <row r="12">
          <cell r="C12" t="str">
            <v>105-03</v>
          </cell>
          <cell r="D12">
            <v>1260000</v>
          </cell>
          <cell r="E12" t="str">
            <v>ACKERMAN</v>
          </cell>
        </row>
        <row r="13">
          <cell r="C13" t="str">
            <v>107-03</v>
          </cell>
          <cell r="D13">
            <v>1360000</v>
          </cell>
          <cell r="E13" t="str">
            <v>SANTIZO</v>
          </cell>
        </row>
        <row r="14">
          <cell r="C14" t="str">
            <v>109-03</v>
          </cell>
          <cell r="D14">
            <v>2030000</v>
          </cell>
          <cell r="E14" t="str">
            <v>KILLION</v>
          </cell>
        </row>
        <row r="15">
          <cell r="C15" t="str">
            <v>109-03</v>
          </cell>
          <cell r="D15">
            <v>2030000</v>
          </cell>
          <cell r="E15" t="str">
            <v>KILLION</v>
          </cell>
        </row>
        <row r="16">
          <cell r="C16" t="str">
            <v>107-03</v>
          </cell>
          <cell r="D16">
            <v>1360000</v>
          </cell>
          <cell r="E16" t="str">
            <v>SANTIZO</v>
          </cell>
        </row>
        <row r="17">
          <cell r="C17" t="str">
            <v>104-03</v>
          </cell>
          <cell r="D17">
            <v>1310000</v>
          </cell>
          <cell r="E17" t="str">
            <v>MALAVE</v>
          </cell>
        </row>
        <row r="18">
          <cell r="C18" t="str">
            <v>111-03</v>
          </cell>
          <cell r="D18">
            <v>2230000</v>
          </cell>
          <cell r="E18" t="str">
            <v>SMITH</v>
          </cell>
        </row>
        <row r="19">
          <cell r="C19" t="str">
            <v>113-03</v>
          </cell>
          <cell r="D19">
            <v>2010000</v>
          </cell>
          <cell r="E19" t="str">
            <v>MAELZER</v>
          </cell>
        </row>
        <row r="20">
          <cell r="C20" t="str">
            <v>106-03</v>
          </cell>
          <cell r="D20">
            <v>1260000</v>
          </cell>
          <cell r="E20" t="str">
            <v>ACKERMAN</v>
          </cell>
        </row>
        <row r="21">
          <cell r="C21" t="str">
            <v>106-03</v>
          </cell>
          <cell r="D21">
            <v>1260000</v>
          </cell>
          <cell r="E21" t="str">
            <v>ACKERMAN</v>
          </cell>
        </row>
        <row r="22">
          <cell r="C22" t="str">
            <v>106-03</v>
          </cell>
          <cell r="D22">
            <v>1260000</v>
          </cell>
          <cell r="E22" t="str">
            <v>ACKERMAN</v>
          </cell>
        </row>
        <row r="23">
          <cell r="C23" t="str">
            <v>108-03</v>
          </cell>
          <cell r="D23">
            <v>1360000</v>
          </cell>
          <cell r="E23" t="str">
            <v>SANTIZO</v>
          </cell>
        </row>
        <row r="24">
          <cell r="C24" t="str">
            <v>115-03</v>
          </cell>
          <cell r="D24">
            <v>1760000</v>
          </cell>
          <cell r="E24" t="str">
            <v>STRICKLAND</v>
          </cell>
        </row>
        <row r="25">
          <cell r="C25" t="str">
            <v>110-03</v>
          </cell>
          <cell r="D25">
            <v>2030000</v>
          </cell>
          <cell r="E25" t="str">
            <v>KILLION</v>
          </cell>
        </row>
        <row r="26">
          <cell r="C26" t="str">
            <v>115-03</v>
          </cell>
          <cell r="D26">
            <v>1760000</v>
          </cell>
          <cell r="E26" t="str">
            <v>STRICKLAND</v>
          </cell>
        </row>
        <row r="27">
          <cell r="C27" t="str">
            <v>1800-03</v>
          </cell>
          <cell r="D27">
            <v>1830000</v>
          </cell>
          <cell r="E27" t="str">
            <v>YORK</v>
          </cell>
        </row>
        <row r="28">
          <cell r="C28" t="str">
            <v>117-03</v>
          </cell>
          <cell r="D28">
            <v>1310000</v>
          </cell>
          <cell r="E28" t="str">
            <v>MALAVE</v>
          </cell>
        </row>
        <row r="29">
          <cell r="C29" t="str">
            <v>117-03</v>
          </cell>
          <cell r="D29">
            <v>1310000</v>
          </cell>
          <cell r="E29" t="str">
            <v>MALAVE</v>
          </cell>
        </row>
        <row r="30">
          <cell r="C30" t="str">
            <v>112-03</v>
          </cell>
          <cell r="D30">
            <v>2230000</v>
          </cell>
          <cell r="E30" t="str">
            <v>SMITH</v>
          </cell>
        </row>
        <row r="31">
          <cell r="C31" t="str">
            <v>119-03</v>
          </cell>
          <cell r="D31">
            <v>1260000</v>
          </cell>
          <cell r="E31" t="str">
            <v>ACKERMAN</v>
          </cell>
        </row>
        <row r="32">
          <cell r="C32" t="str">
            <v>1801-03</v>
          </cell>
          <cell r="D32">
            <v>1830000</v>
          </cell>
          <cell r="E32" t="str">
            <v>YORK</v>
          </cell>
        </row>
        <row r="33">
          <cell r="C33" t="str">
            <v>114-03</v>
          </cell>
          <cell r="D33">
            <v>2010000</v>
          </cell>
          <cell r="E33" t="str">
            <v>MAELZER</v>
          </cell>
        </row>
        <row r="34">
          <cell r="C34" t="str">
            <v>121-03</v>
          </cell>
          <cell r="D34">
            <v>1360000</v>
          </cell>
          <cell r="E34" t="str">
            <v>SANTIZO</v>
          </cell>
        </row>
        <row r="35">
          <cell r="C35" t="str">
            <v>116-03</v>
          </cell>
          <cell r="D35">
            <v>1760000</v>
          </cell>
          <cell r="E35" t="str">
            <v>STRICKLAND</v>
          </cell>
        </row>
        <row r="36">
          <cell r="C36" t="str">
            <v>123-03</v>
          </cell>
          <cell r="D36">
            <v>2030000</v>
          </cell>
          <cell r="E36" t="str">
            <v>KILLION</v>
          </cell>
        </row>
        <row r="37">
          <cell r="C37" t="str">
            <v>118-03</v>
          </cell>
          <cell r="D37">
            <v>1310000</v>
          </cell>
          <cell r="E37" t="str">
            <v>MALAVE</v>
          </cell>
        </row>
        <row r="38">
          <cell r="C38" t="str">
            <v>1802-03</v>
          </cell>
          <cell r="D38">
            <v>1830000</v>
          </cell>
          <cell r="E38" t="str">
            <v>YORK</v>
          </cell>
        </row>
        <row r="39">
          <cell r="C39" t="str">
            <v>125-03</v>
          </cell>
          <cell r="D39">
            <v>2230000</v>
          </cell>
          <cell r="E39" t="str">
            <v>SMITH</v>
          </cell>
        </row>
        <row r="40">
          <cell r="C40" t="str">
            <v>120-03</v>
          </cell>
          <cell r="D40">
            <v>1260000</v>
          </cell>
          <cell r="E40" t="str">
            <v>ACKERMAN</v>
          </cell>
        </row>
        <row r="41">
          <cell r="C41" t="str">
            <v>122-03</v>
          </cell>
          <cell r="D41">
            <v>1360000</v>
          </cell>
          <cell r="E41" t="str">
            <v>SANTIZO</v>
          </cell>
        </row>
        <row r="42">
          <cell r="C42" t="str">
            <v>127-03</v>
          </cell>
          <cell r="D42">
            <v>2010000</v>
          </cell>
          <cell r="E42" t="str">
            <v>MAELZER</v>
          </cell>
        </row>
        <row r="43">
          <cell r="C43" t="str">
            <v>1803-03</v>
          </cell>
          <cell r="D43">
            <v>1830000</v>
          </cell>
          <cell r="E43" t="str">
            <v>YORK</v>
          </cell>
        </row>
        <row r="44">
          <cell r="C44" t="str">
            <v>129-03</v>
          </cell>
          <cell r="D44">
            <v>1760000</v>
          </cell>
          <cell r="E44" t="str">
            <v>STRICKLAND</v>
          </cell>
        </row>
        <row r="45">
          <cell r="C45" t="str">
            <v>124-03</v>
          </cell>
          <cell r="D45">
            <v>2030000</v>
          </cell>
          <cell r="E45" t="str">
            <v>KILLION</v>
          </cell>
        </row>
        <row r="46">
          <cell r="C46" t="str">
            <v>126-03</v>
          </cell>
          <cell r="D46">
            <v>2230000</v>
          </cell>
          <cell r="E46" t="str">
            <v>SMITH</v>
          </cell>
        </row>
        <row r="47">
          <cell r="C47" t="str">
            <v>131-03</v>
          </cell>
          <cell r="D47">
            <v>1310000</v>
          </cell>
          <cell r="E47" t="str">
            <v>MALAVE</v>
          </cell>
        </row>
        <row r="48">
          <cell r="C48" t="str">
            <v>1804-03</v>
          </cell>
          <cell r="D48">
            <v>1830000</v>
          </cell>
          <cell r="E48" t="str">
            <v>YORK</v>
          </cell>
        </row>
        <row r="49">
          <cell r="C49" t="str">
            <v>1804-03</v>
          </cell>
          <cell r="D49">
            <v>1830000</v>
          </cell>
          <cell r="E49" t="str">
            <v>YORK</v>
          </cell>
        </row>
        <row r="50">
          <cell r="C50" t="str">
            <v>133-03</v>
          </cell>
          <cell r="D50">
            <v>1260000</v>
          </cell>
          <cell r="E50" t="str">
            <v>ACKERMAN</v>
          </cell>
        </row>
        <row r="51">
          <cell r="C51" t="str">
            <v>1804-03</v>
          </cell>
          <cell r="D51">
            <v>1830000</v>
          </cell>
          <cell r="E51" t="str">
            <v>YORK</v>
          </cell>
        </row>
        <row r="52">
          <cell r="C52" t="str">
            <v>128-03</v>
          </cell>
          <cell r="D52">
            <v>2010000</v>
          </cell>
          <cell r="E52" t="str">
            <v>MAELZER</v>
          </cell>
        </row>
        <row r="53">
          <cell r="C53" t="str">
            <v>135-03</v>
          </cell>
          <cell r="D53">
            <v>1360000</v>
          </cell>
          <cell r="E53" t="str">
            <v>SANTIZO</v>
          </cell>
        </row>
        <row r="54">
          <cell r="C54" t="str">
            <v>130-03</v>
          </cell>
          <cell r="D54">
            <v>1760000</v>
          </cell>
          <cell r="E54" t="str">
            <v>STRICKLAND</v>
          </cell>
        </row>
        <row r="55">
          <cell r="C55" t="str">
            <v>137-03</v>
          </cell>
          <cell r="D55">
            <v>2030000</v>
          </cell>
          <cell r="E55" t="str">
            <v>KILLION</v>
          </cell>
        </row>
        <row r="56">
          <cell r="C56" t="str">
            <v>1805-03</v>
          </cell>
          <cell r="D56">
            <v>1830000</v>
          </cell>
          <cell r="E56" t="str">
            <v>YORK</v>
          </cell>
        </row>
        <row r="57">
          <cell r="C57" t="str">
            <v>132-03</v>
          </cell>
          <cell r="D57">
            <v>1310000</v>
          </cell>
          <cell r="E57" t="str">
            <v>MALAVE</v>
          </cell>
        </row>
        <row r="58">
          <cell r="C58" t="str">
            <v>139-03</v>
          </cell>
          <cell r="D58">
            <v>2230000</v>
          </cell>
          <cell r="E58" t="str">
            <v>SMITH</v>
          </cell>
        </row>
        <row r="59">
          <cell r="C59" t="str">
            <v>132-03</v>
          </cell>
          <cell r="D59">
            <v>1310000</v>
          </cell>
          <cell r="E59" t="str">
            <v>MALAVE</v>
          </cell>
        </row>
        <row r="60">
          <cell r="C60" t="str">
            <v>134-03</v>
          </cell>
          <cell r="D60">
            <v>1260000</v>
          </cell>
          <cell r="E60" t="str">
            <v>ACKERMAN</v>
          </cell>
        </row>
        <row r="61">
          <cell r="C61" t="str">
            <v>1806-03</v>
          </cell>
          <cell r="D61">
            <v>1830000</v>
          </cell>
          <cell r="E61" t="str">
            <v>YORK</v>
          </cell>
        </row>
        <row r="62">
          <cell r="C62" t="str">
            <v>136-03</v>
          </cell>
          <cell r="D62">
            <v>1360000</v>
          </cell>
          <cell r="E62" t="str">
            <v>SANTIZO</v>
          </cell>
        </row>
        <row r="63">
          <cell r="C63" t="str">
            <v>141-03</v>
          </cell>
          <cell r="D63">
            <v>2010000</v>
          </cell>
          <cell r="E63" t="str">
            <v>MAELZER</v>
          </cell>
        </row>
        <row r="64">
          <cell r="C64" t="str">
            <v>143-03</v>
          </cell>
          <cell r="D64">
            <v>1760000</v>
          </cell>
          <cell r="E64" t="str">
            <v>STRICKLAND</v>
          </cell>
        </row>
        <row r="65">
          <cell r="C65" t="str">
            <v>1807-03</v>
          </cell>
          <cell r="D65">
            <v>1830000</v>
          </cell>
          <cell r="E65" t="str">
            <v>YORK</v>
          </cell>
        </row>
        <row r="66">
          <cell r="C66" t="str">
            <v>138-03</v>
          </cell>
          <cell r="D66">
            <v>2030000</v>
          </cell>
          <cell r="E66" t="str">
            <v>KILLION</v>
          </cell>
        </row>
        <row r="67">
          <cell r="C67" t="str">
            <v>140-03</v>
          </cell>
          <cell r="D67">
            <v>2230000</v>
          </cell>
          <cell r="E67" t="str">
            <v>SMITH</v>
          </cell>
        </row>
        <row r="68">
          <cell r="C68" t="str">
            <v>145-03</v>
          </cell>
          <cell r="D68">
            <v>1310000</v>
          </cell>
          <cell r="E68" t="str">
            <v>MALAVE</v>
          </cell>
        </row>
        <row r="69">
          <cell r="C69" t="str">
            <v>1807-03</v>
          </cell>
          <cell r="D69">
            <v>1830000</v>
          </cell>
          <cell r="E69" t="str">
            <v>YORK</v>
          </cell>
        </row>
        <row r="70">
          <cell r="C70" t="str">
            <v>147-03</v>
          </cell>
          <cell r="D70">
            <v>1260000</v>
          </cell>
          <cell r="E70" t="str">
            <v>ACKERMAN</v>
          </cell>
        </row>
        <row r="71">
          <cell r="C71" t="str">
            <v>142-03</v>
          </cell>
          <cell r="D71">
            <v>2010000</v>
          </cell>
          <cell r="E71" t="str">
            <v>MAELZER</v>
          </cell>
        </row>
        <row r="72">
          <cell r="C72" t="str">
            <v>149-03</v>
          </cell>
          <cell r="D72">
            <v>1360000</v>
          </cell>
          <cell r="E72" t="str">
            <v>SANTIZO</v>
          </cell>
        </row>
        <row r="73">
          <cell r="C73" t="str">
            <v>1808-03</v>
          </cell>
          <cell r="D73">
            <v>1830000</v>
          </cell>
          <cell r="E73" t="str">
            <v>YORK</v>
          </cell>
        </row>
        <row r="74">
          <cell r="C74" t="str">
            <v>144-03</v>
          </cell>
          <cell r="D74">
            <v>1760000</v>
          </cell>
          <cell r="E74" t="str">
            <v>STRICKLAND</v>
          </cell>
        </row>
        <row r="75">
          <cell r="C75" t="str">
            <v>151-03</v>
          </cell>
          <cell r="D75">
            <v>2030000</v>
          </cell>
          <cell r="E75" t="str">
            <v>KILLION</v>
          </cell>
        </row>
        <row r="76">
          <cell r="C76" t="str">
            <v>1809-03</v>
          </cell>
          <cell r="D76">
            <v>1830000</v>
          </cell>
          <cell r="E76" t="str">
            <v>YORK</v>
          </cell>
        </row>
        <row r="77">
          <cell r="C77" t="str">
            <v>146-03</v>
          </cell>
          <cell r="D77">
            <v>1310000</v>
          </cell>
          <cell r="E77" t="str">
            <v>MALAVE</v>
          </cell>
        </row>
        <row r="78">
          <cell r="C78" t="str">
            <v>153-03</v>
          </cell>
          <cell r="D78">
            <v>2230000</v>
          </cell>
          <cell r="E78" t="str">
            <v>SMITH</v>
          </cell>
        </row>
        <row r="79">
          <cell r="C79" t="str">
            <v>148-03</v>
          </cell>
          <cell r="D79">
            <v>1260000</v>
          </cell>
          <cell r="E79" t="str">
            <v>ACKERMAN</v>
          </cell>
        </row>
        <row r="80">
          <cell r="C80" t="str">
            <v>150-03</v>
          </cell>
          <cell r="D80">
            <v>1360000</v>
          </cell>
          <cell r="E80" t="str">
            <v>SANTIZO</v>
          </cell>
        </row>
        <row r="81">
          <cell r="C81" t="str">
            <v>50-03</v>
          </cell>
          <cell r="D81">
            <v>880000</v>
          </cell>
          <cell r="E81" t="str">
            <v>STEWART</v>
          </cell>
        </row>
        <row r="82">
          <cell r="C82" t="str">
            <v>155-03</v>
          </cell>
          <cell r="D82">
            <v>930000</v>
          </cell>
          <cell r="E82" t="str">
            <v>CLARK</v>
          </cell>
        </row>
        <row r="83">
          <cell r="C83" t="str">
            <v>1810-03</v>
          </cell>
          <cell r="D83">
            <v>1830000</v>
          </cell>
          <cell r="E83" t="str">
            <v>YORK</v>
          </cell>
        </row>
        <row r="84">
          <cell r="C84" t="str">
            <v>157-03</v>
          </cell>
          <cell r="D84">
            <v>1760000</v>
          </cell>
          <cell r="E84" t="str">
            <v>STRICKLAND</v>
          </cell>
        </row>
        <row r="85">
          <cell r="C85" t="str">
            <v>152-03</v>
          </cell>
          <cell r="D85">
            <v>2030000</v>
          </cell>
          <cell r="E85" t="str">
            <v>KILLION</v>
          </cell>
        </row>
        <row r="86">
          <cell r="C86" t="str">
            <v>154-03</v>
          </cell>
          <cell r="D86">
            <v>2230000</v>
          </cell>
          <cell r="E86" t="str">
            <v>SMITH</v>
          </cell>
        </row>
        <row r="87">
          <cell r="C87" t="str">
            <v>159-03</v>
          </cell>
          <cell r="D87">
            <v>880000</v>
          </cell>
          <cell r="E87" t="str">
            <v>STEWART</v>
          </cell>
        </row>
        <row r="88">
          <cell r="C88" t="str">
            <v>1811-03</v>
          </cell>
          <cell r="D88">
            <v>1830000</v>
          </cell>
          <cell r="E88" t="str">
            <v>YORK</v>
          </cell>
        </row>
        <row r="89">
          <cell r="C89" t="str">
            <v>161-03</v>
          </cell>
          <cell r="D89">
            <v>2000000</v>
          </cell>
          <cell r="E89" t="str">
            <v>STAMBAUGH</v>
          </cell>
        </row>
        <row r="90">
          <cell r="C90" t="str">
            <v>156-03</v>
          </cell>
          <cell r="D90">
            <v>930000</v>
          </cell>
          <cell r="E90" t="str">
            <v>CLARK</v>
          </cell>
        </row>
        <row r="91">
          <cell r="C91" t="str">
            <v>163-03</v>
          </cell>
          <cell r="D91">
            <v>2040000</v>
          </cell>
          <cell r="E91" t="str">
            <v>MOSES</v>
          </cell>
        </row>
        <row r="92">
          <cell r="C92" t="str">
            <v>1812-03</v>
          </cell>
          <cell r="D92">
            <v>1830000</v>
          </cell>
          <cell r="E92" t="str">
            <v>YORK</v>
          </cell>
        </row>
        <row r="93">
          <cell r="C93" t="str">
            <v>158-03</v>
          </cell>
          <cell r="D93">
            <v>1760000</v>
          </cell>
          <cell r="E93" t="str">
            <v>STRICKLAND</v>
          </cell>
        </row>
        <row r="94">
          <cell r="C94" t="str">
            <v>165-03</v>
          </cell>
          <cell r="D94">
            <v>2020000</v>
          </cell>
          <cell r="E94" t="str">
            <v>SHOOK</v>
          </cell>
        </row>
        <row r="95">
          <cell r="C95" t="str">
            <v>160-03</v>
          </cell>
          <cell r="D95">
            <v>880000</v>
          </cell>
          <cell r="E95" t="str">
            <v>STEWART</v>
          </cell>
        </row>
        <row r="96">
          <cell r="C96" t="str">
            <v>1813-03</v>
          </cell>
          <cell r="D96">
            <v>1830000</v>
          </cell>
          <cell r="E96" t="str">
            <v>YORK</v>
          </cell>
        </row>
        <row r="97">
          <cell r="C97" t="str">
            <v>167-03</v>
          </cell>
          <cell r="D97">
            <v>1770000</v>
          </cell>
          <cell r="E97" t="str">
            <v>BRUDER</v>
          </cell>
        </row>
        <row r="98">
          <cell r="C98" t="str">
            <v>162-03</v>
          </cell>
          <cell r="D98">
            <v>2000000</v>
          </cell>
          <cell r="E98" t="str">
            <v>STAMBAUGH</v>
          </cell>
        </row>
        <row r="99">
          <cell r="C99" t="str">
            <v>169-03</v>
          </cell>
          <cell r="D99">
            <v>930000</v>
          </cell>
          <cell r="E99" t="str">
            <v>CLARK</v>
          </cell>
        </row>
        <row r="100">
          <cell r="C100" t="str">
            <v>164-03</v>
          </cell>
          <cell r="D100">
            <v>2040000</v>
          </cell>
          <cell r="E100" t="str">
            <v>MOSES</v>
          </cell>
        </row>
        <row r="101">
          <cell r="C101" t="str">
            <v>171-03</v>
          </cell>
          <cell r="D101">
            <v>950000</v>
          </cell>
          <cell r="E101" t="str">
            <v>WEBSTER</v>
          </cell>
        </row>
        <row r="102">
          <cell r="C102" t="str">
            <v>166-03</v>
          </cell>
          <cell r="D102">
            <v>2020000</v>
          </cell>
          <cell r="E102" t="str">
            <v>SHOOK</v>
          </cell>
        </row>
        <row r="103">
          <cell r="C103" t="str">
            <v>1814-03</v>
          </cell>
          <cell r="D103">
            <v>1830000</v>
          </cell>
          <cell r="E103" t="str">
            <v>YORK</v>
          </cell>
        </row>
        <row r="104">
          <cell r="C104" t="str">
            <v>171-03</v>
          </cell>
          <cell r="D104">
            <v>950000</v>
          </cell>
          <cell r="E104" t="str">
            <v>WEBSTER</v>
          </cell>
        </row>
        <row r="105">
          <cell r="C105" t="str">
            <v>173-03</v>
          </cell>
          <cell r="D105">
            <v>880000</v>
          </cell>
          <cell r="E105" t="str">
            <v>STEWART</v>
          </cell>
        </row>
        <row r="106">
          <cell r="C106" t="str">
            <v>168-03</v>
          </cell>
          <cell r="D106">
            <v>1770000</v>
          </cell>
          <cell r="E106" t="str">
            <v>BRUDER</v>
          </cell>
        </row>
        <row r="107">
          <cell r="C107" t="str">
            <v>175-03</v>
          </cell>
          <cell r="D107">
            <v>2000000</v>
          </cell>
          <cell r="E107" t="str">
            <v>STAMBAUGH</v>
          </cell>
        </row>
        <row r="108">
          <cell r="C108" t="str">
            <v>1815-03</v>
          </cell>
          <cell r="D108">
            <v>1830000</v>
          </cell>
          <cell r="E108" t="str">
            <v>YORK</v>
          </cell>
        </row>
        <row r="109">
          <cell r="C109" t="str">
            <v>170-03</v>
          </cell>
          <cell r="D109">
            <v>930000</v>
          </cell>
          <cell r="E109" t="str">
            <v>CLARK</v>
          </cell>
        </row>
        <row r="110">
          <cell r="C110" t="str">
            <v>177-03</v>
          </cell>
          <cell r="D110">
            <v>2040000</v>
          </cell>
          <cell r="E110" t="str">
            <v>MOSES</v>
          </cell>
        </row>
        <row r="111">
          <cell r="C111" t="str">
            <v>172-03</v>
          </cell>
          <cell r="D111">
            <v>950000</v>
          </cell>
          <cell r="E111" t="str">
            <v>WEBSTER</v>
          </cell>
        </row>
        <row r="112">
          <cell r="C112" t="str">
            <v>179-03</v>
          </cell>
          <cell r="D112">
            <v>2020000</v>
          </cell>
          <cell r="E112" t="str">
            <v>SHOOK</v>
          </cell>
        </row>
        <row r="113">
          <cell r="C113" t="str">
            <v>1816-03</v>
          </cell>
          <cell r="D113">
            <v>1830000</v>
          </cell>
          <cell r="E113" t="str">
            <v>YORK</v>
          </cell>
        </row>
        <row r="114">
          <cell r="C114" t="str">
            <v>181-03</v>
          </cell>
          <cell r="D114">
            <v>1770000</v>
          </cell>
          <cell r="E114" t="str">
            <v>BRUDER</v>
          </cell>
        </row>
        <row r="115">
          <cell r="C115" t="str">
            <v>174-03</v>
          </cell>
          <cell r="D115">
            <v>880000</v>
          </cell>
          <cell r="E115" t="str">
            <v>STEWART</v>
          </cell>
        </row>
        <row r="116">
          <cell r="C116" t="str">
            <v>176-03</v>
          </cell>
          <cell r="D116">
            <v>2000000</v>
          </cell>
          <cell r="E116" t="str">
            <v>STAMBAUGH</v>
          </cell>
        </row>
        <row r="117">
          <cell r="C117" t="str">
            <v>183-03</v>
          </cell>
          <cell r="D117">
            <v>930000</v>
          </cell>
          <cell r="E117" t="str">
            <v>CLARK</v>
          </cell>
        </row>
        <row r="118">
          <cell r="C118" t="str">
            <v>1817-03</v>
          </cell>
          <cell r="D118">
            <v>2100000</v>
          </cell>
          <cell r="E118" t="str">
            <v>ISHMAEL</v>
          </cell>
        </row>
        <row r="119">
          <cell r="C119" t="str">
            <v>178-03</v>
          </cell>
          <cell r="D119">
            <v>2040000</v>
          </cell>
          <cell r="E119" t="str">
            <v>MOSES</v>
          </cell>
        </row>
        <row r="120">
          <cell r="C120" t="str">
            <v>185-03</v>
          </cell>
          <cell r="D120">
            <v>950000</v>
          </cell>
          <cell r="E120" t="str">
            <v>WEBSTER</v>
          </cell>
        </row>
        <row r="121">
          <cell r="C121" t="str">
            <v>180-03</v>
          </cell>
          <cell r="D121">
            <v>2020000</v>
          </cell>
          <cell r="E121" t="str">
            <v>SHOOK</v>
          </cell>
        </row>
        <row r="122">
          <cell r="C122" t="str">
            <v>187-03</v>
          </cell>
          <cell r="D122">
            <v>880000</v>
          </cell>
          <cell r="E122" t="str">
            <v>STEWART</v>
          </cell>
        </row>
        <row r="123">
          <cell r="C123" t="str">
            <v>182-03</v>
          </cell>
          <cell r="D123">
            <v>1770000</v>
          </cell>
          <cell r="E123" t="str">
            <v>BRUDER</v>
          </cell>
        </row>
        <row r="124">
          <cell r="C124" t="str">
            <v>189-03</v>
          </cell>
          <cell r="D124">
            <v>2000000</v>
          </cell>
          <cell r="E124" t="str">
            <v>STAMBAUGH</v>
          </cell>
        </row>
        <row r="125">
          <cell r="C125" t="str">
            <v>1818-03</v>
          </cell>
          <cell r="D125">
            <v>2100000</v>
          </cell>
          <cell r="E125" t="str">
            <v>ISHMAEL</v>
          </cell>
        </row>
        <row r="126">
          <cell r="C126" t="str">
            <v>184-03</v>
          </cell>
          <cell r="D126">
            <v>930000</v>
          </cell>
          <cell r="E126" t="str">
            <v>CLARK</v>
          </cell>
        </row>
        <row r="127">
          <cell r="C127" t="str">
            <v>191-03</v>
          </cell>
          <cell r="D127">
            <v>2000000</v>
          </cell>
          <cell r="E127" t="str">
            <v>STAMBAUGH</v>
          </cell>
        </row>
        <row r="128">
          <cell r="C128" t="str">
            <v>1819-03</v>
          </cell>
          <cell r="D128">
            <v>2100000</v>
          </cell>
          <cell r="E128" t="str">
            <v>ISHMAEL</v>
          </cell>
        </row>
        <row r="129">
          <cell r="C129" t="str">
            <v>186-03</v>
          </cell>
          <cell r="D129">
            <v>950000</v>
          </cell>
          <cell r="E129" t="str">
            <v>WEBSTER</v>
          </cell>
        </row>
        <row r="130">
          <cell r="C130" t="str">
            <v>193-03</v>
          </cell>
          <cell r="D130">
            <v>2020000</v>
          </cell>
          <cell r="E130" t="str">
            <v>SHOOK</v>
          </cell>
        </row>
        <row r="131">
          <cell r="C131" t="str">
            <v>188-03</v>
          </cell>
          <cell r="D131">
            <v>880000</v>
          </cell>
          <cell r="E131" t="str">
            <v>STEWART</v>
          </cell>
        </row>
        <row r="132">
          <cell r="C132" t="str">
            <v>195-03</v>
          </cell>
          <cell r="D132">
            <v>1770000</v>
          </cell>
          <cell r="E132" t="str">
            <v>BRUDER</v>
          </cell>
        </row>
        <row r="133">
          <cell r="C133" t="str">
            <v>190-03</v>
          </cell>
          <cell r="D133">
            <v>2000000</v>
          </cell>
          <cell r="E133" t="str">
            <v>STAMBAUGH</v>
          </cell>
        </row>
        <row r="134">
          <cell r="C134" t="str">
            <v>1820-03</v>
          </cell>
          <cell r="D134">
            <v>2100000</v>
          </cell>
          <cell r="E134" t="str">
            <v>ISHMAEL</v>
          </cell>
        </row>
        <row r="135">
          <cell r="C135" t="str">
            <v>197-03</v>
          </cell>
          <cell r="D135">
            <v>930000</v>
          </cell>
          <cell r="E135" t="str">
            <v>CLARK</v>
          </cell>
        </row>
        <row r="136">
          <cell r="C136" t="str">
            <v>192-03</v>
          </cell>
          <cell r="D136">
            <v>2040000</v>
          </cell>
          <cell r="E136" t="str">
            <v>MOSES</v>
          </cell>
        </row>
        <row r="137">
          <cell r="C137" t="str">
            <v>199-03</v>
          </cell>
          <cell r="D137">
            <v>950000</v>
          </cell>
          <cell r="E137" t="str">
            <v>WEBSTER</v>
          </cell>
        </row>
        <row r="138">
          <cell r="C138" t="str">
            <v>194-03</v>
          </cell>
          <cell r="D138">
            <v>2020000</v>
          </cell>
          <cell r="E138" t="str">
            <v>SHOOK</v>
          </cell>
        </row>
        <row r="139">
          <cell r="C139" t="str">
            <v>1821-03</v>
          </cell>
          <cell r="D139">
            <v>2100000</v>
          </cell>
          <cell r="E139" t="str">
            <v>ISHMAEL</v>
          </cell>
        </row>
        <row r="140">
          <cell r="C140" t="str">
            <v>201-03</v>
          </cell>
          <cell r="D140">
            <v>880000</v>
          </cell>
          <cell r="E140" t="str">
            <v>STEWART</v>
          </cell>
        </row>
        <row r="141">
          <cell r="C141" t="str">
            <v>196-03</v>
          </cell>
          <cell r="D141">
            <v>1770000</v>
          </cell>
          <cell r="E141" t="str">
            <v>BRUDER</v>
          </cell>
        </row>
        <row r="142">
          <cell r="C142" t="str">
            <v>203-03</v>
          </cell>
          <cell r="D142">
            <v>2000000</v>
          </cell>
          <cell r="E142" t="str">
            <v>STAMBAUGH</v>
          </cell>
        </row>
        <row r="143">
          <cell r="C143" t="str">
            <v>198-03</v>
          </cell>
          <cell r="D143">
            <v>930000</v>
          </cell>
          <cell r="E143" t="str">
            <v>CLARK</v>
          </cell>
        </row>
        <row r="144">
          <cell r="C144" t="str">
            <v>1822-03</v>
          </cell>
          <cell r="D144">
            <v>2100000</v>
          </cell>
          <cell r="E144" t="str">
            <v>ISHMAEL</v>
          </cell>
        </row>
        <row r="145">
          <cell r="C145" t="str">
            <v>205-03</v>
          </cell>
          <cell r="D145">
            <v>2040000</v>
          </cell>
          <cell r="E145" t="str">
            <v>MOSES</v>
          </cell>
        </row>
        <row r="146">
          <cell r="C146" t="str">
            <v>200-03</v>
          </cell>
          <cell r="D146">
            <v>950000</v>
          </cell>
          <cell r="E146" t="str">
            <v>WEBSTER</v>
          </cell>
        </row>
        <row r="147">
          <cell r="C147" t="str">
            <v>207-03</v>
          </cell>
          <cell r="D147">
            <v>2020000</v>
          </cell>
          <cell r="E147" t="str">
            <v>SHOOK</v>
          </cell>
        </row>
        <row r="148">
          <cell r="C148" t="str">
            <v>202-03</v>
          </cell>
          <cell r="D148">
            <v>880000</v>
          </cell>
          <cell r="E148" t="str">
            <v>STEWART</v>
          </cell>
        </row>
        <row r="149">
          <cell r="C149" t="str">
            <v>1823-03</v>
          </cell>
          <cell r="D149">
            <v>2100000</v>
          </cell>
          <cell r="E149" t="str">
            <v>ISHMAEL</v>
          </cell>
        </row>
        <row r="150">
          <cell r="C150" t="str">
            <v>209-03</v>
          </cell>
          <cell r="D150">
            <v>1770000</v>
          </cell>
          <cell r="E150" t="str">
            <v>BRUDER</v>
          </cell>
        </row>
        <row r="151">
          <cell r="C151" t="str">
            <v>204-03</v>
          </cell>
          <cell r="D151">
            <v>2000000</v>
          </cell>
          <cell r="E151" t="str">
            <v>STAMBAUGH</v>
          </cell>
        </row>
        <row r="152">
          <cell r="C152" t="str">
            <v>211-03</v>
          </cell>
          <cell r="D152">
            <v>930000</v>
          </cell>
          <cell r="E152" t="str">
            <v>CLARK</v>
          </cell>
        </row>
        <row r="153">
          <cell r="C153" t="str">
            <v>1824-03</v>
          </cell>
          <cell r="D153">
            <v>2100000</v>
          </cell>
          <cell r="E153" t="str">
            <v>ISHMAEL</v>
          </cell>
        </row>
        <row r="154">
          <cell r="C154" t="str">
            <v>52-03</v>
          </cell>
          <cell r="D154">
            <v>2150000</v>
          </cell>
          <cell r="E154" t="str">
            <v>SWANSON</v>
          </cell>
        </row>
        <row r="155">
          <cell r="C155" t="str">
            <v>52-03</v>
          </cell>
          <cell r="D155">
            <v>2150000</v>
          </cell>
          <cell r="E155" t="str">
            <v>SWANSON</v>
          </cell>
        </row>
        <row r="156">
          <cell r="C156" t="str">
            <v>206-03</v>
          </cell>
          <cell r="D156">
            <v>2040000</v>
          </cell>
          <cell r="E156" t="str">
            <v>MOSES</v>
          </cell>
        </row>
        <row r="157">
          <cell r="C157" t="str">
            <v>213-03</v>
          </cell>
          <cell r="D157">
            <v>1810000</v>
          </cell>
          <cell r="E157" t="str">
            <v>NEWELL</v>
          </cell>
        </row>
        <row r="158">
          <cell r="C158" t="str">
            <v>208-03</v>
          </cell>
          <cell r="D158">
            <v>2020000</v>
          </cell>
          <cell r="E158" t="str">
            <v>SHOOK</v>
          </cell>
        </row>
        <row r="159">
          <cell r="C159" t="str">
            <v>208-03</v>
          </cell>
          <cell r="D159">
            <v>2020000</v>
          </cell>
          <cell r="E159" t="str">
            <v>SHOOK</v>
          </cell>
        </row>
        <row r="160">
          <cell r="C160" t="str">
            <v>215-03</v>
          </cell>
          <cell r="D160">
            <v>950000</v>
          </cell>
          <cell r="E160" t="str">
            <v>WEBSTER</v>
          </cell>
        </row>
        <row r="161">
          <cell r="C161" t="str">
            <v>54-03</v>
          </cell>
          <cell r="D161">
            <v>1480000</v>
          </cell>
          <cell r="E161" t="str">
            <v>STURGEON</v>
          </cell>
        </row>
        <row r="162">
          <cell r="C162" t="str">
            <v>210-03</v>
          </cell>
          <cell r="D162">
            <v>1770000</v>
          </cell>
          <cell r="E162" t="str">
            <v>BRUDER</v>
          </cell>
        </row>
        <row r="163">
          <cell r="C163" t="str">
            <v>217-03</v>
          </cell>
          <cell r="D163">
            <v>1800000</v>
          </cell>
          <cell r="E163" t="str">
            <v>CHANDLER</v>
          </cell>
        </row>
        <row r="164">
          <cell r="C164" t="str">
            <v>1825-03</v>
          </cell>
          <cell r="D164">
            <v>730000</v>
          </cell>
          <cell r="E164" t="str">
            <v>HOMIK</v>
          </cell>
        </row>
        <row r="165">
          <cell r="C165" t="str">
            <v>56-03</v>
          </cell>
          <cell r="D165">
            <v>2090000</v>
          </cell>
          <cell r="E165" t="str">
            <v>HAITHCOX</v>
          </cell>
        </row>
        <row r="166">
          <cell r="C166" t="str">
            <v>212-03</v>
          </cell>
          <cell r="D166">
            <v>930000</v>
          </cell>
          <cell r="E166" t="str">
            <v>CLARK</v>
          </cell>
        </row>
        <row r="167">
          <cell r="C167" t="str">
            <v>219-03</v>
          </cell>
          <cell r="D167">
            <v>1480000</v>
          </cell>
          <cell r="E167" t="str">
            <v>STURGEON</v>
          </cell>
        </row>
        <row r="168">
          <cell r="C168" t="str">
            <v>214-03</v>
          </cell>
          <cell r="D168">
            <v>1810000</v>
          </cell>
          <cell r="E168" t="str">
            <v>NEWELL</v>
          </cell>
        </row>
        <row r="169">
          <cell r="C169" t="str">
            <v>212-03</v>
          </cell>
          <cell r="D169">
            <v>930000</v>
          </cell>
          <cell r="E169" t="str">
            <v>CLARK</v>
          </cell>
        </row>
        <row r="170">
          <cell r="C170" t="str">
            <v>212-03</v>
          </cell>
          <cell r="D170">
            <v>930000</v>
          </cell>
          <cell r="E170" t="str">
            <v>CLARK</v>
          </cell>
        </row>
        <row r="171">
          <cell r="C171" t="str">
            <v>214-03</v>
          </cell>
          <cell r="D171">
            <v>1810000</v>
          </cell>
          <cell r="E171" t="str">
            <v>NEWELL</v>
          </cell>
        </row>
        <row r="172">
          <cell r="C172" t="str">
            <v>58-03</v>
          </cell>
          <cell r="D172">
            <v>2040000</v>
          </cell>
          <cell r="E172" t="str">
            <v>MOSES</v>
          </cell>
        </row>
        <row r="173">
          <cell r="C173" t="str">
            <v>1826-03</v>
          </cell>
          <cell r="D173">
            <v>730000</v>
          </cell>
          <cell r="E173" t="str">
            <v>HOMIK</v>
          </cell>
        </row>
        <row r="174">
          <cell r="C174" t="str">
            <v>303-03</v>
          </cell>
          <cell r="D174">
            <v>2020000</v>
          </cell>
          <cell r="E174" t="str">
            <v>SHOOK</v>
          </cell>
        </row>
        <row r="175">
          <cell r="C175" t="str">
            <v>216-03</v>
          </cell>
          <cell r="D175">
            <v>950000</v>
          </cell>
          <cell r="E175" t="str">
            <v>WEBSTER</v>
          </cell>
        </row>
        <row r="176">
          <cell r="C176" t="str">
            <v>221-03</v>
          </cell>
          <cell r="D176">
            <v>2090000</v>
          </cell>
          <cell r="E176" t="str">
            <v>HAITHCOX</v>
          </cell>
        </row>
        <row r="177">
          <cell r="C177" t="str">
            <v>60-03</v>
          </cell>
          <cell r="D177">
            <v>1770000</v>
          </cell>
          <cell r="E177" t="str">
            <v>BRUDER</v>
          </cell>
        </row>
        <row r="178">
          <cell r="C178" t="str">
            <v>218-03</v>
          </cell>
          <cell r="D178">
            <v>1800000</v>
          </cell>
          <cell r="E178" t="str">
            <v>CHANDLER</v>
          </cell>
        </row>
        <row r="179">
          <cell r="C179" t="str">
            <v>1827-03</v>
          </cell>
          <cell r="D179">
            <v>2100000</v>
          </cell>
          <cell r="E179" t="str">
            <v>ISHMAEL</v>
          </cell>
        </row>
        <row r="180">
          <cell r="C180" t="str">
            <v>220-03</v>
          </cell>
          <cell r="D180">
            <v>1480000</v>
          </cell>
          <cell r="E180" t="str">
            <v>STURGEON</v>
          </cell>
        </row>
        <row r="181">
          <cell r="C181" t="str">
            <v>223-03</v>
          </cell>
          <cell r="D181">
            <v>1810000</v>
          </cell>
          <cell r="E181" t="str">
            <v>NEWELL</v>
          </cell>
        </row>
        <row r="182">
          <cell r="C182" t="str">
            <v>1828-03</v>
          </cell>
          <cell r="D182">
            <v>730000</v>
          </cell>
          <cell r="E182" t="str">
            <v>HOMIK</v>
          </cell>
        </row>
        <row r="183">
          <cell r="C183" t="str">
            <v>307-03</v>
          </cell>
          <cell r="D183">
            <v>950000</v>
          </cell>
          <cell r="E183" t="str">
            <v>WEBSTER</v>
          </cell>
        </row>
        <row r="184">
          <cell r="C184" t="str">
            <v>305-03</v>
          </cell>
          <cell r="D184">
            <v>930000</v>
          </cell>
          <cell r="E184" t="str">
            <v>CLARK</v>
          </cell>
        </row>
        <row r="185">
          <cell r="C185" t="str">
            <v>222-03</v>
          </cell>
          <cell r="D185">
            <v>2090000</v>
          </cell>
          <cell r="E185" t="str">
            <v>HAITHCOX</v>
          </cell>
        </row>
        <row r="186">
          <cell r="C186" t="str">
            <v>225-03</v>
          </cell>
          <cell r="D186">
            <v>1800000</v>
          </cell>
          <cell r="E186" t="str">
            <v>CHANDLER</v>
          </cell>
        </row>
        <row r="187">
          <cell r="C187" t="str">
            <v>224-03</v>
          </cell>
          <cell r="D187">
            <v>1810000</v>
          </cell>
          <cell r="E187" t="str">
            <v>NEWELL</v>
          </cell>
        </row>
        <row r="188">
          <cell r="C188" t="str">
            <v>1829-03</v>
          </cell>
          <cell r="D188">
            <v>2100000</v>
          </cell>
          <cell r="E188" t="str">
            <v>ISHMAEL</v>
          </cell>
        </row>
        <row r="189">
          <cell r="C189" t="str">
            <v>227-03</v>
          </cell>
          <cell r="D189">
            <v>1480000</v>
          </cell>
          <cell r="E189" t="str">
            <v>STURGEON</v>
          </cell>
        </row>
        <row r="190">
          <cell r="C190" t="str">
            <v>1830-03</v>
          </cell>
          <cell r="D190">
            <v>2100000</v>
          </cell>
          <cell r="E190" t="str">
            <v>ISHMAEL</v>
          </cell>
        </row>
        <row r="191">
          <cell r="C191" t="str">
            <v>226-03</v>
          </cell>
          <cell r="D191">
            <v>1800000</v>
          </cell>
          <cell r="E191" t="str">
            <v>CHANDLER</v>
          </cell>
        </row>
        <row r="192">
          <cell r="C192" t="str">
            <v>229-03</v>
          </cell>
          <cell r="D192">
            <v>2090000</v>
          </cell>
          <cell r="E192" t="str">
            <v>HAITHCOX</v>
          </cell>
        </row>
        <row r="193">
          <cell r="C193" t="str">
            <v>1831-03</v>
          </cell>
          <cell r="D193">
            <v>2100000</v>
          </cell>
          <cell r="E193" t="str">
            <v>ISHMAEL</v>
          </cell>
        </row>
        <row r="194">
          <cell r="C194" t="str">
            <v>231-03</v>
          </cell>
          <cell r="D194">
            <v>1810000</v>
          </cell>
          <cell r="E194" t="str">
            <v>NEWELL</v>
          </cell>
        </row>
        <row r="195">
          <cell r="C195" t="str">
            <v>228-03</v>
          </cell>
          <cell r="D195">
            <v>1480000</v>
          </cell>
          <cell r="E195" t="str">
            <v>STURGEON</v>
          </cell>
        </row>
        <row r="196">
          <cell r="C196" t="str">
            <v>1832-03</v>
          </cell>
          <cell r="D196">
            <v>2100000</v>
          </cell>
          <cell r="E196" t="str">
            <v>ISHMAEL</v>
          </cell>
        </row>
        <row r="197">
          <cell r="C197" t="str">
            <v>230-03</v>
          </cell>
          <cell r="D197">
            <v>2090000</v>
          </cell>
          <cell r="E197" t="str">
            <v>HAITHCOX</v>
          </cell>
        </row>
        <row r="198">
          <cell r="C198" t="str">
            <v>233-03</v>
          </cell>
          <cell r="D198">
            <v>1800000</v>
          </cell>
          <cell r="E198" t="str">
            <v>CHANDLER</v>
          </cell>
        </row>
        <row r="199">
          <cell r="C199" t="str">
            <v>1833-03</v>
          </cell>
          <cell r="D199">
            <v>2100000</v>
          </cell>
          <cell r="E199" t="str">
            <v>ISHMAEL</v>
          </cell>
        </row>
        <row r="200">
          <cell r="C200" t="str">
            <v>232-03</v>
          </cell>
          <cell r="D200">
            <v>1810000</v>
          </cell>
          <cell r="E200" t="str">
            <v>NEWELL</v>
          </cell>
        </row>
        <row r="201">
          <cell r="C201" t="str">
            <v>235-03</v>
          </cell>
          <cell r="D201">
            <v>1480000</v>
          </cell>
          <cell r="E201" t="str">
            <v>STURGEON</v>
          </cell>
        </row>
        <row r="202">
          <cell r="C202" t="str">
            <v>232-03</v>
          </cell>
          <cell r="D202">
            <v>1810000</v>
          </cell>
          <cell r="E202" t="str">
            <v>NEWELL</v>
          </cell>
        </row>
        <row r="203">
          <cell r="C203" t="str">
            <v>232-03</v>
          </cell>
          <cell r="D203">
            <v>1810000</v>
          </cell>
          <cell r="E203" t="str">
            <v>NEWELL</v>
          </cell>
        </row>
        <row r="204">
          <cell r="C204" t="str">
            <v>1902-03</v>
          </cell>
          <cell r="D204">
            <v>2100000</v>
          </cell>
          <cell r="E204" t="str">
            <v>ISHMAEL</v>
          </cell>
        </row>
        <row r="205">
          <cell r="C205" t="str">
            <v>1902-03</v>
          </cell>
          <cell r="D205">
            <v>2100000</v>
          </cell>
          <cell r="E205" t="str">
            <v>ISHMAEL</v>
          </cell>
        </row>
        <row r="206">
          <cell r="C206" t="str">
            <v>1902-03</v>
          </cell>
          <cell r="D206">
            <v>2100000</v>
          </cell>
          <cell r="E206" t="str">
            <v>ISHMAEL</v>
          </cell>
        </row>
        <row r="207">
          <cell r="C207" t="str">
            <v>234-03</v>
          </cell>
          <cell r="D207">
            <v>1800000</v>
          </cell>
          <cell r="E207" t="str">
            <v>CHANDLER</v>
          </cell>
        </row>
        <row r="208">
          <cell r="C208" t="str">
            <v>237-03</v>
          </cell>
          <cell r="D208">
            <v>2090000</v>
          </cell>
          <cell r="E208" t="str">
            <v>HAITHCOX</v>
          </cell>
        </row>
        <row r="209">
          <cell r="C209" t="str">
            <v>239-03</v>
          </cell>
          <cell r="D209">
            <v>1810000</v>
          </cell>
          <cell r="E209" t="str">
            <v>NEWELL</v>
          </cell>
        </row>
        <row r="210">
          <cell r="C210" t="str">
            <v>236-03</v>
          </cell>
          <cell r="D210">
            <v>1480000</v>
          </cell>
          <cell r="E210" t="str">
            <v>STURGEON</v>
          </cell>
        </row>
        <row r="211">
          <cell r="C211" t="str">
            <v>238-03</v>
          </cell>
          <cell r="D211">
            <v>2090000</v>
          </cell>
          <cell r="E211" t="str">
            <v>HAITHCOX</v>
          </cell>
        </row>
        <row r="212">
          <cell r="C212" t="str">
            <v>241-03</v>
          </cell>
          <cell r="D212">
            <v>1800000</v>
          </cell>
          <cell r="E212" t="str">
            <v>CHANDLER</v>
          </cell>
        </row>
        <row r="213">
          <cell r="C213" t="str">
            <v>240-03</v>
          </cell>
          <cell r="D213">
            <v>1810000</v>
          </cell>
          <cell r="E213" t="str">
            <v>NEWELL</v>
          </cell>
        </row>
        <row r="214">
          <cell r="C214" t="str">
            <v>243-03</v>
          </cell>
          <cell r="D214">
            <v>1480000</v>
          </cell>
          <cell r="E214" t="str">
            <v>STURGEON</v>
          </cell>
        </row>
        <row r="215">
          <cell r="C215" t="str">
            <v>240-03</v>
          </cell>
          <cell r="D215">
            <v>1810000</v>
          </cell>
          <cell r="E215" t="str">
            <v>NEWELL</v>
          </cell>
        </row>
        <row r="216">
          <cell r="C216" t="str">
            <v>245-03</v>
          </cell>
          <cell r="D216">
            <v>2090000</v>
          </cell>
          <cell r="E216" t="str">
            <v>HAITHCOX</v>
          </cell>
        </row>
        <row r="217">
          <cell r="C217" t="str">
            <v>242-03</v>
          </cell>
          <cell r="D217">
            <v>1800000</v>
          </cell>
          <cell r="E217" t="str">
            <v>CHANDLER</v>
          </cell>
        </row>
        <row r="218">
          <cell r="C218" t="str">
            <v>309-03</v>
          </cell>
          <cell r="D218">
            <v>1810000</v>
          </cell>
          <cell r="E218" t="str">
            <v>NEWELL</v>
          </cell>
        </row>
        <row r="219">
          <cell r="C219" t="str">
            <v>244-03</v>
          </cell>
          <cell r="D219">
            <v>1480000</v>
          </cell>
          <cell r="E219" t="str">
            <v>STURGEON</v>
          </cell>
        </row>
        <row r="220">
          <cell r="C220" t="str">
            <v>311-03</v>
          </cell>
          <cell r="D220">
            <v>1800000</v>
          </cell>
          <cell r="E220" t="str">
            <v>CHANDLER</v>
          </cell>
        </row>
        <row r="221">
          <cell r="C221" t="str">
            <v>246-03</v>
          </cell>
          <cell r="D221">
            <v>2090000</v>
          </cell>
          <cell r="E221" t="str">
            <v>HAITHCOX</v>
          </cell>
        </row>
        <row r="222">
          <cell r="C222" t="str">
            <v>313-03</v>
          </cell>
          <cell r="D222">
            <v>1480000</v>
          </cell>
          <cell r="E222" t="str">
            <v>STURGEON</v>
          </cell>
        </row>
        <row r="223">
          <cell r="C223" t="str">
            <v>315-03</v>
          </cell>
          <cell r="D223">
            <v>2090000</v>
          </cell>
          <cell r="E223" t="str">
            <v>HAITHCOX</v>
          </cell>
        </row>
        <row r="225">
          <cell r="C225" t="str">
            <v>245-02</v>
          </cell>
          <cell r="D225">
            <v>2090000</v>
          </cell>
          <cell r="E225" t="str">
            <v>HAITHCOX</v>
          </cell>
        </row>
        <row r="226">
          <cell r="C226" t="str">
            <v>309-02</v>
          </cell>
          <cell r="D226">
            <v>1230000</v>
          </cell>
          <cell r="E226" t="str">
            <v>YANAI</v>
          </cell>
        </row>
        <row r="227">
          <cell r="C227" t="str">
            <v>244-02</v>
          </cell>
          <cell r="D227">
            <v>2220000</v>
          </cell>
          <cell r="E227" t="str">
            <v>HILLS</v>
          </cell>
        </row>
        <row r="228">
          <cell r="C228" t="str">
            <v>311-02</v>
          </cell>
          <cell r="D228">
            <v>1800000</v>
          </cell>
          <cell r="E228" t="str">
            <v>CHANDLER</v>
          </cell>
        </row>
        <row r="229">
          <cell r="C229" t="str">
            <v>246-02</v>
          </cell>
          <cell r="D229">
            <v>2090000</v>
          </cell>
          <cell r="E229" t="str">
            <v>HAITHCOX</v>
          </cell>
        </row>
        <row r="230">
          <cell r="C230" t="str">
            <v>313-02</v>
          </cell>
          <cell r="D230">
            <v>2220000</v>
          </cell>
          <cell r="E230" t="str">
            <v>HILLS</v>
          </cell>
        </row>
        <row r="231">
          <cell r="C231" t="str">
            <v>315-02</v>
          </cell>
          <cell r="D231">
            <v>2090000</v>
          </cell>
          <cell r="E231" t="str">
            <v>HAITHCOX</v>
          </cell>
        </row>
        <row r="233">
          <cell r="C233" t="str">
            <v>309-26</v>
          </cell>
          <cell r="D233">
            <v>1230000</v>
          </cell>
          <cell r="E233" t="str">
            <v>YANAI</v>
          </cell>
        </row>
        <row r="234">
          <cell r="C234" t="str">
            <v>244-26</v>
          </cell>
          <cell r="D234">
            <v>2260000</v>
          </cell>
          <cell r="E234" t="str">
            <v>ARVIDSON</v>
          </cell>
        </row>
        <row r="235">
          <cell r="C235" t="str">
            <v>311-26</v>
          </cell>
          <cell r="D235">
            <v>1800000</v>
          </cell>
          <cell r="E235" t="str">
            <v>CHANDLER</v>
          </cell>
        </row>
        <row r="236">
          <cell r="C236" t="str">
            <v>246-26</v>
          </cell>
          <cell r="D236">
            <v>2090000</v>
          </cell>
          <cell r="E236" t="str">
            <v>HAITHCOX</v>
          </cell>
        </row>
        <row r="237">
          <cell r="C237" t="str">
            <v>313-26</v>
          </cell>
          <cell r="D237">
            <v>2260000</v>
          </cell>
          <cell r="E237" t="str">
            <v>ARVIDSON</v>
          </cell>
        </row>
        <row r="239">
          <cell r="C239" t="str">
            <v>236-12</v>
          </cell>
          <cell r="D239">
            <v>2100000</v>
          </cell>
          <cell r="E239" t="str">
            <v>ISHMAEL</v>
          </cell>
        </row>
        <row r="240">
          <cell r="C240" t="str">
            <v>238-12</v>
          </cell>
          <cell r="D240">
            <v>1300000</v>
          </cell>
          <cell r="E240" t="str">
            <v>LEVIN</v>
          </cell>
        </row>
        <row r="241">
          <cell r="C241" t="str">
            <v>241-12</v>
          </cell>
          <cell r="D241">
            <v>2000000</v>
          </cell>
          <cell r="E241" t="str">
            <v>STAMBAUGH</v>
          </cell>
        </row>
        <row r="242">
          <cell r="C242" t="str">
            <v>240-12</v>
          </cell>
          <cell r="D242">
            <v>1230000</v>
          </cell>
          <cell r="E242" t="str">
            <v>YANAI</v>
          </cell>
        </row>
        <row r="243">
          <cell r="C243" t="str">
            <v>243-12</v>
          </cell>
          <cell r="D243">
            <v>2100000</v>
          </cell>
          <cell r="E243" t="str">
            <v>ISHMAEL</v>
          </cell>
        </row>
        <row r="244">
          <cell r="C244" t="str">
            <v>245-12</v>
          </cell>
          <cell r="D244">
            <v>1300000</v>
          </cell>
          <cell r="E244" t="str">
            <v>LEVIN</v>
          </cell>
        </row>
        <row r="245">
          <cell r="C245" t="str">
            <v>242-12</v>
          </cell>
          <cell r="D245">
            <v>2000000</v>
          </cell>
          <cell r="E245" t="str">
            <v>STAMBAUGH</v>
          </cell>
        </row>
        <row r="246">
          <cell r="C246" t="str">
            <v>309-12</v>
          </cell>
          <cell r="D246">
            <v>1230000</v>
          </cell>
          <cell r="E246" t="str">
            <v>YANAI</v>
          </cell>
        </row>
        <row r="247">
          <cell r="C247" t="str">
            <v>244-12</v>
          </cell>
          <cell r="D247">
            <v>2100000</v>
          </cell>
          <cell r="E247" t="str">
            <v>ISHMAEL</v>
          </cell>
        </row>
        <row r="248">
          <cell r="C248" t="str">
            <v>311-12</v>
          </cell>
          <cell r="D248">
            <v>2000000</v>
          </cell>
          <cell r="E248" t="str">
            <v>STAMBAUGH</v>
          </cell>
        </row>
        <row r="249">
          <cell r="C249" t="str">
            <v>246-12</v>
          </cell>
          <cell r="D249">
            <v>1300000</v>
          </cell>
          <cell r="E249" t="str">
            <v>LEVIN</v>
          </cell>
        </row>
        <row r="250">
          <cell r="C250" t="str">
            <v>313-12</v>
          </cell>
          <cell r="D250">
            <v>2100000</v>
          </cell>
          <cell r="E250" t="str">
            <v>ISHMAEL</v>
          </cell>
        </row>
        <row r="251">
          <cell r="C251" t="str">
            <v>315-12</v>
          </cell>
          <cell r="D251">
            <v>1300000</v>
          </cell>
          <cell r="E251" t="str">
            <v>LEVIN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101-04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245-03</v>
          </cell>
          <cell r="D2">
            <v>2090000</v>
          </cell>
          <cell r="E2" t="str">
            <v>HAITHCOX</v>
          </cell>
        </row>
        <row r="3">
          <cell r="C3" t="str">
            <v>242-03</v>
          </cell>
          <cell r="D3">
            <v>1800000</v>
          </cell>
          <cell r="E3" t="str">
            <v>CHANDLER</v>
          </cell>
        </row>
        <row r="4">
          <cell r="C4" t="str">
            <v>309-03</v>
          </cell>
          <cell r="D4">
            <v>1810000</v>
          </cell>
          <cell r="E4" t="str">
            <v>NEWELL</v>
          </cell>
        </row>
        <row r="5">
          <cell r="C5" t="str">
            <v>244-03</v>
          </cell>
          <cell r="D5">
            <v>1480000</v>
          </cell>
          <cell r="E5" t="str">
            <v>STURGEON</v>
          </cell>
        </row>
        <row r="6">
          <cell r="C6" t="str">
            <v>311-03</v>
          </cell>
          <cell r="D6">
            <v>1800000</v>
          </cell>
          <cell r="E6" t="str">
            <v>CHANDLER</v>
          </cell>
        </row>
        <row r="7">
          <cell r="C7" t="str">
            <v>246-03</v>
          </cell>
          <cell r="D7">
            <v>2090000</v>
          </cell>
          <cell r="E7" t="str">
            <v>HAITHCOX</v>
          </cell>
        </row>
        <row r="8">
          <cell r="C8" t="str">
            <v>313-03</v>
          </cell>
          <cell r="D8">
            <v>1480000</v>
          </cell>
          <cell r="E8" t="str">
            <v>STURGEON</v>
          </cell>
        </row>
        <row r="9">
          <cell r="C9" t="str">
            <v>315-03</v>
          </cell>
          <cell r="D9">
            <v>2090000</v>
          </cell>
          <cell r="E9" t="str">
            <v>HAITHCOX</v>
          </cell>
        </row>
        <row r="10">
          <cell r="C10" t="str">
            <v>101-04</v>
          </cell>
          <cell r="D10">
            <v>2030000</v>
          </cell>
          <cell r="E10" t="str">
            <v>KILLION</v>
          </cell>
        </row>
        <row r="11">
          <cell r="C11" t="str">
            <v>101-04</v>
          </cell>
          <cell r="D11">
            <v>2030000</v>
          </cell>
          <cell r="E11" t="str">
            <v>KILLION</v>
          </cell>
        </row>
        <row r="12">
          <cell r="C12" t="str">
            <v>103-04</v>
          </cell>
          <cell r="D12">
            <v>1260000</v>
          </cell>
          <cell r="E12" t="str">
            <v>ACKERMAN</v>
          </cell>
        </row>
        <row r="13">
          <cell r="C13" t="str">
            <v>102-04</v>
          </cell>
          <cell r="D13">
            <v>2030000</v>
          </cell>
          <cell r="E13" t="str">
            <v>KILLION</v>
          </cell>
        </row>
        <row r="14">
          <cell r="C14" t="str">
            <v>105-04</v>
          </cell>
          <cell r="D14">
            <v>2010000</v>
          </cell>
          <cell r="E14" t="str">
            <v>MAELZER</v>
          </cell>
        </row>
        <row r="15">
          <cell r="C15" t="str">
            <v>107-04</v>
          </cell>
          <cell r="D15">
            <v>1990000</v>
          </cell>
          <cell r="E15" t="str">
            <v>DAVIS</v>
          </cell>
        </row>
        <row r="16">
          <cell r="C16" t="str">
            <v>104-04</v>
          </cell>
          <cell r="D16">
            <v>1260000</v>
          </cell>
          <cell r="E16" t="str">
            <v>ACKERMAN</v>
          </cell>
        </row>
        <row r="17">
          <cell r="C17" t="str">
            <v>109-04</v>
          </cell>
          <cell r="D17">
            <v>1310000</v>
          </cell>
          <cell r="E17" t="str">
            <v>MALAVE</v>
          </cell>
        </row>
        <row r="18">
          <cell r="C18" t="str">
            <v>111-04</v>
          </cell>
          <cell r="D18">
            <v>1760000</v>
          </cell>
          <cell r="E18" t="str">
            <v>STRICKLAND</v>
          </cell>
        </row>
        <row r="19">
          <cell r="C19" t="str">
            <v>113-04</v>
          </cell>
          <cell r="D19">
            <v>2030000</v>
          </cell>
          <cell r="E19" t="str">
            <v>KILLION</v>
          </cell>
        </row>
        <row r="20">
          <cell r="C20" t="str">
            <v>106-04</v>
          </cell>
          <cell r="D20">
            <v>2010000</v>
          </cell>
          <cell r="E20" t="str">
            <v>MAELZER</v>
          </cell>
        </row>
        <row r="21">
          <cell r="C21" t="str">
            <v>108-04</v>
          </cell>
          <cell r="D21">
            <v>1990000</v>
          </cell>
          <cell r="E21" t="str">
            <v>DAVIS</v>
          </cell>
        </row>
        <row r="22">
          <cell r="C22" t="str">
            <v>115-04</v>
          </cell>
          <cell r="D22">
            <v>1830000</v>
          </cell>
          <cell r="E22" t="str">
            <v>YORK</v>
          </cell>
        </row>
        <row r="23">
          <cell r="C23" t="str">
            <v>117-04</v>
          </cell>
          <cell r="D23">
            <v>1260000</v>
          </cell>
          <cell r="E23" t="str">
            <v>ACKERMAN</v>
          </cell>
        </row>
        <row r="24">
          <cell r="C24" t="str">
            <v>1800-04</v>
          </cell>
          <cell r="D24">
            <v>1110000</v>
          </cell>
          <cell r="E24" t="str">
            <v>STARKS</v>
          </cell>
        </row>
        <row r="25">
          <cell r="C25" t="str">
            <v>1800-04</v>
          </cell>
          <cell r="D25">
            <v>1110000</v>
          </cell>
          <cell r="E25" t="str">
            <v>STARKS</v>
          </cell>
        </row>
        <row r="26">
          <cell r="C26" t="str">
            <v>110-04</v>
          </cell>
          <cell r="D26">
            <v>1310000</v>
          </cell>
          <cell r="E26" t="str">
            <v>MALAVE</v>
          </cell>
        </row>
        <row r="27">
          <cell r="C27" t="str">
            <v>1800-04</v>
          </cell>
          <cell r="D27">
            <v>1110000</v>
          </cell>
          <cell r="E27" t="str">
            <v>STARKS</v>
          </cell>
        </row>
        <row r="28">
          <cell r="C28" t="str">
            <v>112-04</v>
          </cell>
          <cell r="D28">
            <v>1760000</v>
          </cell>
          <cell r="E28" t="str">
            <v>STRICKLAND</v>
          </cell>
        </row>
        <row r="29">
          <cell r="C29" t="str">
            <v>119-04</v>
          </cell>
          <cell r="D29">
            <v>2010000</v>
          </cell>
          <cell r="E29" t="str">
            <v>MAELZER</v>
          </cell>
        </row>
        <row r="30">
          <cell r="C30" t="str">
            <v>114-04</v>
          </cell>
          <cell r="D30">
            <v>2030000</v>
          </cell>
          <cell r="E30" t="str">
            <v>KILLION</v>
          </cell>
        </row>
        <row r="31">
          <cell r="C31" t="str">
            <v>116-04</v>
          </cell>
          <cell r="D31">
            <v>1830000</v>
          </cell>
          <cell r="E31" t="str">
            <v>YORK</v>
          </cell>
        </row>
        <row r="32">
          <cell r="C32" t="str">
            <v>121-04</v>
          </cell>
          <cell r="D32">
            <v>1990000</v>
          </cell>
          <cell r="E32" t="str">
            <v>DAVIS</v>
          </cell>
        </row>
        <row r="33">
          <cell r="C33" t="str">
            <v>1801-04</v>
          </cell>
          <cell r="D33">
            <v>1110000</v>
          </cell>
          <cell r="E33" t="str">
            <v>STARKS</v>
          </cell>
        </row>
        <row r="34">
          <cell r="C34" t="str">
            <v>123-04</v>
          </cell>
          <cell r="D34">
            <v>1310000</v>
          </cell>
          <cell r="E34" t="str">
            <v>MALAVE</v>
          </cell>
        </row>
        <row r="35">
          <cell r="C35" t="str">
            <v>118-04</v>
          </cell>
          <cell r="D35">
            <v>1260000</v>
          </cell>
          <cell r="E35" t="str">
            <v>ACKERMAN</v>
          </cell>
        </row>
        <row r="36">
          <cell r="C36" t="str">
            <v>1802-04</v>
          </cell>
          <cell r="D36">
            <v>1110000</v>
          </cell>
          <cell r="E36" t="str">
            <v>STARKS</v>
          </cell>
        </row>
        <row r="37">
          <cell r="C37" t="str">
            <v>125-04</v>
          </cell>
          <cell r="D37">
            <v>1760000</v>
          </cell>
          <cell r="E37" t="str">
            <v>STRICKLAND</v>
          </cell>
        </row>
        <row r="38">
          <cell r="C38" t="str">
            <v>120-04</v>
          </cell>
          <cell r="D38">
            <v>2010000</v>
          </cell>
          <cell r="E38" t="str">
            <v>MAELZER</v>
          </cell>
        </row>
        <row r="39">
          <cell r="C39" t="str">
            <v>127-04</v>
          </cell>
          <cell r="D39">
            <v>2030000</v>
          </cell>
          <cell r="E39" t="str">
            <v>KILLION</v>
          </cell>
        </row>
        <row r="40">
          <cell r="C40" t="str">
            <v>125-04</v>
          </cell>
          <cell r="D40">
            <v>1760000</v>
          </cell>
          <cell r="E40" t="str">
            <v>STRICKLAND</v>
          </cell>
        </row>
        <row r="41">
          <cell r="C41" t="str">
            <v>122-04</v>
          </cell>
          <cell r="D41">
            <v>1990000</v>
          </cell>
          <cell r="E41" t="str">
            <v>DAVIS</v>
          </cell>
        </row>
        <row r="42">
          <cell r="C42" t="str">
            <v>129-04</v>
          </cell>
          <cell r="D42">
            <v>1830000</v>
          </cell>
          <cell r="E42" t="str">
            <v>YORK</v>
          </cell>
        </row>
        <row r="43">
          <cell r="C43" t="str">
            <v>1803-04</v>
          </cell>
          <cell r="D43">
            <v>1110000</v>
          </cell>
          <cell r="E43" t="str">
            <v>STARKS</v>
          </cell>
        </row>
        <row r="44">
          <cell r="C44" t="str">
            <v>124-04</v>
          </cell>
          <cell r="D44">
            <v>1310000</v>
          </cell>
          <cell r="E44" t="str">
            <v>MALAVE</v>
          </cell>
        </row>
        <row r="45">
          <cell r="C45" t="str">
            <v>131-04</v>
          </cell>
          <cell r="D45">
            <v>1260000</v>
          </cell>
          <cell r="E45" t="str">
            <v>ACKERMAN</v>
          </cell>
        </row>
        <row r="46">
          <cell r="C46" t="str">
            <v>1804-04</v>
          </cell>
          <cell r="D46">
            <v>1110000</v>
          </cell>
          <cell r="E46" t="str">
            <v>STARKS</v>
          </cell>
        </row>
        <row r="47">
          <cell r="C47" t="str">
            <v>133-04</v>
          </cell>
          <cell r="D47">
            <v>2010000</v>
          </cell>
          <cell r="E47" t="str">
            <v>MAELZER</v>
          </cell>
        </row>
        <row r="48">
          <cell r="C48" t="str">
            <v>128-04</v>
          </cell>
          <cell r="D48">
            <v>2030000</v>
          </cell>
          <cell r="E48" t="str">
            <v>KILLION</v>
          </cell>
        </row>
        <row r="49">
          <cell r="C49" t="str">
            <v>130-04</v>
          </cell>
          <cell r="D49">
            <v>1830000</v>
          </cell>
          <cell r="E49" t="str">
            <v>YORK</v>
          </cell>
        </row>
        <row r="50">
          <cell r="C50" t="str">
            <v>135-04</v>
          </cell>
          <cell r="D50">
            <v>1990000</v>
          </cell>
          <cell r="E50" t="str">
            <v>DAVIS</v>
          </cell>
        </row>
        <row r="51">
          <cell r="C51" t="str">
            <v>137-04</v>
          </cell>
          <cell r="D51">
            <v>1310000</v>
          </cell>
          <cell r="E51" t="str">
            <v>MALAVE</v>
          </cell>
        </row>
        <row r="52">
          <cell r="C52" t="str">
            <v>1805-04</v>
          </cell>
          <cell r="D52">
            <v>1110000</v>
          </cell>
          <cell r="E52" t="str">
            <v>STARKS</v>
          </cell>
        </row>
        <row r="53">
          <cell r="C53" t="str">
            <v>132-04</v>
          </cell>
          <cell r="D53">
            <v>1260000</v>
          </cell>
          <cell r="E53" t="str">
            <v>ACKERMAN</v>
          </cell>
        </row>
        <row r="54">
          <cell r="C54" t="str">
            <v>139-04</v>
          </cell>
          <cell r="D54">
            <v>2110000</v>
          </cell>
          <cell r="E54" t="str">
            <v>OUN</v>
          </cell>
        </row>
        <row r="55">
          <cell r="C55" t="str">
            <v>139-04</v>
          </cell>
          <cell r="D55">
            <v>2110000</v>
          </cell>
          <cell r="E55" t="str">
            <v>OUN</v>
          </cell>
        </row>
        <row r="56">
          <cell r="C56" t="str">
            <v>139-04</v>
          </cell>
          <cell r="D56">
            <v>2110000</v>
          </cell>
          <cell r="E56" t="str">
            <v>OUN</v>
          </cell>
        </row>
        <row r="57">
          <cell r="C57" t="str">
            <v>134-04</v>
          </cell>
          <cell r="D57">
            <v>2010000</v>
          </cell>
          <cell r="E57" t="str">
            <v>MAELZER</v>
          </cell>
        </row>
        <row r="58">
          <cell r="C58" t="str">
            <v>1806-04</v>
          </cell>
          <cell r="D58">
            <v>1110000</v>
          </cell>
          <cell r="E58" t="str">
            <v>STARKS</v>
          </cell>
        </row>
        <row r="59">
          <cell r="C59" t="str">
            <v>141-04</v>
          </cell>
          <cell r="D59">
            <v>2030000</v>
          </cell>
          <cell r="E59" t="str">
            <v>KILLION</v>
          </cell>
        </row>
        <row r="60">
          <cell r="C60" t="str">
            <v>136-04</v>
          </cell>
          <cell r="D60">
            <v>1990000</v>
          </cell>
          <cell r="E60" t="str">
            <v>DAVIS</v>
          </cell>
        </row>
        <row r="61">
          <cell r="C61" t="str">
            <v>143-04</v>
          </cell>
          <cell r="D61">
            <v>1830000</v>
          </cell>
          <cell r="E61" t="str">
            <v>YORK</v>
          </cell>
        </row>
        <row r="62">
          <cell r="C62" t="str">
            <v>138-04</v>
          </cell>
          <cell r="D62">
            <v>1310000</v>
          </cell>
          <cell r="E62" t="str">
            <v>MALAVE</v>
          </cell>
        </row>
        <row r="63">
          <cell r="C63" t="str">
            <v>145-04</v>
          </cell>
          <cell r="D63">
            <v>1260000</v>
          </cell>
          <cell r="E63" t="str">
            <v>ACKERMAN</v>
          </cell>
        </row>
        <row r="64">
          <cell r="C64" t="str">
            <v>140-04</v>
          </cell>
          <cell r="D64">
            <v>1760000</v>
          </cell>
          <cell r="E64" t="str">
            <v>STRICKLAND</v>
          </cell>
        </row>
        <row r="65">
          <cell r="C65" t="str">
            <v>1807-04</v>
          </cell>
          <cell r="D65">
            <v>1110000</v>
          </cell>
          <cell r="E65" t="str">
            <v>STARKS</v>
          </cell>
        </row>
        <row r="66">
          <cell r="C66" t="str">
            <v>136-04</v>
          </cell>
          <cell r="D66">
            <v>1990000</v>
          </cell>
          <cell r="E66" t="str">
            <v>DAVIS</v>
          </cell>
        </row>
        <row r="67">
          <cell r="C67" t="str">
            <v>147-04</v>
          </cell>
          <cell r="D67">
            <v>2010000</v>
          </cell>
          <cell r="E67" t="str">
            <v>MAELZER</v>
          </cell>
        </row>
        <row r="68">
          <cell r="C68" t="str">
            <v>142-04</v>
          </cell>
          <cell r="D68">
            <v>2030000</v>
          </cell>
          <cell r="E68" t="str">
            <v>KILLION</v>
          </cell>
        </row>
        <row r="69">
          <cell r="C69" t="str">
            <v>144-04</v>
          </cell>
          <cell r="D69">
            <v>1830000</v>
          </cell>
          <cell r="E69" t="str">
            <v>YORK</v>
          </cell>
        </row>
        <row r="70">
          <cell r="C70" t="str">
            <v>1808-04</v>
          </cell>
          <cell r="D70">
            <v>1110000</v>
          </cell>
          <cell r="E70" t="str">
            <v>STARKS</v>
          </cell>
        </row>
        <row r="71">
          <cell r="C71" t="str">
            <v>149-04</v>
          </cell>
          <cell r="D71">
            <v>1990000</v>
          </cell>
          <cell r="E71" t="str">
            <v>DAVIS</v>
          </cell>
        </row>
        <row r="72">
          <cell r="C72" t="str">
            <v>151-04</v>
          </cell>
          <cell r="D72">
            <v>1310000</v>
          </cell>
          <cell r="E72" t="str">
            <v>MALAVE</v>
          </cell>
        </row>
        <row r="73">
          <cell r="C73" t="str">
            <v>145-04</v>
          </cell>
          <cell r="D73">
            <v>1260000</v>
          </cell>
          <cell r="E73" t="str">
            <v>ACKERMAN</v>
          </cell>
        </row>
        <row r="74">
          <cell r="C74" t="str">
            <v>146-04</v>
          </cell>
          <cell r="D74">
            <v>1260000</v>
          </cell>
          <cell r="E74" t="str">
            <v>ACKERMAN</v>
          </cell>
        </row>
        <row r="75">
          <cell r="C75" t="str">
            <v>153-04</v>
          </cell>
          <cell r="D75">
            <v>1760000</v>
          </cell>
          <cell r="E75" t="str">
            <v>STRICKLAND</v>
          </cell>
        </row>
        <row r="76">
          <cell r="C76" t="str">
            <v>1809-04</v>
          </cell>
          <cell r="D76">
            <v>1110000</v>
          </cell>
          <cell r="E76" t="str">
            <v>STARKS</v>
          </cell>
        </row>
        <row r="77">
          <cell r="C77" t="str">
            <v>148-04</v>
          </cell>
          <cell r="D77">
            <v>2010000</v>
          </cell>
          <cell r="E77" t="str">
            <v>MAELZER</v>
          </cell>
        </row>
        <row r="78">
          <cell r="C78" t="str">
            <v>155-04</v>
          </cell>
          <cell r="D78">
            <v>930000</v>
          </cell>
          <cell r="E78" t="str">
            <v>CLARK</v>
          </cell>
        </row>
        <row r="79">
          <cell r="C79" t="str">
            <v>150-04</v>
          </cell>
          <cell r="D79">
            <v>1990000</v>
          </cell>
          <cell r="E79" t="str">
            <v>DAVIS</v>
          </cell>
        </row>
        <row r="80">
          <cell r="C80" t="str">
            <v>157-04</v>
          </cell>
          <cell r="D80">
            <v>1830000</v>
          </cell>
          <cell r="E80" t="str">
            <v>YORK</v>
          </cell>
        </row>
        <row r="81">
          <cell r="C81" t="str">
            <v>1810-04</v>
          </cell>
          <cell r="D81">
            <v>1110000</v>
          </cell>
          <cell r="E81" t="str">
            <v>STARKS</v>
          </cell>
        </row>
        <row r="82">
          <cell r="C82" t="str">
            <v>157-04</v>
          </cell>
          <cell r="D82">
            <v>1830000</v>
          </cell>
          <cell r="E82" t="str">
            <v>YORK</v>
          </cell>
        </row>
        <row r="83">
          <cell r="C83" t="str">
            <v>151-04</v>
          </cell>
          <cell r="D83">
            <v>1310000</v>
          </cell>
          <cell r="E83" t="str">
            <v>MALAVE</v>
          </cell>
        </row>
        <row r="84">
          <cell r="C84" t="str">
            <v>159-04</v>
          </cell>
          <cell r="D84">
            <v>880000</v>
          </cell>
          <cell r="E84" t="str">
            <v>STEWART</v>
          </cell>
        </row>
        <row r="85">
          <cell r="C85" t="str">
            <v>152-04</v>
          </cell>
          <cell r="D85">
            <v>1310000</v>
          </cell>
          <cell r="E85" t="str">
            <v>MALAVE</v>
          </cell>
        </row>
        <row r="86">
          <cell r="C86" t="str">
            <v>154-04</v>
          </cell>
          <cell r="D86">
            <v>1760000</v>
          </cell>
          <cell r="E86" t="str">
            <v>STRICKLAND</v>
          </cell>
        </row>
        <row r="87">
          <cell r="C87" t="str">
            <v>161-04</v>
          </cell>
          <cell r="D87">
            <v>1280000</v>
          </cell>
          <cell r="E87" t="str">
            <v>BARTLETT</v>
          </cell>
        </row>
        <row r="88">
          <cell r="C88" t="str">
            <v>1811-04</v>
          </cell>
          <cell r="D88">
            <v>1110000</v>
          </cell>
          <cell r="E88" t="str">
            <v>STARKS</v>
          </cell>
        </row>
        <row r="89">
          <cell r="C89" t="str">
            <v>156-04</v>
          </cell>
          <cell r="D89">
            <v>930000</v>
          </cell>
          <cell r="E89" t="str">
            <v>CLARK</v>
          </cell>
        </row>
        <row r="90">
          <cell r="C90" t="str">
            <v>158-04</v>
          </cell>
          <cell r="D90">
            <v>1830000</v>
          </cell>
          <cell r="E90" t="str">
            <v>YORK</v>
          </cell>
        </row>
        <row r="91">
          <cell r="C91" t="str">
            <v>163-04</v>
          </cell>
          <cell r="D91">
            <v>1770000</v>
          </cell>
          <cell r="E91" t="str">
            <v>BRUDER</v>
          </cell>
        </row>
        <row r="92">
          <cell r="C92" t="str">
            <v>1811-04</v>
          </cell>
          <cell r="D92">
            <v>1110000</v>
          </cell>
          <cell r="E92" t="str">
            <v>STARKS</v>
          </cell>
        </row>
        <row r="93">
          <cell r="C93" t="str">
            <v>1811-04</v>
          </cell>
          <cell r="D93">
            <v>1110000</v>
          </cell>
          <cell r="E93" t="str">
            <v>STARKS</v>
          </cell>
        </row>
        <row r="94">
          <cell r="C94" t="str">
            <v>1812-04</v>
          </cell>
          <cell r="D94">
            <v>1110000</v>
          </cell>
          <cell r="E94" t="str">
            <v>STARKS</v>
          </cell>
        </row>
        <row r="95">
          <cell r="C95" t="str">
            <v>165-04</v>
          </cell>
          <cell r="D95">
            <v>2040000</v>
          </cell>
          <cell r="E95" t="str">
            <v>MOSES</v>
          </cell>
        </row>
        <row r="96">
          <cell r="C96" t="str">
            <v>160-04</v>
          </cell>
          <cell r="D96">
            <v>880000</v>
          </cell>
          <cell r="E96" t="str">
            <v>STEWART</v>
          </cell>
        </row>
        <row r="97">
          <cell r="C97" t="str">
            <v>162-04</v>
          </cell>
          <cell r="D97">
            <v>1280000</v>
          </cell>
          <cell r="E97" t="str">
            <v>BARTLETT</v>
          </cell>
        </row>
        <row r="98">
          <cell r="C98" t="str">
            <v>167-04</v>
          </cell>
          <cell r="D98">
            <v>1140000</v>
          </cell>
          <cell r="E98" t="str">
            <v>YOUNG</v>
          </cell>
        </row>
        <row r="99">
          <cell r="C99" t="str">
            <v>169-04</v>
          </cell>
          <cell r="D99">
            <v>930000</v>
          </cell>
          <cell r="E99" t="str">
            <v>CLARK</v>
          </cell>
        </row>
        <row r="100">
          <cell r="C100" t="str">
            <v>164-04</v>
          </cell>
          <cell r="D100">
            <v>1770000</v>
          </cell>
          <cell r="E100" t="str">
            <v>BRUDER</v>
          </cell>
        </row>
        <row r="101">
          <cell r="C101" t="str">
            <v>1813-04</v>
          </cell>
          <cell r="D101">
            <v>1110000</v>
          </cell>
          <cell r="E101" t="str">
            <v>STARKS</v>
          </cell>
        </row>
        <row r="102">
          <cell r="C102" t="str">
            <v>171-04</v>
          </cell>
          <cell r="D102">
            <v>2020000</v>
          </cell>
          <cell r="E102" t="str">
            <v>SHOOK</v>
          </cell>
        </row>
        <row r="103">
          <cell r="C103" t="str">
            <v>1814-04</v>
          </cell>
          <cell r="D103">
            <v>1110000</v>
          </cell>
          <cell r="E103" t="str">
            <v>STARKS</v>
          </cell>
        </row>
        <row r="104">
          <cell r="C104" t="str">
            <v>166-04</v>
          </cell>
          <cell r="D104">
            <v>2040000</v>
          </cell>
          <cell r="E104" t="str">
            <v>MOSES</v>
          </cell>
        </row>
        <row r="105">
          <cell r="C105" t="str">
            <v>173-04</v>
          </cell>
          <cell r="D105">
            <v>880000</v>
          </cell>
          <cell r="E105" t="str">
            <v>STEWART</v>
          </cell>
        </row>
        <row r="106">
          <cell r="C106" t="str">
            <v>168-04</v>
          </cell>
          <cell r="D106">
            <v>1140000</v>
          </cell>
          <cell r="E106" t="str">
            <v>YOUNG</v>
          </cell>
        </row>
        <row r="107">
          <cell r="C107" t="str">
            <v>170-04</v>
          </cell>
          <cell r="D107">
            <v>930000</v>
          </cell>
          <cell r="E107" t="str">
            <v>CLARK</v>
          </cell>
        </row>
        <row r="108">
          <cell r="C108" t="str">
            <v>177-04</v>
          </cell>
          <cell r="D108">
            <v>1770000</v>
          </cell>
          <cell r="E108" t="str">
            <v>BRUDER</v>
          </cell>
        </row>
        <row r="109">
          <cell r="C109" t="str">
            <v>1815-04</v>
          </cell>
          <cell r="D109">
            <v>1110000</v>
          </cell>
          <cell r="E109" t="str">
            <v>STARKS</v>
          </cell>
        </row>
        <row r="110">
          <cell r="C110" t="str">
            <v>172-04</v>
          </cell>
          <cell r="D110">
            <v>2020000</v>
          </cell>
          <cell r="E110" t="str">
            <v>SHOOK</v>
          </cell>
        </row>
        <row r="111">
          <cell r="C111" t="str">
            <v>179-04</v>
          </cell>
          <cell r="D111">
            <v>2040000</v>
          </cell>
          <cell r="E111" t="str">
            <v>MOSES</v>
          </cell>
        </row>
        <row r="112">
          <cell r="C112" t="str">
            <v>1816-04</v>
          </cell>
          <cell r="D112">
            <v>1110000</v>
          </cell>
          <cell r="E112" t="str">
            <v>STARKS</v>
          </cell>
        </row>
        <row r="113">
          <cell r="C113" t="str">
            <v>174-04</v>
          </cell>
          <cell r="D113">
            <v>880000</v>
          </cell>
          <cell r="E113" t="str">
            <v>STEWART</v>
          </cell>
        </row>
        <row r="114">
          <cell r="C114" t="str">
            <v>181-04</v>
          </cell>
          <cell r="D114">
            <v>1140000</v>
          </cell>
          <cell r="E114" t="str">
            <v>YOUNG</v>
          </cell>
        </row>
        <row r="115">
          <cell r="C115" t="str">
            <v>183-04</v>
          </cell>
          <cell r="D115">
            <v>930000</v>
          </cell>
          <cell r="E115" t="str">
            <v>CLARK</v>
          </cell>
        </row>
        <row r="116">
          <cell r="C116" t="str">
            <v>176-04</v>
          </cell>
          <cell r="D116">
            <v>1280000</v>
          </cell>
          <cell r="E116" t="str">
            <v>BARTLETT</v>
          </cell>
        </row>
        <row r="117">
          <cell r="C117" t="str">
            <v>178-04</v>
          </cell>
          <cell r="D117">
            <v>1770000</v>
          </cell>
          <cell r="E117" t="str">
            <v>BRUDER</v>
          </cell>
        </row>
        <row r="118">
          <cell r="C118" t="str">
            <v>1817-04</v>
          </cell>
          <cell r="D118">
            <v>2100000</v>
          </cell>
          <cell r="E118" t="str">
            <v>ISHMAEL</v>
          </cell>
        </row>
        <row r="119">
          <cell r="C119" t="str">
            <v>185-04</v>
          </cell>
          <cell r="D119">
            <v>2020000</v>
          </cell>
          <cell r="E119" t="str">
            <v>SHOOK</v>
          </cell>
        </row>
        <row r="120">
          <cell r="C120" t="str">
            <v>180-04</v>
          </cell>
          <cell r="D120">
            <v>2040000</v>
          </cell>
          <cell r="E120" t="str">
            <v>MOSES</v>
          </cell>
        </row>
        <row r="121">
          <cell r="C121" t="str">
            <v>187-04</v>
          </cell>
          <cell r="D121">
            <v>880000</v>
          </cell>
          <cell r="E121" t="str">
            <v>STEWART</v>
          </cell>
        </row>
        <row r="122">
          <cell r="C122" t="str">
            <v>182-04</v>
          </cell>
          <cell r="D122">
            <v>1140000</v>
          </cell>
          <cell r="E122" t="str">
            <v>YOUNG</v>
          </cell>
        </row>
        <row r="123">
          <cell r="C123" t="str">
            <v>1818-04</v>
          </cell>
          <cell r="D123">
            <v>2100000</v>
          </cell>
          <cell r="E123" t="str">
            <v>ISHMAEL</v>
          </cell>
        </row>
        <row r="124">
          <cell r="C124" t="str">
            <v>189-04</v>
          </cell>
          <cell r="D124">
            <v>1280000</v>
          </cell>
          <cell r="E124" t="str">
            <v>BARTLETT</v>
          </cell>
        </row>
        <row r="125">
          <cell r="C125" t="str">
            <v>184-04</v>
          </cell>
          <cell r="D125">
            <v>930000</v>
          </cell>
          <cell r="E125" t="str">
            <v>CLARK</v>
          </cell>
        </row>
        <row r="126">
          <cell r="C126" t="str">
            <v>191-04</v>
          </cell>
          <cell r="D126">
            <v>1770000</v>
          </cell>
          <cell r="E126" t="str">
            <v>BRUDER</v>
          </cell>
        </row>
        <row r="127">
          <cell r="C127" t="str">
            <v>1819-04</v>
          </cell>
          <cell r="D127">
            <v>2100000</v>
          </cell>
          <cell r="E127" t="str">
            <v>ISHMAEL</v>
          </cell>
        </row>
        <row r="128">
          <cell r="C128" t="str">
            <v>186-04</v>
          </cell>
          <cell r="D128">
            <v>2020000</v>
          </cell>
          <cell r="E128" t="str">
            <v>SHOOK</v>
          </cell>
        </row>
        <row r="129">
          <cell r="C129" t="str">
            <v>193-04</v>
          </cell>
          <cell r="D129">
            <v>2040000</v>
          </cell>
          <cell r="E129" t="str">
            <v>MOSES</v>
          </cell>
        </row>
        <row r="130">
          <cell r="C130" t="str">
            <v>188-04</v>
          </cell>
          <cell r="D130">
            <v>880000</v>
          </cell>
          <cell r="E130" t="str">
            <v>STEWART</v>
          </cell>
        </row>
        <row r="131">
          <cell r="C131" t="str">
            <v>195-04</v>
          </cell>
          <cell r="D131">
            <v>1140000</v>
          </cell>
          <cell r="E131" t="str">
            <v>YOUNG</v>
          </cell>
        </row>
        <row r="132">
          <cell r="C132" t="str">
            <v>186-04</v>
          </cell>
          <cell r="D132">
            <v>2020000</v>
          </cell>
          <cell r="E132" t="str">
            <v>SHOOK</v>
          </cell>
        </row>
        <row r="133">
          <cell r="C133" t="str">
            <v>1820-04</v>
          </cell>
          <cell r="D133">
            <v>2100000</v>
          </cell>
          <cell r="E133" t="str">
            <v>ISHMAEL</v>
          </cell>
        </row>
        <row r="134">
          <cell r="C134" t="str">
            <v>190-04</v>
          </cell>
          <cell r="D134">
            <v>1280000</v>
          </cell>
          <cell r="E134" t="str">
            <v>BARTLETT</v>
          </cell>
        </row>
        <row r="135">
          <cell r="C135" t="str">
            <v>197-04</v>
          </cell>
          <cell r="D135">
            <v>930000</v>
          </cell>
          <cell r="E135" t="str">
            <v>CLARK</v>
          </cell>
        </row>
        <row r="136">
          <cell r="C136" t="str">
            <v>192-04</v>
          </cell>
          <cell r="D136">
            <v>1770000</v>
          </cell>
          <cell r="E136" t="str">
            <v>BRUDER</v>
          </cell>
        </row>
        <row r="137">
          <cell r="C137" t="str">
            <v>199-04</v>
          </cell>
          <cell r="D137">
            <v>2020000</v>
          </cell>
          <cell r="E137" t="str">
            <v>SHOOK</v>
          </cell>
        </row>
        <row r="138">
          <cell r="C138" t="str">
            <v>194-04</v>
          </cell>
          <cell r="D138">
            <v>2040000</v>
          </cell>
          <cell r="E138" t="str">
            <v>MOSES</v>
          </cell>
        </row>
        <row r="139">
          <cell r="C139" t="str">
            <v>201-04</v>
          </cell>
          <cell r="D139">
            <v>880000</v>
          </cell>
          <cell r="E139" t="str">
            <v>STEWART</v>
          </cell>
        </row>
        <row r="140">
          <cell r="C140" t="str">
            <v>1821-04</v>
          </cell>
          <cell r="D140">
            <v>2100000</v>
          </cell>
          <cell r="E140" t="str">
            <v>ISHMAEL</v>
          </cell>
        </row>
        <row r="141">
          <cell r="C141" t="str">
            <v>196-04</v>
          </cell>
          <cell r="D141">
            <v>1140000</v>
          </cell>
          <cell r="E141" t="str">
            <v>YOUNG</v>
          </cell>
        </row>
        <row r="142">
          <cell r="C142" t="str">
            <v>203-04</v>
          </cell>
          <cell r="D142">
            <v>1280000</v>
          </cell>
          <cell r="E142" t="str">
            <v>BARTLETT</v>
          </cell>
        </row>
        <row r="143">
          <cell r="C143" t="str">
            <v>198-04</v>
          </cell>
          <cell r="D143">
            <v>930000</v>
          </cell>
          <cell r="E143" t="str">
            <v>CLARK</v>
          </cell>
        </row>
        <row r="144">
          <cell r="C144" t="str">
            <v>1822-04</v>
          </cell>
          <cell r="D144">
            <v>2100000</v>
          </cell>
          <cell r="E144" t="str">
            <v>ISHMAEL</v>
          </cell>
        </row>
        <row r="145">
          <cell r="C145" t="str">
            <v>205-04</v>
          </cell>
          <cell r="D145">
            <v>1770000</v>
          </cell>
          <cell r="E145" t="str">
            <v>BRUDER</v>
          </cell>
        </row>
        <row r="146">
          <cell r="C146" t="str">
            <v>200-04</v>
          </cell>
          <cell r="D146">
            <v>2020000</v>
          </cell>
          <cell r="E146" t="str">
            <v>SHOOK</v>
          </cell>
        </row>
        <row r="147">
          <cell r="C147" t="str">
            <v>207-04</v>
          </cell>
          <cell r="D147">
            <v>2040000</v>
          </cell>
          <cell r="E147" t="str">
            <v>MOSES</v>
          </cell>
        </row>
        <row r="148">
          <cell r="C148" t="str">
            <v>1823-04</v>
          </cell>
          <cell r="D148">
            <v>2100000</v>
          </cell>
          <cell r="E148" t="str">
            <v>ISHMAEL</v>
          </cell>
        </row>
        <row r="149">
          <cell r="C149" t="str">
            <v>209-04</v>
          </cell>
          <cell r="D149">
            <v>1180000</v>
          </cell>
          <cell r="E149" t="str">
            <v>LEVERE</v>
          </cell>
        </row>
        <row r="150">
          <cell r="C150" t="str">
            <v>198-04</v>
          </cell>
          <cell r="D150">
            <v>930000</v>
          </cell>
          <cell r="E150" t="str">
            <v>CLARK</v>
          </cell>
        </row>
        <row r="151">
          <cell r="C151" t="str">
            <v>202-04</v>
          </cell>
          <cell r="D151">
            <v>880000</v>
          </cell>
          <cell r="E151" t="str">
            <v>STEWART</v>
          </cell>
        </row>
        <row r="152">
          <cell r="C152" t="str">
            <v>204-04</v>
          </cell>
          <cell r="D152">
            <v>1280000</v>
          </cell>
          <cell r="E152" t="str">
            <v>BARTLETT</v>
          </cell>
        </row>
        <row r="153">
          <cell r="C153" t="str">
            <v>211-04</v>
          </cell>
          <cell r="D153">
            <v>1140000</v>
          </cell>
          <cell r="E153" t="str">
            <v>YOUNG</v>
          </cell>
        </row>
        <row r="154">
          <cell r="C154" t="str">
            <v>206-04</v>
          </cell>
          <cell r="D154">
            <v>1770000</v>
          </cell>
          <cell r="E154" t="str">
            <v>BRUDER</v>
          </cell>
        </row>
        <row r="155">
          <cell r="C155" t="str">
            <v>1824-04</v>
          </cell>
          <cell r="D155">
            <v>2100000</v>
          </cell>
          <cell r="E155" t="str">
            <v>ISHMAEL</v>
          </cell>
        </row>
        <row r="156">
          <cell r="C156" t="str">
            <v>213-04</v>
          </cell>
          <cell r="D156">
            <v>1290000</v>
          </cell>
          <cell r="E156" t="str">
            <v>COOLAHAN</v>
          </cell>
        </row>
        <row r="157">
          <cell r="C157" t="str">
            <v>211-04</v>
          </cell>
          <cell r="D157">
            <v>1140000</v>
          </cell>
          <cell r="E157" t="str">
            <v>YOUNG</v>
          </cell>
        </row>
        <row r="158">
          <cell r="C158" t="str">
            <v>215-04</v>
          </cell>
          <cell r="D158">
            <v>2020000</v>
          </cell>
          <cell r="E158" t="str">
            <v>SHOOK</v>
          </cell>
        </row>
        <row r="159">
          <cell r="C159" t="str">
            <v>208-04</v>
          </cell>
          <cell r="D159">
            <v>2040000</v>
          </cell>
          <cell r="E159" t="str">
            <v>MOSES</v>
          </cell>
        </row>
        <row r="160">
          <cell r="C160" t="str">
            <v>1825-04</v>
          </cell>
          <cell r="D160">
            <v>2100000</v>
          </cell>
          <cell r="E160" t="str">
            <v>ISHMAEL</v>
          </cell>
        </row>
        <row r="161">
          <cell r="C161" t="str">
            <v>210-04</v>
          </cell>
          <cell r="D161">
            <v>1180000</v>
          </cell>
          <cell r="E161" t="str">
            <v>LEVERE</v>
          </cell>
        </row>
        <row r="162">
          <cell r="C162" t="str">
            <v>213-04</v>
          </cell>
          <cell r="D162">
            <v>1290000</v>
          </cell>
          <cell r="E162" t="str">
            <v>COOLAHAN</v>
          </cell>
        </row>
        <row r="163">
          <cell r="C163" t="str">
            <v>217-04</v>
          </cell>
          <cell r="D163">
            <v>1810000</v>
          </cell>
          <cell r="E163" t="str">
            <v>NEWELL</v>
          </cell>
        </row>
        <row r="164">
          <cell r="C164" t="str">
            <v>56-04</v>
          </cell>
          <cell r="D164">
            <v>880000</v>
          </cell>
          <cell r="E164" t="str">
            <v>STEWART</v>
          </cell>
        </row>
        <row r="165">
          <cell r="C165" t="str">
            <v>212-04</v>
          </cell>
          <cell r="D165">
            <v>1140000</v>
          </cell>
          <cell r="E165" t="str">
            <v>YOUNG</v>
          </cell>
        </row>
        <row r="166">
          <cell r="C166" t="str">
            <v>219-04</v>
          </cell>
          <cell r="D166">
            <v>1800000</v>
          </cell>
          <cell r="E166" t="str">
            <v>CHANDLER</v>
          </cell>
        </row>
        <row r="167">
          <cell r="C167" t="str">
            <v>56-04</v>
          </cell>
          <cell r="D167">
            <v>880000</v>
          </cell>
          <cell r="E167" t="str">
            <v>STEWART</v>
          </cell>
        </row>
        <row r="168">
          <cell r="C168" t="str">
            <v>56-04</v>
          </cell>
          <cell r="D168">
            <v>880000</v>
          </cell>
          <cell r="E168" t="str">
            <v>STEWART</v>
          </cell>
        </row>
        <row r="169">
          <cell r="C169" t="str">
            <v>1826-04</v>
          </cell>
          <cell r="D169">
            <v>2100000</v>
          </cell>
          <cell r="E169" t="str">
            <v>ISHMAEL</v>
          </cell>
        </row>
        <row r="170">
          <cell r="C170" t="str">
            <v>214-04</v>
          </cell>
          <cell r="D170">
            <v>1290000</v>
          </cell>
          <cell r="E170" t="str">
            <v>COOLAHAN</v>
          </cell>
        </row>
        <row r="171">
          <cell r="C171" t="str">
            <v>217-04</v>
          </cell>
          <cell r="D171">
            <v>1810000</v>
          </cell>
          <cell r="E171" t="str">
            <v>NEWELL</v>
          </cell>
        </row>
        <row r="172">
          <cell r="C172" t="str">
            <v>57-04</v>
          </cell>
          <cell r="D172">
            <v>2040000</v>
          </cell>
          <cell r="E172" t="str">
            <v>MOSES</v>
          </cell>
        </row>
        <row r="173">
          <cell r="C173" t="str">
            <v>221-04</v>
          </cell>
          <cell r="D173">
            <v>1180000</v>
          </cell>
          <cell r="E173" t="str">
            <v>LEVERE</v>
          </cell>
        </row>
        <row r="174">
          <cell r="C174" t="str">
            <v>57-04</v>
          </cell>
          <cell r="D174">
            <v>2040000</v>
          </cell>
          <cell r="E174" t="str">
            <v>MOSES</v>
          </cell>
        </row>
        <row r="175">
          <cell r="C175" t="str">
            <v>218-04</v>
          </cell>
          <cell r="D175">
            <v>1810000</v>
          </cell>
          <cell r="E175" t="str">
            <v>NEWELL</v>
          </cell>
        </row>
        <row r="176">
          <cell r="C176" t="str">
            <v>1827-04</v>
          </cell>
          <cell r="D176">
            <v>2100000</v>
          </cell>
          <cell r="E176" t="str">
            <v>ISHMAEL</v>
          </cell>
        </row>
        <row r="177">
          <cell r="C177" t="str">
            <v>223-04</v>
          </cell>
          <cell r="D177">
            <v>1290000</v>
          </cell>
          <cell r="E177" t="str">
            <v>COOLAHAN</v>
          </cell>
        </row>
        <row r="178">
          <cell r="C178" t="str">
            <v>220-04</v>
          </cell>
          <cell r="D178">
            <v>1800000</v>
          </cell>
          <cell r="E178" t="str">
            <v>CHANDLER</v>
          </cell>
        </row>
        <row r="179">
          <cell r="C179" t="str">
            <v>1828-04</v>
          </cell>
          <cell r="D179">
            <v>2100000</v>
          </cell>
          <cell r="E179" t="str">
            <v>ISHMAEL</v>
          </cell>
        </row>
        <row r="180">
          <cell r="C180" t="str">
            <v>307-04</v>
          </cell>
          <cell r="D180">
            <v>2020000</v>
          </cell>
          <cell r="E180" t="str">
            <v>SHOOK</v>
          </cell>
        </row>
        <row r="181">
          <cell r="C181" t="str">
            <v>223-04</v>
          </cell>
          <cell r="D181">
            <v>1290000</v>
          </cell>
          <cell r="E181" t="str">
            <v>COOLAHAN</v>
          </cell>
        </row>
        <row r="182">
          <cell r="C182" t="str">
            <v>225-04</v>
          </cell>
          <cell r="D182">
            <v>1810000</v>
          </cell>
          <cell r="E182" t="str">
            <v>NEWELL</v>
          </cell>
        </row>
        <row r="183">
          <cell r="C183" t="str">
            <v>222-04</v>
          </cell>
          <cell r="D183">
            <v>1180000</v>
          </cell>
          <cell r="E183" t="str">
            <v>LEVERE</v>
          </cell>
        </row>
        <row r="184">
          <cell r="C184" t="str">
            <v>1829-04</v>
          </cell>
          <cell r="D184">
            <v>2100000</v>
          </cell>
          <cell r="E184" t="str">
            <v>ISHMAEL</v>
          </cell>
        </row>
        <row r="185">
          <cell r="C185" t="str">
            <v>224-04</v>
          </cell>
          <cell r="D185">
            <v>1290000</v>
          </cell>
          <cell r="E185" t="str">
            <v>COOLAHAN</v>
          </cell>
        </row>
        <row r="186">
          <cell r="C186" t="str">
            <v>227-04</v>
          </cell>
          <cell r="D186">
            <v>1800000</v>
          </cell>
          <cell r="E186" t="str">
            <v>CHANDLER</v>
          </cell>
        </row>
        <row r="187">
          <cell r="C187" t="str">
            <v>1830-04</v>
          </cell>
          <cell r="D187">
            <v>2100000</v>
          </cell>
          <cell r="E187" t="str">
            <v>ISHMAEL</v>
          </cell>
        </row>
        <row r="188">
          <cell r="C188" t="str">
            <v>226-04</v>
          </cell>
          <cell r="D188">
            <v>1810000</v>
          </cell>
          <cell r="E188" t="str">
            <v>NEWELL</v>
          </cell>
        </row>
        <row r="189">
          <cell r="C189" t="str">
            <v>229-04</v>
          </cell>
          <cell r="D189">
            <v>1180000</v>
          </cell>
          <cell r="E189" t="str">
            <v>LEVERE</v>
          </cell>
        </row>
        <row r="190">
          <cell r="C190" t="str">
            <v>1831-04</v>
          </cell>
          <cell r="D190">
            <v>2100000</v>
          </cell>
          <cell r="E190" t="str">
            <v>ISHMAEL</v>
          </cell>
        </row>
        <row r="191">
          <cell r="C191" t="str">
            <v>228-04</v>
          </cell>
          <cell r="D191">
            <v>1800000</v>
          </cell>
          <cell r="E191" t="str">
            <v>CHANDLER</v>
          </cell>
        </row>
        <row r="192">
          <cell r="C192" t="str">
            <v>231-04</v>
          </cell>
          <cell r="D192">
            <v>1290000</v>
          </cell>
          <cell r="E192" t="str">
            <v>COOLAHAN</v>
          </cell>
        </row>
        <row r="193">
          <cell r="C193" t="str">
            <v>1832-04</v>
          </cell>
          <cell r="D193">
            <v>2100000</v>
          </cell>
          <cell r="E193" t="str">
            <v>ISHMAEL</v>
          </cell>
        </row>
        <row r="194">
          <cell r="C194" t="str">
            <v>233-04</v>
          </cell>
          <cell r="D194">
            <v>1810000</v>
          </cell>
          <cell r="E194" t="str">
            <v>NEWELL</v>
          </cell>
        </row>
        <row r="195">
          <cell r="C195" t="str">
            <v>230-04</v>
          </cell>
          <cell r="D195">
            <v>1180000</v>
          </cell>
          <cell r="E195" t="str">
            <v>LEVERE</v>
          </cell>
        </row>
        <row r="196">
          <cell r="C196" t="str">
            <v>1833-04</v>
          </cell>
          <cell r="D196">
            <v>2100000</v>
          </cell>
          <cell r="E196" t="str">
            <v>ISHMAEL</v>
          </cell>
        </row>
        <row r="197">
          <cell r="C197" t="str">
            <v>232-04</v>
          </cell>
          <cell r="D197">
            <v>1290000</v>
          </cell>
          <cell r="E197" t="str">
            <v>COOLAHAN</v>
          </cell>
        </row>
        <row r="198">
          <cell r="C198" t="str">
            <v>235-04</v>
          </cell>
          <cell r="D198">
            <v>1800000</v>
          </cell>
          <cell r="E198" t="str">
            <v>CHANDLER</v>
          </cell>
        </row>
        <row r="199">
          <cell r="C199" t="str">
            <v>1902-04</v>
          </cell>
          <cell r="D199">
            <v>2100000</v>
          </cell>
          <cell r="E199" t="str">
            <v>ISHMAEL</v>
          </cell>
        </row>
        <row r="200">
          <cell r="C200" t="str">
            <v>234-04</v>
          </cell>
          <cell r="D200">
            <v>1810000</v>
          </cell>
          <cell r="E200" t="str">
            <v>NEWELL</v>
          </cell>
        </row>
        <row r="201">
          <cell r="C201" t="str">
            <v>237-04</v>
          </cell>
          <cell r="D201">
            <v>1180000</v>
          </cell>
          <cell r="E201" t="str">
            <v>LEVERE</v>
          </cell>
        </row>
        <row r="202">
          <cell r="C202" t="str">
            <v>236-04</v>
          </cell>
          <cell r="D202">
            <v>1800000</v>
          </cell>
          <cell r="E202" t="str">
            <v>CHANDLER</v>
          </cell>
        </row>
        <row r="203">
          <cell r="C203" t="str">
            <v>239-04</v>
          </cell>
          <cell r="D203">
            <v>1290000</v>
          </cell>
          <cell r="E203" t="str">
            <v>COOLAHAN</v>
          </cell>
        </row>
        <row r="204">
          <cell r="C204" t="str">
            <v>241-04</v>
          </cell>
          <cell r="D204">
            <v>1810000</v>
          </cell>
          <cell r="E204" t="str">
            <v>NEWELL</v>
          </cell>
        </row>
        <row r="205">
          <cell r="C205" t="str">
            <v>238-04</v>
          </cell>
          <cell r="D205">
            <v>1180000</v>
          </cell>
          <cell r="E205" t="str">
            <v>LEVERE</v>
          </cell>
        </row>
        <row r="206">
          <cell r="C206" t="str">
            <v>240-04</v>
          </cell>
          <cell r="D206">
            <v>1290000</v>
          </cell>
          <cell r="E206" t="str">
            <v>COOLAHAN</v>
          </cell>
        </row>
        <row r="207">
          <cell r="C207" t="str">
            <v>243-04</v>
          </cell>
          <cell r="D207">
            <v>1800000</v>
          </cell>
          <cell r="E207" t="str">
            <v>CHANDLER</v>
          </cell>
        </row>
        <row r="208">
          <cell r="C208" t="str">
            <v>309-04</v>
          </cell>
          <cell r="D208">
            <v>1180000</v>
          </cell>
          <cell r="E208" t="str">
            <v>LEVERE</v>
          </cell>
        </row>
        <row r="209">
          <cell r="C209" t="str">
            <v>242-04</v>
          </cell>
          <cell r="D209">
            <v>1810000</v>
          </cell>
          <cell r="E209" t="str">
            <v>NEWELL</v>
          </cell>
        </row>
        <row r="210">
          <cell r="C210" t="str">
            <v>242-04</v>
          </cell>
          <cell r="D210">
            <v>1810000</v>
          </cell>
          <cell r="E210" t="str">
            <v>NEWELL</v>
          </cell>
        </row>
        <row r="211">
          <cell r="C211" t="str">
            <v>311-04</v>
          </cell>
          <cell r="D211">
            <v>1290000</v>
          </cell>
          <cell r="E211" t="str">
            <v>COOLAHAN</v>
          </cell>
        </row>
        <row r="212">
          <cell r="C212" t="str">
            <v>242-04</v>
          </cell>
          <cell r="D212">
            <v>1810000</v>
          </cell>
          <cell r="E212" t="str">
            <v>NEWELL</v>
          </cell>
        </row>
        <row r="213">
          <cell r="C213" t="str">
            <v>244-04</v>
          </cell>
          <cell r="D213">
            <v>1800000</v>
          </cell>
          <cell r="E213" t="str">
            <v>CHANDLER</v>
          </cell>
        </row>
        <row r="214">
          <cell r="C214" t="str">
            <v>313-04</v>
          </cell>
          <cell r="D214">
            <v>1810000</v>
          </cell>
          <cell r="E214" t="str">
            <v>NEWELL</v>
          </cell>
        </row>
        <row r="215">
          <cell r="C215" t="str">
            <v>313-04</v>
          </cell>
          <cell r="D215">
            <v>1810000</v>
          </cell>
          <cell r="E215" t="str">
            <v>NEWELL</v>
          </cell>
        </row>
        <row r="216">
          <cell r="C216" t="str">
            <v>315-04</v>
          </cell>
          <cell r="D216">
            <v>1800000</v>
          </cell>
          <cell r="E216" t="str">
            <v>CHANDLER</v>
          </cell>
        </row>
        <row r="218">
          <cell r="C218" t="str">
            <v>309-03</v>
          </cell>
          <cell r="D218">
            <v>1810000</v>
          </cell>
          <cell r="E218" t="str">
            <v>NEWELL</v>
          </cell>
        </row>
        <row r="219">
          <cell r="C219" t="str">
            <v>244-03</v>
          </cell>
          <cell r="D219">
            <v>1480000</v>
          </cell>
          <cell r="E219" t="str">
            <v>STURGEON</v>
          </cell>
        </row>
        <row r="220">
          <cell r="C220" t="str">
            <v>311-03</v>
          </cell>
          <cell r="D220">
            <v>1800000</v>
          </cell>
          <cell r="E220" t="str">
            <v>CHANDLER</v>
          </cell>
        </row>
        <row r="221">
          <cell r="C221" t="str">
            <v>246-03</v>
          </cell>
          <cell r="D221">
            <v>2090000</v>
          </cell>
          <cell r="E221" t="str">
            <v>HAITHCOX</v>
          </cell>
        </row>
        <row r="222">
          <cell r="C222" t="str">
            <v>313-03</v>
          </cell>
          <cell r="D222">
            <v>1480000</v>
          </cell>
          <cell r="E222" t="str">
            <v>STURGEON</v>
          </cell>
        </row>
        <row r="223">
          <cell r="C223" t="str">
            <v>315-03</v>
          </cell>
          <cell r="D223">
            <v>2090000</v>
          </cell>
          <cell r="E223" t="str">
            <v>HAITHCOX</v>
          </cell>
        </row>
        <row r="225">
          <cell r="C225" t="str">
            <v>245-02</v>
          </cell>
          <cell r="D225">
            <v>2090000</v>
          </cell>
          <cell r="E225" t="str">
            <v>HAITHCOX</v>
          </cell>
        </row>
        <row r="226">
          <cell r="C226" t="str">
            <v>309-02</v>
          </cell>
          <cell r="D226">
            <v>1230000</v>
          </cell>
          <cell r="E226" t="str">
            <v>YANAI</v>
          </cell>
        </row>
        <row r="227">
          <cell r="C227" t="str">
            <v>244-02</v>
          </cell>
          <cell r="D227">
            <v>2220000</v>
          </cell>
          <cell r="E227" t="str">
            <v>HILLS</v>
          </cell>
        </row>
        <row r="228">
          <cell r="C228" t="str">
            <v>311-02</v>
          </cell>
          <cell r="D228">
            <v>1800000</v>
          </cell>
          <cell r="E228" t="str">
            <v>CHANDLER</v>
          </cell>
        </row>
        <row r="229">
          <cell r="C229" t="str">
            <v>246-02</v>
          </cell>
          <cell r="D229">
            <v>2090000</v>
          </cell>
          <cell r="E229" t="str">
            <v>HAITHCOX</v>
          </cell>
        </row>
        <row r="230">
          <cell r="C230" t="str">
            <v>313-02</v>
          </cell>
          <cell r="D230">
            <v>2220000</v>
          </cell>
          <cell r="E230" t="str">
            <v>HILLS</v>
          </cell>
        </row>
        <row r="231">
          <cell r="C231" t="str">
            <v>315-02</v>
          </cell>
          <cell r="D231">
            <v>2090000</v>
          </cell>
          <cell r="E231" t="str">
            <v>HAITHCOX</v>
          </cell>
        </row>
        <row r="233">
          <cell r="C233" t="str">
            <v>309-26</v>
          </cell>
          <cell r="D233">
            <v>1230000</v>
          </cell>
          <cell r="E233" t="str">
            <v>YANAI</v>
          </cell>
        </row>
        <row r="234">
          <cell r="C234" t="str">
            <v>244-26</v>
          </cell>
          <cell r="D234">
            <v>2260000</v>
          </cell>
          <cell r="E234" t="str">
            <v>ARVIDSON</v>
          </cell>
        </row>
        <row r="235">
          <cell r="C235" t="str">
            <v>311-26</v>
          </cell>
          <cell r="D235">
            <v>1800000</v>
          </cell>
          <cell r="E235" t="str">
            <v>CHANDLER</v>
          </cell>
        </row>
        <row r="236">
          <cell r="C236" t="str">
            <v>246-26</v>
          </cell>
          <cell r="D236">
            <v>2090000</v>
          </cell>
          <cell r="E236" t="str">
            <v>HAITHCOX</v>
          </cell>
        </row>
        <row r="237">
          <cell r="C237" t="str">
            <v>313-26</v>
          </cell>
          <cell r="D237">
            <v>2260000</v>
          </cell>
          <cell r="E237" t="str">
            <v>ARVIDSON</v>
          </cell>
        </row>
        <row r="239">
          <cell r="C239" t="str">
            <v>236-12</v>
          </cell>
          <cell r="D239">
            <v>2100000</v>
          </cell>
          <cell r="E239" t="str">
            <v>ISHMAEL</v>
          </cell>
        </row>
        <row r="240">
          <cell r="C240" t="str">
            <v>238-12</v>
          </cell>
          <cell r="D240">
            <v>1300000</v>
          </cell>
          <cell r="E240" t="str">
            <v>LEVIN</v>
          </cell>
        </row>
        <row r="241">
          <cell r="C241" t="str">
            <v>241-12</v>
          </cell>
          <cell r="D241">
            <v>2000000</v>
          </cell>
          <cell r="E241" t="str">
            <v>STAMBAUGH</v>
          </cell>
        </row>
        <row r="242">
          <cell r="C242" t="str">
            <v>240-12</v>
          </cell>
          <cell r="D242">
            <v>1230000</v>
          </cell>
          <cell r="E242" t="str">
            <v>YANAI</v>
          </cell>
        </row>
        <row r="243">
          <cell r="C243" t="str">
            <v>243-12</v>
          </cell>
          <cell r="D243">
            <v>2100000</v>
          </cell>
          <cell r="E243" t="str">
            <v>ISHMAEL</v>
          </cell>
        </row>
        <row r="244">
          <cell r="C244" t="str">
            <v>245-12</v>
          </cell>
          <cell r="D244">
            <v>1300000</v>
          </cell>
          <cell r="E244" t="str">
            <v>LEVIN</v>
          </cell>
        </row>
        <row r="245">
          <cell r="C245" t="str">
            <v>242-12</v>
          </cell>
          <cell r="D245">
            <v>2000000</v>
          </cell>
          <cell r="E245" t="str">
            <v>STAMBAUGH</v>
          </cell>
        </row>
        <row r="246">
          <cell r="C246" t="str">
            <v>309-12</v>
          </cell>
          <cell r="D246">
            <v>1230000</v>
          </cell>
          <cell r="E246" t="str">
            <v>YANAI</v>
          </cell>
        </row>
        <row r="247">
          <cell r="C247" t="str">
            <v>244-12</v>
          </cell>
          <cell r="D247">
            <v>2100000</v>
          </cell>
          <cell r="E247" t="str">
            <v>ISHMAEL</v>
          </cell>
        </row>
        <row r="248">
          <cell r="C248" t="str">
            <v>311-12</v>
          </cell>
          <cell r="D248">
            <v>2000000</v>
          </cell>
          <cell r="E248" t="str">
            <v>STAMBAUGH</v>
          </cell>
        </row>
        <row r="249">
          <cell r="C249" t="str">
            <v>246-12</v>
          </cell>
          <cell r="D249">
            <v>1300000</v>
          </cell>
          <cell r="E249" t="str">
            <v>LEVIN</v>
          </cell>
        </row>
        <row r="250">
          <cell r="C250" t="str">
            <v>313-12</v>
          </cell>
          <cell r="D250">
            <v>2100000</v>
          </cell>
          <cell r="E250" t="str">
            <v>ISHMAEL</v>
          </cell>
        </row>
        <row r="251">
          <cell r="C251" t="str">
            <v>315-12</v>
          </cell>
          <cell r="D251">
            <v>1300000</v>
          </cell>
          <cell r="E251" t="str">
            <v>LEVIN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  <sheetName val="Redmine List Values"/>
    </sheetNames>
    <sheetDataSet>
      <sheetData sheetId="0">
        <row r="13">
          <cell r="A13" t="str">
            <v>101-05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242-04</v>
          </cell>
          <cell r="D2">
            <v>1810000</v>
          </cell>
          <cell r="E2" t="str">
            <v>NEWELL</v>
          </cell>
        </row>
        <row r="3">
          <cell r="C3" t="str">
            <v>242-04</v>
          </cell>
          <cell r="D3">
            <v>1810000</v>
          </cell>
          <cell r="E3" t="str">
            <v>NEWELL</v>
          </cell>
        </row>
        <row r="4">
          <cell r="C4" t="str">
            <v>311-04</v>
          </cell>
          <cell r="D4">
            <v>1290000</v>
          </cell>
          <cell r="E4" t="str">
            <v>COOLAHAN</v>
          </cell>
        </row>
        <row r="5">
          <cell r="C5" t="str">
            <v>242-04</v>
          </cell>
          <cell r="D5">
            <v>1810000</v>
          </cell>
          <cell r="E5" t="str">
            <v>NEWELL</v>
          </cell>
        </row>
        <row r="6">
          <cell r="C6" t="str">
            <v>244-04</v>
          </cell>
          <cell r="D6">
            <v>1800000</v>
          </cell>
          <cell r="E6" t="str">
            <v>CHANDLER</v>
          </cell>
        </row>
        <row r="7">
          <cell r="C7" t="str">
            <v>313-04</v>
          </cell>
          <cell r="D7">
            <v>1810000</v>
          </cell>
          <cell r="E7" t="str">
            <v>NEWELL</v>
          </cell>
        </row>
        <row r="8">
          <cell r="C8" t="str">
            <v>313-04</v>
          </cell>
          <cell r="D8">
            <v>1810000</v>
          </cell>
          <cell r="E8" t="str">
            <v>NEWELL</v>
          </cell>
        </row>
        <row r="9">
          <cell r="C9" t="str">
            <v>315-04</v>
          </cell>
          <cell r="D9">
            <v>1800000</v>
          </cell>
          <cell r="E9" t="str">
            <v>CHANDLER</v>
          </cell>
        </row>
        <row r="10">
          <cell r="C10" t="str">
            <v>101-05</v>
          </cell>
          <cell r="D10">
            <v>2030000</v>
          </cell>
          <cell r="E10" t="str">
            <v>KILLION</v>
          </cell>
        </row>
        <row r="11">
          <cell r="C11" t="str">
            <v>103-05</v>
          </cell>
          <cell r="D11">
            <v>1260000</v>
          </cell>
          <cell r="E11" t="str">
            <v>ACKERMAN</v>
          </cell>
        </row>
        <row r="12">
          <cell r="C12" t="str">
            <v>102-05</v>
          </cell>
          <cell r="D12">
            <v>2030000</v>
          </cell>
          <cell r="E12" t="str">
            <v>KILLION</v>
          </cell>
        </row>
        <row r="13">
          <cell r="C13" t="str">
            <v>105-05</v>
          </cell>
          <cell r="D13">
            <v>1190000</v>
          </cell>
          <cell r="E13" t="str">
            <v>BRANNON</v>
          </cell>
        </row>
        <row r="14">
          <cell r="C14" t="str">
            <v>107-05</v>
          </cell>
          <cell r="D14">
            <v>1090000</v>
          </cell>
          <cell r="E14" t="str">
            <v>SPECTOR</v>
          </cell>
        </row>
        <row r="15">
          <cell r="C15" t="str">
            <v>109-05</v>
          </cell>
          <cell r="D15">
            <v>1830000</v>
          </cell>
          <cell r="E15" t="str">
            <v>YORK</v>
          </cell>
        </row>
        <row r="16">
          <cell r="C16" t="str">
            <v>104-05</v>
          </cell>
          <cell r="D16">
            <v>1260000</v>
          </cell>
          <cell r="E16" t="str">
            <v>ACKERMAN</v>
          </cell>
        </row>
        <row r="17">
          <cell r="C17" t="str">
            <v>111-05</v>
          </cell>
          <cell r="D17">
            <v>1110000</v>
          </cell>
          <cell r="E17" t="str">
            <v>STARKS</v>
          </cell>
        </row>
        <row r="18">
          <cell r="C18" t="str">
            <v>113-05</v>
          </cell>
          <cell r="D18">
            <v>2030000</v>
          </cell>
          <cell r="E18" t="str">
            <v>KILLION</v>
          </cell>
        </row>
        <row r="19">
          <cell r="C19" t="str">
            <v>800-05</v>
          </cell>
          <cell r="D19">
            <v>1990000</v>
          </cell>
          <cell r="E19" t="str">
            <v>DAVIS</v>
          </cell>
        </row>
        <row r="20">
          <cell r="C20" t="str">
            <v>106-05</v>
          </cell>
          <cell r="D20">
            <v>1190000</v>
          </cell>
          <cell r="E20" t="str">
            <v>BRANNON</v>
          </cell>
        </row>
        <row r="21">
          <cell r="C21" t="str">
            <v>110-05</v>
          </cell>
          <cell r="D21">
            <v>1830000</v>
          </cell>
          <cell r="E21" t="str">
            <v>YORK</v>
          </cell>
        </row>
        <row r="22">
          <cell r="C22" t="str">
            <v>108-05</v>
          </cell>
          <cell r="D22">
            <v>1090000</v>
          </cell>
          <cell r="E22" t="str">
            <v>SPECTOR</v>
          </cell>
        </row>
        <row r="23">
          <cell r="C23" t="str">
            <v>115-05</v>
          </cell>
          <cell r="D23">
            <v>1310000</v>
          </cell>
          <cell r="E23" t="str">
            <v>MALAVE</v>
          </cell>
        </row>
        <row r="24">
          <cell r="C24" t="str">
            <v>117-05</v>
          </cell>
          <cell r="D24">
            <v>1260000</v>
          </cell>
          <cell r="E24" t="str">
            <v>ACKERMAN</v>
          </cell>
        </row>
        <row r="25">
          <cell r="C25" t="str">
            <v>801-05</v>
          </cell>
          <cell r="D25">
            <v>1990000</v>
          </cell>
          <cell r="E25" t="str">
            <v>DAVIS</v>
          </cell>
        </row>
        <row r="26">
          <cell r="C26" t="str">
            <v>112-05</v>
          </cell>
          <cell r="D26">
            <v>1110000</v>
          </cell>
          <cell r="E26" t="str">
            <v>STARKS</v>
          </cell>
        </row>
        <row r="27">
          <cell r="C27" t="str">
            <v>119-05</v>
          </cell>
          <cell r="D27">
            <v>1190000</v>
          </cell>
          <cell r="E27" t="str">
            <v>BRANNON</v>
          </cell>
        </row>
        <row r="28">
          <cell r="C28" t="str">
            <v>114-05</v>
          </cell>
          <cell r="D28">
            <v>2030000</v>
          </cell>
          <cell r="E28" t="str">
            <v>KILLION</v>
          </cell>
        </row>
        <row r="29">
          <cell r="C29" t="str">
            <v>802-05</v>
          </cell>
          <cell r="D29">
            <v>1990000</v>
          </cell>
          <cell r="E29" t="str">
            <v>DAVIS</v>
          </cell>
        </row>
        <row r="30">
          <cell r="C30" t="str">
            <v>121-05</v>
          </cell>
          <cell r="D30">
            <v>1090000</v>
          </cell>
          <cell r="E30" t="str">
            <v>SPECTOR</v>
          </cell>
        </row>
        <row r="31">
          <cell r="C31" t="str">
            <v>803-05</v>
          </cell>
          <cell r="D31">
            <v>900000</v>
          </cell>
          <cell r="E31" t="str">
            <v>ROCHA</v>
          </cell>
        </row>
        <row r="32">
          <cell r="C32" t="str">
            <v>803-05</v>
          </cell>
          <cell r="D32">
            <v>900000</v>
          </cell>
          <cell r="E32" t="str">
            <v>ROCHA</v>
          </cell>
        </row>
        <row r="33">
          <cell r="C33" t="str">
            <v>123-05</v>
          </cell>
          <cell r="D33">
            <v>1830000</v>
          </cell>
          <cell r="E33" t="str">
            <v>YORK</v>
          </cell>
        </row>
        <row r="34">
          <cell r="C34" t="str">
            <v>116-05</v>
          </cell>
          <cell r="D34">
            <v>1310000</v>
          </cell>
          <cell r="E34" t="str">
            <v>MALAVE</v>
          </cell>
        </row>
        <row r="35">
          <cell r="C35" t="str">
            <v>118-05</v>
          </cell>
          <cell r="D35">
            <v>1260000</v>
          </cell>
          <cell r="E35" t="str">
            <v>ACKERMAN</v>
          </cell>
        </row>
        <row r="36">
          <cell r="C36" t="str">
            <v>804-05</v>
          </cell>
          <cell r="D36">
            <v>900000</v>
          </cell>
          <cell r="E36" t="str">
            <v>ROCHA</v>
          </cell>
        </row>
        <row r="37">
          <cell r="C37" t="str">
            <v>125-05</v>
          </cell>
          <cell r="D37">
            <v>1110000</v>
          </cell>
          <cell r="E37" t="str">
            <v>STARKS</v>
          </cell>
        </row>
        <row r="38">
          <cell r="C38" t="str">
            <v>120-05</v>
          </cell>
          <cell r="D38">
            <v>1190000</v>
          </cell>
          <cell r="E38" t="str">
            <v>BRANNON</v>
          </cell>
        </row>
        <row r="39">
          <cell r="C39" t="str">
            <v>805-05</v>
          </cell>
          <cell r="D39">
            <v>1990000</v>
          </cell>
          <cell r="E39" t="str">
            <v>DAVIS</v>
          </cell>
        </row>
        <row r="40">
          <cell r="C40" t="str">
            <v>127-05</v>
          </cell>
          <cell r="D40">
            <v>2030000</v>
          </cell>
          <cell r="E40" t="str">
            <v>KILLION</v>
          </cell>
        </row>
        <row r="41">
          <cell r="C41" t="str">
            <v>122-05</v>
          </cell>
          <cell r="D41">
            <v>1090000</v>
          </cell>
          <cell r="E41" t="str">
            <v>SPECTOR</v>
          </cell>
        </row>
        <row r="42">
          <cell r="C42" t="str">
            <v>806-05</v>
          </cell>
          <cell r="D42">
            <v>1990000</v>
          </cell>
          <cell r="E42" t="str">
            <v>DAVIS</v>
          </cell>
        </row>
        <row r="43">
          <cell r="C43" t="str">
            <v>124-05</v>
          </cell>
          <cell r="D43">
            <v>1830000</v>
          </cell>
          <cell r="E43" t="str">
            <v>YORK</v>
          </cell>
        </row>
        <row r="44">
          <cell r="C44" t="str">
            <v>129-05</v>
          </cell>
          <cell r="D44">
            <v>1310000</v>
          </cell>
          <cell r="E44" t="str">
            <v>MALAVE</v>
          </cell>
        </row>
        <row r="45">
          <cell r="C45" t="str">
            <v>807-05</v>
          </cell>
          <cell r="D45">
            <v>900000</v>
          </cell>
          <cell r="E45" t="str">
            <v>ROCHA</v>
          </cell>
        </row>
        <row r="46">
          <cell r="C46" t="str">
            <v>131-05</v>
          </cell>
          <cell r="D46">
            <v>1260000</v>
          </cell>
          <cell r="E46" t="str">
            <v>ACKERMAN</v>
          </cell>
        </row>
        <row r="47">
          <cell r="C47" t="str">
            <v>807-05</v>
          </cell>
          <cell r="D47">
            <v>900000</v>
          </cell>
          <cell r="E47" t="str">
            <v>ROCHA</v>
          </cell>
        </row>
        <row r="48">
          <cell r="C48" t="str">
            <v>133-05</v>
          </cell>
          <cell r="D48">
            <v>1190000</v>
          </cell>
          <cell r="E48" t="str">
            <v>BRANNON</v>
          </cell>
        </row>
        <row r="49">
          <cell r="C49" t="str">
            <v>126-05</v>
          </cell>
          <cell r="D49">
            <v>1110000</v>
          </cell>
          <cell r="E49" t="str">
            <v>STARKS</v>
          </cell>
        </row>
        <row r="50">
          <cell r="C50" t="str">
            <v>808-05</v>
          </cell>
          <cell r="D50">
            <v>900000</v>
          </cell>
          <cell r="E50" t="str">
            <v>ROCHA</v>
          </cell>
        </row>
        <row r="51">
          <cell r="C51" t="str">
            <v>128-05</v>
          </cell>
          <cell r="D51">
            <v>2030000</v>
          </cell>
          <cell r="E51" t="str">
            <v>KILLION</v>
          </cell>
        </row>
        <row r="52">
          <cell r="C52" t="str">
            <v>809-05</v>
          </cell>
          <cell r="D52">
            <v>1990000</v>
          </cell>
          <cell r="E52" t="str">
            <v>DAVIS</v>
          </cell>
        </row>
        <row r="53">
          <cell r="C53" t="str">
            <v>135-05</v>
          </cell>
          <cell r="D53">
            <v>1090000</v>
          </cell>
          <cell r="E53" t="str">
            <v>SPECTOR</v>
          </cell>
        </row>
        <row r="54">
          <cell r="C54" t="str">
            <v>137-05</v>
          </cell>
          <cell r="D54">
            <v>1830000</v>
          </cell>
          <cell r="E54" t="str">
            <v>YORK</v>
          </cell>
        </row>
        <row r="55">
          <cell r="C55" t="str">
            <v>810-05</v>
          </cell>
          <cell r="D55">
            <v>1990000</v>
          </cell>
          <cell r="E55" t="str">
            <v>DAVIS</v>
          </cell>
        </row>
        <row r="56">
          <cell r="C56" t="str">
            <v>130-05</v>
          </cell>
          <cell r="D56">
            <v>1310000</v>
          </cell>
          <cell r="E56" t="str">
            <v>MALAVE</v>
          </cell>
        </row>
        <row r="57">
          <cell r="C57" t="str">
            <v>132-05</v>
          </cell>
          <cell r="D57">
            <v>1260000</v>
          </cell>
          <cell r="E57" t="str">
            <v>ACKERMAN</v>
          </cell>
        </row>
        <row r="58">
          <cell r="C58" t="str">
            <v>811-05</v>
          </cell>
          <cell r="D58">
            <v>900000</v>
          </cell>
          <cell r="E58" t="str">
            <v>ROCHA</v>
          </cell>
        </row>
        <row r="59">
          <cell r="C59" t="str">
            <v>126-05</v>
          </cell>
          <cell r="D59">
            <v>1110000</v>
          </cell>
          <cell r="E59" t="str">
            <v>STARKS</v>
          </cell>
        </row>
        <row r="60">
          <cell r="C60" t="str">
            <v>139-05</v>
          </cell>
          <cell r="D60">
            <v>1110000</v>
          </cell>
          <cell r="E60" t="str">
            <v>STARKS</v>
          </cell>
        </row>
        <row r="61">
          <cell r="C61" t="str">
            <v>134-05</v>
          </cell>
          <cell r="D61">
            <v>1190000</v>
          </cell>
          <cell r="E61" t="str">
            <v>BRANNON</v>
          </cell>
        </row>
        <row r="62">
          <cell r="C62" t="str">
            <v>812-05</v>
          </cell>
          <cell r="D62">
            <v>900000</v>
          </cell>
          <cell r="E62" t="str">
            <v>ROCHA</v>
          </cell>
        </row>
        <row r="63">
          <cell r="C63" t="str">
            <v>141-05</v>
          </cell>
          <cell r="D63">
            <v>2030000</v>
          </cell>
          <cell r="E63" t="str">
            <v>KILLION</v>
          </cell>
        </row>
        <row r="64">
          <cell r="C64" t="str">
            <v>136-05</v>
          </cell>
          <cell r="D64">
            <v>1090000</v>
          </cell>
          <cell r="E64" t="str">
            <v>SPECTOR</v>
          </cell>
        </row>
        <row r="65">
          <cell r="C65" t="str">
            <v>138-05</v>
          </cell>
          <cell r="D65">
            <v>1830000</v>
          </cell>
          <cell r="E65" t="str">
            <v>YORK</v>
          </cell>
        </row>
        <row r="66">
          <cell r="C66" t="str">
            <v>143-05</v>
          </cell>
          <cell r="D66">
            <v>1310000</v>
          </cell>
          <cell r="E66" t="str">
            <v>MALAVE</v>
          </cell>
        </row>
        <row r="67">
          <cell r="C67" t="str">
            <v>145-05</v>
          </cell>
          <cell r="D67">
            <v>1260000</v>
          </cell>
          <cell r="E67" t="str">
            <v>ACKERMAN</v>
          </cell>
        </row>
        <row r="68">
          <cell r="C68" t="str">
            <v>140-05</v>
          </cell>
          <cell r="D68">
            <v>1110000</v>
          </cell>
          <cell r="E68" t="str">
            <v>STARKS</v>
          </cell>
        </row>
        <row r="69">
          <cell r="C69" t="str">
            <v>813-05</v>
          </cell>
          <cell r="D69">
            <v>900000</v>
          </cell>
          <cell r="E69" t="str">
            <v>ROCHA</v>
          </cell>
        </row>
        <row r="70">
          <cell r="C70" t="str">
            <v>147-05</v>
          </cell>
          <cell r="D70">
            <v>1190000</v>
          </cell>
          <cell r="E70" t="str">
            <v>BRANNON</v>
          </cell>
        </row>
        <row r="71">
          <cell r="C71" t="str">
            <v>142-05</v>
          </cell>
          <cell r="D71">
            <v>2030000</v>
          </cell>
          <cell r="E71" t="str">
            <v>KILLION</v>
          </cell>
        </row>
        <row r="72">
          <cell r="C72" t="str">
            <v>814-05</v>
          </cell>
          <cell r="D72">
            <v>900000</v>
          </cell>
          <cell r="E72" t="str">
            <v>ROCHA</v>
          </cell>
        </row>
        <row r="73">
          <cell r="C73" t="str">
            <v>149-05</v>
          </cell>
          <cell r="D73">
            <v>1090000</v>
          </cell>
          <cell r="E73" t="str">
            <v>SPECTOR</v>
          </cell>
        </row>
        <row r="74">
          <cell r="C74" t="str">
            <v>151-05</v>
          </cell>
          <cell r="D74">
            <v>1830000</v>
          </cell>
          <cell r="E74" t="str">
            <v>YORK</v>
          </cell>
        </row>
        <row r="75">
          <cell r="C75" t="str">
            <v>144-05</v>
          </cell>
          <cell r="D75">
            <v>1310000</v>
          </cell>
          <cell r="E75" t="str">
            <v>MALAVE</v>
          </cell>
        </row>
        <row r="76">
          <cell r="C76" t="str">
            <v>146-05</v>
          </cell>
          <cell r="D76">
            <v>1260000</v>
          </cell>
          <cell r="E76" t="str">
            <v>ACKERMAN</v>
          </cell>
        </row>
        <row r="77">
          <cell r="C77" t="str">
            <v>153-05</v>
          </cell>
          <cell r="D77">
            <v>1110000</v>
          </cell>
          <cell r="E77" t="str">
            <v>STARKS</v>
          </cell>
        </row>
        <row r="78">
          <cell r="C78" t="str">
            <v>148-05</v>
          </cell>
          <cell r="D78">
            <v>1190000</v>
          </cell>
          <cell r="E78" t="str">
            <v>BRANNON</v>
          </cell>
        </row>
        <row r="79">
          <cell r="C79" t="str">
            <v>815-05</v>
          </cell>
          <cell r="D79">
            <v>900000</v>
          </cell>
          <cell r="E79" t="str">
            <v>ROCHA</v>
          </cell>
        </row>
        <row r="80">
          <cell r="C80" t="str">
            <v>155-05</v>
          </cell>
          <cell r="D80">
            <v>1990000</v>
          </cell>
          <cell r="E80" t="str">
            <v>DAVIS</v>
          </cell>
        </row>
        <row r="81">
          <cell r="C81" t="str">
            <v>150-05</v>
          </cell>
          <cell r="D81">
            <v>1090000</v>
          </cell>
          <cell r="E81" t="str">
            <v>SPECTOR</v>
          </cell>
        </row>
        <row r="82">
          <cell r="C82" t="str">
            <v>152-05</v>
          </cell>
          <cell r="D82">
            <v>1830000</v>
          </cell>
          <cell r="E82" t="str">
            <v>YORK</v>
          </cell>
        </row>
        <row r="83">
          <cell r="C83" t="str">
            <v>816-05</v>
          </cell>
          <cell r="D83">
            <v>900000</v>
          </cell>
          <cell r="E83" t="str">
            <v>ROCHA</v>
          </cell>
        </row>
        <row r="84">
          <cell r="C84" t="str">
            <v>157-05</v>
          </cell>
          <cell r="D84">
            <v>1310000</v>
          </cell>
          <cell r="E84" t="str">
            <v>MALAVE</v>
          </cell>
        </row>
        <row r="85">
          <cell r="C85" t="str">
            <v>159-05</v>
          </cell>
          <cell r="D85">
            <v>880000</v>
          </cell>
          <cell r="E85" t="str">
            <v>STEWART</v>
          </cell>
        </row>
        <row r="86">
          <cell r="C86" t="str">
            <v>154-05</v>
          </cell>
          <cell r="D86">
            <v>1110000</v>
          </cell>
          <cell r="E86" t="str">
            <v>STARKS</v>
          </cell>
        </row>
        <row r="87">
          <cell r="C87" t="str">
            <v>161-05</v>
          </cell>
          <cell r="D87">
            <v>1280000</v>
          </cell>
          <cell r="E87" t="str">
            <v>BARTLETT</v>
          </cell>
        </row>
        <row r="88">
          <cell r="C88" t="str">
            <v>817-05</v>
          </cell>
          <cell r="D88">
            <v>900000</v>
          </cell>
          <cell r="E88" t="str">
            <v>ROCHA</v>
          </cell>
        </row>
        <row r="89">
          <cell r="C89" t="str">
            <v>156-05</v>
          </cell>
          <cell r="D89">
            <v>1990000</v>
          </cell>
          <cell r="E89" t="str">
            <v>DAVIS</v>
          </cell>
        </row>
        <row r="90">
          <cell r="C90" t="str">
            <v>163-05</v>
          </cell>
          <cell r="D90">
            <v>940000</v>
          </cell>
          <cell r="E90" t="str">
            <v>BONDS</v>
          </cell>
        </row>
        <row r="91">
          <cell r="C91" t="str">
            <v>818-05</v>
          </cell>
          <cell r="D91">
            <v>900000</v>
          </cell>
          <cell r="E91" t="str">
            <v>ROCHA</v>
          </cell>
        </row>
        <row r="92">
          <cell r="C92" t="str">
            <v>158-05</v>
          </cell>
          <cell r="D92">
            <v>1310000</v>
          </cell>
          <cell r="E92" t="str">
            <v>MALAVE</v>
          </cell>
        </row>
        <row r="93">
          <cell r="C93" t="str">
            <v>165-05</v>
          </cell>
          <cell r="D93">
            <v>930000</v>
          </cell>
          <cell r="E93" t="str">
            <v>CLARK</v>
          </cell>
        </row>
        <row r="94">
          <cell r="C94" t="str">
            <v>160-05</v>
          </cell>
          <cell r="D94">
            <v>880000</v>
          </cell>
          <cell r="E94" t="str">
            <v>STEWART</v>
          </cell>
        </row>
        <row r="95">
          <cell r="C95" t="str">
            <v>162-05</v>
          </cell>
          <cell r="D95">
            <v>1280000</v>
          </cell>
          <cell r="E95" t="str">
            <v>BARTLETT</v>
          </cell>
        </row>
        <row r="96">
          <cell r="C96" t="str">
            <v>167-05</v>
          </cell>
          <cell r="D96">
            <v>1140000</v>
          </cell>
          <cell r="E96" t="str">
            <v>YOUNG</v>
          </cell>
        </row>
        <row r="97">
          <cell r="C97" t="str">
            <v>169-05</v>
          </cell>
          <cell r="D97">
            <v>1540000</v>
          </cell>
          <cell r="E97" t="str">
            <v>HELVIE</v>
          </cell>
        </row>
        <row r="98">
          <cell r="C98" t="str">
            <v>164-05</v>
          </cell>
          <cell r="D98">
            <v>940000</v>
          </cell>
          <cell r="E98" t="str">
            <v>BONDS</v>
          </cell>
        </row>
        <row r="99">
          <cell r="C99" t="str">
            <v>819-05</v>
          </cell>
          <cell r="D99">
            <v>900000</v>
          </cell>
          <cell r="E99" t="str">
            <v>ROCHA</v>
          </cell>
        </row>
        <row r="100">
          <cell r="C100" t="str">
            <v>171-05</v>
          </cell>
          <cell r="D100">
            <v>2020000</v>
          </cell>
          <cell r="E100" t="str">
            <v>SHOOK</v>
          </cell>
        </row>
        <row r="101">
          <cell r="C101" t="str">
            <v>166-05</v>
          </cell>
          <cell r="D101">
            <v>930000</v>
          </cell>
          <cell r="E101" t="str">
            <v>CLARK</v>
          </cell>
        </row>
        <row r="102">
          <cell r="C102" t="str">
            <v>820-05</v>
          </cell>
          <cell r="D102">
            <v>900000</v>
          </cell>
          <cell r="E102" t="str">
            <v>ROCHA</v>
          </cell>
        </row>
        <row r="103">
          <cell r="C103" t="str">
            <v>173-05</v>
          </cell>
          <cell r="D103">
            <v>880000</v>
          </cell>
          <cell r="E103" t="str">
            <v>STEWART</v>
          </cell>
        </row>
        <row r="104">
          <cell r="C104" t="str">
            <v>168-05</v>
          </cell>
          <cell r="D104">
            <v>1140000</v>
          </cell>
          <cell r="E104" t="str">
            <v>YOUNG</v>
          </cell>
        </row>
        <row r="105">
          <cell r="C105" t="str">
            <v>175-05</v>
          </cell>
          <cell r="D105">
            <v>1280000</v>
          </cell>
          <cell r="E105" t="str">
            <v>BARTLETT</v>
          </cell>
        </row>
        <row r="106">
          <cell r="C106" t="str">
            <v>170-05</v>
          </cell>
          <cell r="D106">
            <v>1540000</v>
          </cell>
          <cell r="E106" t="str">
            <v>HELVIE</v>
          </cell>
        </row>
        <row r="107">
          <cell r="C107" t="str">
            <v>177-05</v>
          </cell>
          <cell r="D107">
            <v>940000</v>
          </cell>
          <cell r="E107" t="str">
            <v>BONDS</v>
          </cell>
        </row>
        <row r="108">
          <cell r="C108" t="str">
            <v>821-05</v>
          </cell>
          <cell r="D108">
            <v>1770000</v>
          </cell>
          <cell r="E108" t="str">
            <v>BRUDER</v>
          </cell>
        </row>
        <row r="109">
          <cell r="C109" t="str">
            <v>172-05</v>
          </cell>
          <cell r="D109">
            <v>2020000</v>
          </cell>
          <cell r="E109" t="str">
            <v>SHOOK</v>
          </cell>
        </row>
        <row r="110">
          <cell r="C110" t="str">
            <v>179-05</v>
          </cell>
          <cell r="D110">
            <v>930000</v>
          </cell>
          <cell r="E110" t="str">
            <v>CLARK</v>
          </cell>
        </row>
        <row r="111">
          <cell r="C111" t="str">
            <v>822-05</v>
          </cell>
          <cell r="D111">
            <v>1770000</v>
          </cell>
          <cell r="E111" t="str">
            <v>BRUDER</v>
          </cell>
        </row>
        <row r="112">
          <cell r="C112" t="str">
            <v>174-05</v>
          </cell>
          <cell r="D112">
            <v>880000</v>
          </cell>
          <cell r="E112" t="str">
            <v>STEWART</v>
          </cell>
        </row>
        <row r="113">
          <cell r="C113" t="str">
            <v>181-05</v>
          </cell>
          <cell r="D113">
            <v>1140000</v>
          </cell>
          <cell r="E113" t="str">
            <v>YOUNG</v>
          </cell>
        </row>
        <row r="114">
          <cell r="C114" t="str">
            <v>176-05</v>
          </cell>
          <cell r="D114">
            <v>1280000</v>
          </cell>
          <cell r="E114" t="str">
            <v>BARTLETT</v>
          </cell>
        </row>
        <row r="115">
          <cell r="C115" t="str">
            <v>183-05</v>
          </cell>
          <cell r="D115">
            <v>1540000</v>
          </cell>
          <cell r="E115" t="str">
            <v>HELVIE</v>
          </cell>
        </row>
        <row r="116">
          <cell r="C116" t="str">
            <v>178-05</v>
          </cell>
          <cell r="D116">
            <v>940000</v>
          </cell>
          <cell r="E116" t="str">
            <v>BONDS</v>
          </cell>
        </row>
        <row r="117">
          <cell r="C117" t="str">
            <v>185-05</v>
          </cell>
          <cell r="D117">
            <v>2020000</v>
          </cell>
          <cell r="E117" t="str">
            <v>SHOOK</v>
          </cell>
        </row>
        <row r="118">
          <cell r="C118" t="str">
            <v>822-05</v>
          </cell>
          <cell r="D118">
            <v>1770000</v>
          </cell>
          <cell r="E118" t="str">
            <v>BRUDER</v>
          </cell>
        </row>
        <row r="119">
          <cell r="C119" t="str">
            <v>823-05</v>
          </cell>
          <cell r="D119">
            <v>1770000</v>
          </cell>
          <cell r="E119" t="str">
            <v>BRUDER</v>
          </cell>
        </row>
        <row r="120">
          <cell r="C120" t="str">
            <v>180-05</v>
          </cell>
          <cell r="D120">
            <v>930000</v>
          </cell>
          <cell r="E120" t="str">
            <v>CLARK</v>
          </cell>
        </row>
        <row r="121">
          <cell r="C121" t="str">
            <v>187-05</v>
          </cell>
          <cell r="D121">
            <v>880000</v>
          </cell>
          <cell r="E121" t="str">
            <v>STEWART</v>
          </cell>
        </row>
        <row r="122">
          <cell r="C122" t="str">
            <v>182-05</v>
          </cell>
          <cell r="D122">
            <v>1140000</v>
          </cell>
          <cell r="E122" t="str">
            <v>YOUNG</v>
          </cell>
        </row>
        <row r="123">
          <cell r="C123" t="str">
            <v>824-05</v>
          </cell>
          <cell r="D123">
            <v>1770000</v>
          </cell>
          <cell r="E123" t="str">
            <v>BRUDER</v>
          </cell>
        </row>
        <row r="124">
          <cell r="C124" t="str">
            <v>189-05</v>
          </cell>
          <cell r="D124">
            <v>1280000</v>
          </cell>
          <cell r="E124" t="str">
            <v>BARTLETT</v>
          </cell>
        </row>
        <row r="125">
          <cell r="C125" t="str">
            <v>184-05</v>
          </cell>
          <cell r="D125">
            <v>1540000</v>
          </cell>
          <cell r="E125" t="str">
            <v>HELVIE</v>
          </cell>
        </row>
        <row r="126">
          <cell r="C126" t="str">
            <v>191-05</v>
          </cell>
          <cell r="D126">
            <v>940000</v>
          </cell>
          <cell r="E126" t="str">
            <v>BONDS</v>
          </cell>
        </row>
        <row r="127">
          <cell r="C127" t="str">
            <v>186-05</v>
          </cell>
          <cell r="D127">
            <v>2020000</v>
          </cell>
          <cell r="E127" t="str">
            <v>SHOOK</v>
          </cell>
        </row>
        <row r="128">
          <cell r="C128" t="str">
            <v>193-05</v>
          </cell>
          <cell r="D128">
            <v>930000</v>
          </cell>
          <cell r="E128" t="str">
            <v>CLARK</v>
          </cell>
        </row>
        <row r="129">
          <cell r="C129" t="str">
            <v>825-05</v>
          </cell>
          <cell r="D129">
            <v>1770000</v>
          </cell>
          <cell r="E129" t="str">
            <v>BRUDER</v>
          </cell>
        </row>
        <row r="130">
          <cell r="C130" t="str">
            <v>904-05</v>
          </cell>
          <cell r="D130">
            <v>1290000</v>
          </cell>
          <cell r="E130" t="str">
            <v>COOLAHAN</v>
          </cell>
        </row>
        <row r="131">
          <cell r="C131" t="str">
            <v>188-05</v>
          </cell>
          <cell r="D131">
            <v>880000</v>
          </cell>
          <cell r="E131" t="str">
            <v>STEWART</v>
          </cell>
        </row>
        <row r="132">
          <cell r="C132" t="str">
            <v>195-05</v>
          </cell>
          <cell r="D132">
            <v>1140000</v>
          </cell>
          <cell r="E132" t="str">
            <v>YOUNG</v>
          </cell>
        </row>
        <row r="133">
          <cell r="C133" t="str">
            <v>190-05</v>
          </cell>
          <cell r="D133">
            <v>1280000</v>
          </cell>
          <cell r="E133" t="str">
            <v>BARTLETT</v>
          </cell>
        </row>
        <row r="134">
          <cell r="C134" t="str">
            <v>826-05</v>
          </cell>
          <cell r="D134">
            <v>1770000</v>
          </cell>
          <cell r="E134" t="str">
            <v>BRUDER</v>
          </cell>
        </row>
        <row r="135">
          <cell r="C135" t="str">
            <v>197-05</v>
          </cell>
          <cell r="D135">
            <v>1540000</v>
          </cell>
          <cell r="E135" t="str">
            <v>HELVIE</v>
          </cell>
        </row>
        <row r="136">
          <cell r="C136" t="str">
            <v>192-05</v>
          </cell>
          <cell r="D136">
            <v>940000</v>
          </cell>
          <cell r="E136" t="str">
            <v>BONDS</v>
          </cell>
        </row>
        <row r="137">
          <cell r="C137" t="str">
            <v>827-05</v>
          </cell>
          <cell r="D137">
            <v>1290000</v>
          </cell>
          <cell r="E137" t="str">
            <v>COOLAHAN</v>
          </cell>
        </row>
        <row r="138">
          <cell r="C138" t="str">
            <v>199-05</v>
          </cell>
          <cell r="D138">
            <v>2020000</v>
          </cell>
          <cell r="E138" t="str">
            <v>SHOOK</v>
          </cell>
        </row>
        <row r="139">
          <cell r="C139" t="str">
            <v>194-05</v>
          </cell>
          <cell r="D139">
            <v>930000</v>
          </cell>
          <cell r="E139" t="str">
            <v>CLARK</v>
          </cell>
        </row>
        <row r="140">
          <cell r="C140" t="str">
            <v>828-05</v>
          </cell>
          <cell r="D140">
            <v>1290000</v>
          </cell>
          <cell r="E140" t="str">
            <v>COOLAHAN</v>
          </cell>
        </row>
        <row r="141">
          <cell r="C141" t="str">
            <v>201-05</v>
          </cell>
          <cell r="D141">
            <v>880000</v>
          </cell>
          <cell r="E141" t="str">
            <v>STEWART</v>
          </cell>
        </row>
        <row r="142">
          <cell r="C142" t="str">
            <v>829-05</v>
          </cell>
          <cell r="D142">
            <v>1770000</v>
          </cell>
          <cell r="E142" t="str">
            <v>BRUDER</v>
          </cell>
        </row>
        <row r="143">
          <cell r="C143" t="str">
            <v>196-05</v>
          </cell>
          <cell r="D143">
            <v>1140000</v>
          </cell>
          <cell r="E143" t="str">
            <v>YOUNG</v>
          </cell>
        </row>
        <row r="144">
          <cell r="C144" t="str">
            <v>203-05</v>
          </cell>
          <cell r="D144">
            <v>1280000</v>
          </cell>
          <cell r="E144" t="str">
            <v>BARTLETT</v>
          </cell>
        </row>
        <row r="145">
          <cell r="C145" t="str">
            <v>830-05</v>
          </cell>
          <cell r="D145">
            <v>1770000</v>
          </cell>
          <cell r="E145" t="str">
            <v>BRUDER</v>
          </cell>
        </row>
        <row r="146">
          <cell r="C146" t="str">
            <v>198-05</v>
          </cell>
          <cell r="D146">
            <v>1540000</v>
          </cell>
          <cell r="E146" t="str">
            <v>HELVIE</v>
          </cell>
        </row>
        <row r="147">
          <cell r="C147" t="str">
            <v>205-05</v>
          </cell>
          <cell r="D147">
            <v>940000</v>
          </cell>
          <cell r="E147" t="str">
            <v>BONDS</v>
          </cell>
        </row>
        <row r="148">
          <cell r="C148" t="str">
            <v>831-05</v>
          </cell>
          <cell r="D148">
            <v>1290000</v>
          </cell>
          <cell r="E148" t="str">
            <v>COOLAHAN</v>
          </cell>
        </row>
        <row r="149">
          <cell r="C149" t="str">
            <v>200-05</v>
          </cell>
          <cell r="D149">
            <v>2020000</v>
          </cell>
          <cell r="E149" t="str">
            <v>SHOOK</v>
          </cell>
        </row>
        <row r="150">
          <cell r="C150" t="str">
            <v>207-05</v>
          </cell>
          <cell r="D150">
            <v>930000</v>
          </cell>
          <cell r="E150" t="str">
            <v>CLARK</v>
          </cell>
        </row>
        <row r="151">
          <cell r="C151" t="str">
            <v>832-05</v>
          </cell>
          <cell r="D151">
            <v>1290000</v>
          </cell>
          <cell r="E151" t="str">
            <v>COOLAHAN</v>
          </cell>
        </row>
        <row r="152">
          <cell r="C152" t="str">
            <v>202-05</v>
          </cell>
          <cell r="D152">
            <v>880000</v>
          </cell>
          <cell r="E152" t="str">
            <v>STEWART</v>
          </cell>
        </row>
        <row r="153">
          <cell r="C153" t="str">
            <v>204-05</v>
          </cell>
          <cell r="D153">
            <v>1280000</v>
          </cell>
          <cell r="E153" t="str">
            <v>BARTLETT</v>
          </cell>
        </row>
        <row r="154">
          <cell r="C154" t="str">
            <v>833-05</v>
          </cell>
          <cell r="D154">
            <v>1770000</v>
          </cell>
          <cell r="E154" t="str">
            <v>BRUDER</v>
          </cell>
        </row>
        <row r="155">
          <cell r="C155" t="str">
            <v>209-05</v>
          </cell>
          <cell r="D155">
            <v>1180000</v>
          </cell>
          <cell r="E155" t="str">
            <v>LEVERE</v>
          </cell>
        </row>
        <row r="156">
          <cell r="C156" t="str">
            <v>211-05</v>
          </cell>
          <cell r="D156">
            <v>1140000</v>
          </cell>
          <cell r="E156" t="str">
            <v>YOUNG</v>
          </cell>
        </row>
        <row r="157">
          <cell r="C157" t="str">
            <v>206-05</v>
          </cell>
          <cell r="D157">
            <v>940000</v>
          </cell>
          <cell r="E157" t="str">
            <v>BONDS</v>
          </cell>
        </row>
        <row r="158">
          <cell r="C158" t="str">
            <v>834-05</v>
          </cell>
          <cell r="D158">
            <v>1770000</v>
          </cell>
          <cell r="E158" t="str">
            <v>BRUDER</v>
          </cell>
        </row>
        <row r="159">
          <cell r="C159" t="str">
            <v>213-05</v>
          </cell>
          <cell r="D159">
            <v>1810000</v>
          </cell>
          <cell r="E159" t="str">
            <v>NEWELL</v>
          </cell>
        </row>
        <row r="160">
          <cell r="C160" t="str">
            <v>217-05</v>
          </cell>
          <cell r="D160">
            <v>1800000</v>
          </cell>
          <cell r="E160" t="str">
            <v>CHANDLER</v>
          </cell>
        </row>
        <row r="161">
          <cell r="C161" t="str">
            <v>835-05</v>
          </cell>
          <cell r="D161">
            <v>1290000</v>
          </cell>
          <cell r="E161" t="str">
            <v>COOLAHAN</v>
          </cell>
        </row>
        <row r="162">
          <cell r="C162" t="str">
            <v>215-05</v>
          </cell>
          <cell r="D162">
            <v>2020000</v>
          </cell>
          <cell r="E162" t="str">
            <v>SHOOK</v>
          </cell>
        </row>
        <row r="163">
          <cell r="C163" t="str">
            <v>208-05</v>
          </cell>
          <cell r="D163">
            <v>930000</v>
          </cell>
          <cell r="E163" t="str">
            <v>CLARK</v>
          </cell>
        </row>
        <row r="164">
          <cell r="C164" t="str">
            <v>210-05</v>
          </cell>
          <cell r="D164">
            <v>1180000</v>
          </cell>
          <cell r="E164" t="str">
            <v>LEVERE</v>
          </cell>
        </row>
        <row r="165">
          <cell r="C165" t="str">
            <v>836-05</v>
          </cell>
          <cell r="D165">
            <v>1290000</v>
          </cell>
          <cell r="E165" t="str">
            <v>COOLAHAN</v>
          </cell>
        </row>
        <row r="166">
          <cell r="C166" t="str">
            <v>63-05</v>
          </cell>
          <cell r="D166">
            <v>1780000</v>
          </cell>
          <cell r="E166" t="str">
            <v>DE LA ROSA</v>
          </cell>
        </row>
        <row r="167">
          <cell r="C167" t="str">
            <v>837-05</v>
          </cell>
          <cell r="D167">
            <v>1770000</v>
          </cell>
          <cell r="E167" t="str">
            <v>BRUDER</v>
          </cell>
        </row>
        <row r="168">
          <cell r="C168" t="str">
            <v>212-05</v>
          </cell>
          <cell r="D168">
            <v>1140000</v>
          </cell>
          <cell r="E168" t="str">
            <v>YOUNG</v>
          </cell>
        </row>
        <row r="169">
          <cell r="C169" t="str">
            <v>217-05</v>
          </cell>
          <cell r="D169">
            <v>1800000</v>
          </cell>
          <cell r="E169" t="str">
            <v>CHANDLER</v>
          </cell>
        </row>
        <row r="170">
          <cell r="C170" t="str">
            <v>219-05</v>
          </cell>
          <cell r="D170">
            <v>1230000</v>
          </cell>
          <cell r="E170" t="str">
            <v>YANAI</v>
          </cell>
        </row>
        <row r="171">
          <cell r="C171" t="str">
            <v>214-05</v>
          </cell>
          <cell r="D171">
            <v>1810000</v>
          </cell>
          <cell r="E171" t="str">
            <v>NEWELL</v>
          </cell>
        </row>
        <row r="172">
          <cell r="C172" t="str">
            <v>838-05</v>
          </cell>
          <cell r="D172">
            <v>1770000</v>
          </cell>
          <cell r="E172" t="str">
            <v>BRUDER</v>
          </cell>
        </row>
        <row r="173">
          <cell r="C173" t="str">
            <v>839-05</v>
          </cell>
          <cell r="D173">
            <v>1290000</v>
          </cell>
          <cell r="E173" t="str">
            <v>COOLAHAN</v>
          </cell>
        </row>
        <row r="174">
          <cell r="C174" t="str">
            <v>216-05</v>
          </cell>
          <cell r="D174">
            <v>2020000</v>
          </cell>
          <cell r="E174" t="str">
            <v>SHOOK</v>
          </cell>
        </row>
        <row r="175">
          <cell r="C175" t="str">
            <v>221-05</v>
          </cell>
          <cell r="D175">
            <v>1180000</v>
          </cell>
          <cell r="E175" t="str">
            <v>LEVERE</v>
          </cell>
        </row>
        <row r="176">
          <cell r="C176" t="str">
            <v>218-05</v>
          </cell>
          <cell r="D176">
            <v>1800000</v>
          </cell>
          <cell r="E176" t="str">
            <v>CHANDLER</v>
          </cell>
        </row>
        <row r="177">
          <cell r="C177" t="str">
            <v>906-05</v>
          </cell>
          <cell r="D177">
            <v>1290000</v>
          </cell>
          <cell r="E177" t="str">
            <v>COOLAHAN</v>
          </cell>
        </row>
        <row r="178">
          <cell r="C178" t="str">
            <v>841-05</v>
          </cell>
          <cell r="D178">
            <v>1770000</v>
          </cell>
          <cell r="E178" t="str">
            <v>BRUDER</v>
          </cell>
        </row>
        <row r="179">
          <cell r="C179" t="str">
            <v>220-05</v>
          </cell>
          <cell r="D179">
            <v>1230000</v>
          </cell>
          <cell r="E179" t="str">
            <v>YANAI</v>
          </cell>
        </row>
        <row r="180">
          <cell r="C180" t="str">
            <v>223-05</v>
          </cell>
          <cell r="D180">
            <v>1810000</v>
          </cell>
          <cell r="E180" t="str">
            <v>NEWELL</v>
          </cell>
        </row>
        <row r="181">
          <cell r="C181" t="str">
            <v>840-05</v>
          </cell>
          <cell r="D181">
            <v>1770000</v>
          </cell>
          <cell r="E181" t="str">
            <v>BRUDER</v>
          </cell>
        </row>
        <row r="182">
          <cell r="C182" t="str">
            <v>307-05</v>
          </cell>
          <cell r="D182">
            <v>2020000</v>
          </cell>
          <cell r="E182" t="str">
            <v>SHOOK</v>
          </cell>
        </row>
        <row r="183">
          <cell r="C183" t="str">
            <v>222-05</v>
          </cell>
          <cell r="D183">
            <v>1180000</v>
          </cell>
          <cell r="E183" t="str">
            <v>LEVERE</v>
          </cell>
        </row>
        <row r="184">
          <cell r="C184" t="str">
            <v>225-05</v>
          </cell>
          <cell r="D184">
            <v>1800000</v>
          </cell>
          <cell r="E184" t="str">
            <v>CHANDLER</v>
          </cell>
        </row>
        <row r="185">
          <cell r="C185" t="str">
            <v>843-05</v>
          </cell>
          <cell r="D185">
            <v>1770000</v>
          </cell>
          <cell r="E185" t="str">
            <v>BRUDER</v>
          </cell>
        </row>
        <row r="186">
          <cell r="C186" t="str">
            <v>224-05</v>
          </cell>
          <cell r="D186">
            <v>1810000</v>
          </cell>
          <cell r="E186" t="str">
            <v>NEWELL</v>
          </cell>
        </row>
        <row r="187">
          <cell r="C187" t="str">
            <v>227-05</v>
          </cell>
          <cell r="D187">
            <v>1230000</v>
          </cell>
          <cell r="E187" t="str">
            <v>YANAI</v>
          </cell>
        </row>
        <row r="188">
          <cell r="C188" t="str">
            <v>842-05</v>
          </cell>
          <cell r="D188">
            <v>1770000</v>
          </cell>
          <cell r="E188" t="str">
            <v>BRUDER</v>
          </cell>
        </row>
        <row r="189">
          <cell r="C189" t="str">
            <v>229-05</v>
          </cell>
          <cell r="D189">
            <v>1180000</v>
          </cell>
          <cell r="E189" t="str">
            <v>LEVERE</v>
          </cell>
        </row>
        <row r="190">
          <cell r="C190" t="str">
            <v>226-05</v>
          </cell>
          <cell r="D190">
            <v>1800000</v>
          </cell>
          <cell r="E190" t="str">
            <v>CHANDLER</v>
          </cell>
        </row>
        <row r="191">
          <cell r="C191" t="str">
            <v>231-05</v>
          </cell>
          <cell r="D191">
            <v>1810000</v>
          </cell>
          <cell r="E191" t="str">
            <v>NEWELL</v>
          </cell>
        </row>
        <row r="192">
          <cell r="C192" t="str">
            <v>845-05</v>
          </cell>
          <cell r="D192">
            <v>1290000</v>
          </cell>
          <cell r="E192" t="str">
            <v>COOLAHAN</v>
          </cell>
        </row>
        <row r="193">
          <cell r="C193" t="str">
            <v>228-05</v>
          </cell>
          <cell r="D193">
            <v>1230000</v>
          </cell>
          <cell r="E193" t="str">
            <v>YANAI</v>
          </cell>
        </row>
        <row r="194">
          <cell r="C194" t="str">
            <v>844-05</v>
          </cell>
          <cell r="D194">
            <v>1290000</v>
          </cell>
          <cell r="E194" t="str">
            <v>COOLAHAN</v>
          </cell>
        </row>
        <row r="195">
          <cell r="C195" t="str">
            <v>230-05</v>
          </cell>
          <cell r="D195">
            <v>1180000</v>
          </cell>
          <cell r="E195" t="str">
            <v>LEVERE</v>
          </cell>
        </row>
        <row r="196">
          <cell r="C196" t="str">
            <v>233-05</v>
          </cell>
          <cell r="D196">
            <v>1800000</v>
          </cell>
          <cell r="E196" t="str">
            <v>CHANDLER</v>
          </cell>
        </row>
        <row r="197">
          <cell r="C197" t="str">
            <v>232-05</v>
          </cell>
          <cell r="D197">
            <v>1810000</v>
          </cell>
          <cell r="E197" t="str">
            <v>NEWELL</v>
          </cell>
        </row>
        <row r="198">
          <cell r="C198" t="str">
            <v>847-05</v>
          </cell>
          <cell r="D198">
            <v>1290000</v>
          </cell>
          <cell r="E198" t="str">
            <v>COOLAHAN</v>
          </cell>
        </row>
        <row r="199">
          <cell r="C199" t="str">
            <v>235-05</v>
          </cell>
          <cell r="D199">
            <v>1230000</v>
          </cell>
          <cell r="E199" t="str">
            <v>YANAI</v>
          </cell>
        </row>
        <row r="200">
          <cell r="C200" t="str">
            <v>908-05</v>
          </cell>
          <cell r="D200">
            <v>1290000</v>
          </cell>
          <cell r="E200" t="str">
            <v>COOLAHAN</v>
          </cell>
        </row>
        <row r="201">
          <cell r="C201" t="str">
            <v>237-05</v>
          </cell>
          <cell r="D201">
            <v>1180000</v>
          </cell>
          <cell r="E201" t="str">
            <v>LEVERE</v>
          </cell>
        </row>
        <row r="202">
          <cell r="C202" t="str">
            <v>234-05</v>
          </cell>
          <cell r="D202">
            <v>1800000</v>
          </cell>
          <cell r="E202" t="str">
            <v>CHANDLER</v>
          </cell>
        </row>
        <row r="203">
          <cell r="C203" t="str">
            <v>239-05</v>
          </cell>
          <cell r="D203">
            <v>1810000</v>
          </cell>
          <cell r="E203" t="str">
            <v>NEWELL</v>
          </cell>
        </row>
        <row r="204">
          <cell r="C204" t="str">
            <v>236-05</v>
          </cell>
          <cell r="D204">
            <v>1230000</v>
          </cell>
          <cell r="E204" t="str">
            <v>YANAI</v>
          </cell>
        </row>
        <row r="205">
          <cell r="C205" t="str">
            <v>239-05</v>
          </cell>
          <cell r="D205">
            <v>1810000</v>
          </cell>
          <cell r="E205" t="str">
            <v>NEWELL</v>
          </cell>
        </row>
        <row r="206">
          <cell r="C206" t="str">
            <v>238-05</v>
          </cell>
          <cell r="D206">
            <v>1180000</v>
          </cell>
          <cell r="E206" t="str">
            <v>LEVERE</v>
          </cell>
        </row>
        <row r="207">
          <cell r="C207" t="str">
            <v>241-05</v>
          </cell>
          <cell r="D207">
            <v>1800000</v>
          </cell>
          <cell r="E207" t="str">
            <v>CHANDLER</v>
          </cell>
        </row>
        <row r="208">
          <cell r="C208" t="str">
            <v>240-05</v>
          </cell>
          <cell r="D208">
            <v>1810000</v>
          </cell>
          <cell r="E208" t="str">
            <v>NEWELL</v>
          </cell>
        </row>
        <row r="209">
          <cell r="C209" t="str">
            <v>243-05</v>
          </cell>
          <cell r="D209">
            <v>1230000</v>
          </cell>
          <cell r="E209" t="str">
            <v>YANAI</v>
          </cell>
        </row>
        <row r="210">
          <cell r="C210" t="str">
            <v>309-05</v>
          </cell>
          <cell r="D210">
            <v>1180000</v>
          </cell>
          <cell r="E210" t="str">
            <v>LEVERE</v>
          </cell>
        </row>
        <row r="211">
          <cell r="C211" t="str">
            <v>309-05</v>
          </cell>
          <cell r="D211">
            <v>1180000</v>
          </cell>
          <cell r="E211" t="str">
            <v>LEVERE</v>
          </cell>
        </row>
        <row r="212">
          <cell r="C212" t="str">
            <v>242-05</v>
          </cell>
          <cell r="D212">
            <v>1800000</v>
          </cell>
          <cell r="E212" t="str">
            <v>CHANDLER</v>
          </cell>
        </row>
        <row r="213">
          <cell r="C213" t="str">
            <v>311-05</v>
          </cell>
          <cell r="D213">
            <v>1810000</v>
          </cell>
          <cell r="E213" t="str">
            <v>NEWELL</v>
          </cell>
        </row>
        <row r="214">
          <cell r="C214" t="str">
            <v>65-05</v>
          </cell>
          <cell r="D214">
            <v>630000</v>
          </cell>
          <cell r="E214" t="b">
            <v>1</v>
          </cell>
        </row>
        <row r="215">
          <cell r="C215" t="str">
            <v>244-05</v>
          </cell>
          <cell r="D215">
            <v>1230000</v>
          </cell>
          <cell r="E215" t="str">
            <v>YANAI</v>
          </cell>
        </row>
        <row r="216">
          <cell r="C216" t="str">
            <v>65-05</v>
          </cell>
          <cell r="D216">
            <v>630000</v>
          </cell>
          <cell r="E216" t="b">
            <v>1</v>
          </cell>
        </row>
        <row r="217">
          <cell r="C217" t="str">
            <v>313-05</v>
          </cell>
          <cell r="D217">
            <v>1800000</v>
          </cell>
          <cell r="E217" t="str">
            <v>CHANDLER</v>
          </cell>
        </row>
        <row r="218">
          <cell r="C218" t="str">
            <v>313-05</v>
          </cell>
          <cell r="D218">
            <v>1800000</v>
          </cell>
          <cell r="E218" t="str">
            <v>CHANDLER</v>
          </cell>
        </row>
        <row r="219">
          <cell r="C219" t="str">
            <v>65-05</v>
          </cell>
          <cell r="D219">
            <v>630000</v>
          </cell>
          <cell r="E219" t="b">
            <v>1</v>
          </cell>
        </row>
        <row r="220">
          <cell r="C220" t="str">
            <v>315-05</v>
          </cell>
          <cell r="D220">
            <v>1230000</v>
          </cell>
          <cell r="E220" t="str">
            <v>YANAI</v>
          </cell>
        </row>
        <row r="221">
          <cell r="C221" t="str">
            <v>315-05</v>
          </cell>
          <cell r="D221">
            <v>1230000</v>
          </cell>
          <cell r="E221" t="str">
            <v>YANAI</v>
          </cell>
        </row>
        <row r="222">
          <cell r="C222" t="str">
            <v>64-05</v>
          </cell>
          <cell r="D222">
            <v>630000</v>
          </cell>
          <cell r="E222" t="b">
            <v>1</v>
          </cell>
        </row>
        <row r="223">
          <cell r="C223" t="str">
            <v>65-05</v>
          </cell>
          <cell r="D223">
            <v>630000</v>
          </cell>
          <cell r="E223" t="b">
            <v>1</v>
          </cell>
        </row>
        <row r="225">
          <cell r="C225" t="str">
            <v>245-02</v>
          </cell>
          <cell r="D225">
            <v>2090000</v>
          </cell>
          <cell r="E225" t="str">
            <v>HAITHCOX</v>
          </cell>
        </row>
        <row r="226">
          <cell r="C226" t="str">
            <v>309-02</v>
          </cell>
          <cell r="D226">
            <v>1230000</v>
          </cell>
          <cell r="E226" t="str">
            <v>YANAI</v>
          </cell>
        </row>
        <row r="227">
          <cell r="C227" t="str">
            <v>244-02</v>
          </cell>
          <cell r="D227">
            <v>2220000</v>
          </cell>
          <cell r="E227" t="str">
            <v>HILLS</v>
          </cell>
        </row>
        <row r="228">
          <cell r="C228" t="str">
            <v>311-02</v>
          </cell>
          <cell r="D228">
            <v>1800000</v>
          </cell>
          <cell r="E228" t="str">
            <v>CHANDLER</v>
          </cell>
        </row>
        <row r="229">
          <cell r="C229" t="str">
            <v>246-02</v>
          </cell>
          <cell r="D229">
            <v>2090000</v>
          </cell>
          <cell r="E229" t="str">
            <v>HAITHCOX</v>
          </cell>
        </row>
        <row r="230">
          <cell r="C230" t="str">
            <v>313-02</v>
          </cell>
          <cell r="D230">
            <v>2220000</v>
          </cell>
          <cell r="E230" t="str">
            <v>HILLS</v>
          </cell>
        </row>
        <row r="231">
          <cell r="C231" t="str">
            <v>315-02</v>
          </cell>
          <cell r="D231">
            <v>2090000</v>
          </cell>
          <cell r="E231" t="str">
            <v>HAITHCOX</v>
          </cell>
        </row>
        <row r="233">
          <cell r="C233" t="str">
            <v>309-26</v>
          </cell>
          <cell r="D233">
            <v>1230000</v>
          </cell>
          <cell r="E233" t="str">
            <v>YANAI</v>
          </cell>
        </row>
        <row r="234">
          <cell r="C234" t="str">
            <v>244-26</v>
          </cell>
          <cell r="D234">
            <v>2260000</v>
          </cell>
          <cell r="E234" t="str">
            <v>ARVIDSON</v>
          </cell>
        </row>
        <row r="235">
          <cell r="C235" t="str">
            <v>311-26</v>
          </cell>
          <cell r="D235">
            <v>1800000</v>
          </cell>
          <cell r="E235" t="str">
            <v>CHANDLER</v>
          </cell>
        </row>
        <row r="236">
          <cell r="C236" t="str">
            <v>246-26</v>
          </cell>
          <cell r="D236">
            <v>2090000</v>
          </cell>
          <cell r="E236" t="str">
            <v>HAITHCOX</v>
          </cell>
        </row>
        <row r="237">
          <cell r="C237" t="str">
            <v>313-26</v>
          </cell>
          <cell r="D237">
            <v>2260000</v>
          </cell>
          <cell r="E237" t="str">
            <v>ARVIDSON</v>
          </cell>
        </row>
        <row r="239">
          <cell r="C239" t="str">
            <v>236-12</v>
          </cell>
          <cell r="D239">
            <v>2100000</v>
          </cell>
          <cell r="E239" t="str">
            <v>ISHMAEL</v>
          </cell>
        </row>
        <row r="240">
          <cell r="C240" t="str">
            <v>238-12</v>
          </cell>
          <cell r="D240">
            <v>1300000</v>
          </cell>
          <cell r="E240" t="str">
            <v>LEVIN</v>
          </cell>
        </row>
        <row r="241">
          <cell r="C241" t="str">
            <v>241-12</v>
          </cell>
          <cell r="D241">
            <v>2000000</v>
          </cell>
          <cell r="E241" t="str">
            <v>STAMBAUGH</v>
          </cell>
        </row>
        <row r="242">
          <cell r="C242" t="str">
            <v>240-12</v>
          </cell>
          <cell r="D242">
            <v>1230000</v>
          </cell>
          <cell r="E242" t="str">
            <v>YANAI</v>
          </cell>
        </row>
        <row r="243">
          <cell r="C243" t="str">
            <v>243-12</v>
          </cell>
          <cell r="D243">
            <v>2100000</v>
          </cell>
          <cell r="E243" t="str">
            <v>ISHMAEL</v>
          </cell>
        </row>
        <row r="244">
          <cell r="C244" t="str">
            <v>245-12</v>
          </cell>
          <cell r="D244">
            <v>1300000</v>
          </cell>
          <cell r="E244" t="str">
            <v>LEVIN</v>
          </cell>
        </row>
        <row r="245">
          <cell r="C245" t="str">
            <v>242-12</v>
          </cell>
          <cell r="D245">
            <v>2000000</v>
          </cell>
          <cell r="E245" t="str">
            <v>STAMBAUGH</v>
          </cell>
        </row>
        <row r="246">
          <cell r="C246" t="str">
            <v>309-12</v>
          </cell>
          <cell r="D246">
            <v>1230000</v>
          </cell>
          <cell r="E246" t="str">
            <v>YANAI</v>
          </cell>
        </row>
        <row r="247">
          <cell r="C247" t="str">
            <v>244-12</v>
          </cell>
          <cell r="D247">
            <v>2100000</v>
          </cell>
          <cell r="E247" t="str">
            <v>ISHMAEL</v>
          </cell>
        </row>
        <row r="248">
          <cell r="C248" t="str">
            <v>311-12</v>
          </cell>
          <cell r="D248">
            <v>2000000</v>
          </cell>
          <cell r="E248" t="str">
            <v>STAMBAUGH</v>
          </cell>
        </row>
        <row r="249">
          <cell r="C249" t="str">
            <v>246-12</v>
          </cell>
          <cell r="D249">
            <v>1300000</v>
          </cell>
          <cell r="E249" t="str">
            <v>LEVIN</v>
          </cell>
        </row>
        <row r="250">
          <cell r="C250" t="str">
            <v>313-12</v>
          </cell>
          <cell r="D250">
            <v>2100000</v>
          </cell>
          <cell r="E250" t="str">
            <v>ISHMAEL</v>
          </cell>
        </row>
        <row r="251">
          <cell r="C251" t="str">
            <v>315-12</v>
          </cell>
          <cell r="D251">
            <v>1300000</v>
          </cell>
          <cell r="E251" t="str">
            <v>LEVIN</v>
          </cell>
        </row>
      </sheetData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  <sheetName val="Redmine List Valu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242-05</v>
          </cell>
          <cell r="D2">
            <v>1800000</v>
          </cell>
          <cell r="E2" t="str">
            <v>CHANDLER</v>
          </cell>
        </row>
        <row r="3">
          <cell r="C3" t="str">
            <v>311-05</v>
          </cell>
          <cell r="D3">
            <v>1810000</v>
          </cell>
          <cell r="E3" t="str">
            <v>NEWELL</v>
          </cell>
        </row>
        <row r="4">
          <cell r="C4" t="str">
            <v>65-05</v>
          </cell>
          <cell r="D4">
            <v>630000</v>
          </cell>
          <cell r="E4" t="b">
            <v>1</v>
          </cell>
        </row>
        <row r="5">
          <cell r="C5" t="str">
            <v>244-05</v>
          </cell>
          <cell r="D5">
            <v>1230000</v>
          </cell>
          <cell r="E5" t="str">
            <v>YANAI</v>
          </cell>
        </row>
        <row r="6">
          <cell r="C6" t="str">
            <v>65-05</v>
          </cell>
          <cell r="D6">
            <v>630000</v>
          </cell>
          <cell r="E6" t="b">
            <v>1</v>
          </cell>
        </row>
        <row r="7">
          <cell r="C7" t="str">
            <v>313-05</v>
          </cell>
          <cell r="D7">
            <v>1800000</v>
          </cell>
          <cell r="E7" t="str">
            <v>CHANDLER</v>
          </cell>
        </row>
        <row r="8">
          <cell r="C8" t="str">
            <v>313-05</v>
          </cell>
          <cell r="D8">
            <v>1800000</v>
          </cell>
          <cell r="E8" t="str">
            <v>CHANDLER</v>
          </cell>
        </row>
        <row r="9">
          <cell r="C9" t="str">
            <v>65-05</v>
          </cell>
          <cell r="D9">
            <v>630000</v>
          </cell>
          <cell r="E9" t="b">
            <v>1</v>
          </cell>
        </row>
        <row r="10">
          <cell r="C10" t="str">
            <v>315-05</v>
          </cell>
          <cell r="D10">
            <v>1230000</v>
          </cell>
          <cell r="E10" t="str">
            <v>YANAI</v>
          </cell>
        </row>
        <row r="11">
          <cell r="C11" t="str">
            <v>315-05</v>
          </cell>
          <cell r="D11">
            <v>1230000</v>
          </cell>
          <cell r="E11" t="str">
            <v>YANAI</v>
          </cell>
        </row>
        <row r="12">
          <cell r="C12" t="str">
            <v>64-05</v>
          </cell>
          <cell r="D12">
            <v>630000</v>
          </cell>
          <cell r="E12" t="b">
            <v>1</v>
          </cell>
        </row>
        <row r="13">
          <cell r="C13" t="str">
            <v>65-05</v>
          </cell>
          <cell r="D13">
            <v>630000</v>
          </cell>
          <cell r="E13" t="b">
            <v>1</v>
          </cell>
        </row>
        <row r="14">
          <cell r="C14" t="str">
            <v>64-05</v>
          </cell>
          <cell r="D14">
            <v>630000</v>
          </cell>
          <cell r="E14" t="b">
            <v>1</v>
          </cell>
        </row>
        <row r="15">
          <cell r="C15" t="str">
            <v>101-06</v>
          </cell>
          <cell r="D15">
            <v>2030000</v>
          </cell>
          <cell r="E15" t="str">
            <v>KILLION</v>
          </cell>
        </row>
        <row r="16">
          <cell r="C16" t="str">
            <v>103-06</v>
          </cell>
          <cell r="D16">
            <v>2220000</v>
          </cell>
          <cell r="E16" t="str">
            <v>HILLS</v>
          </cell>
        </row>
        <row r="17">
          <cell r="C17" t="str">
            <v>105-06</v>
          </cell>
          <cell r="D17">
            <v>1190000</v>
          </cell>
          <cell r="E17" t="str">
            <v>BRANNON</v>
          </cell>
        </row>
        <row r="18">
          <cell r="C18" t="str">
            <v>102-06</v>
          </cell>
          <cell r="D18">
            <v>2030000</v>
          </cell>
          <cell r="E18" t="str">
            <v>KILLION</v>
          </cell>
        </row>
        <row r="19">
          <cell r="C19" t="str">
            <v>107-06</v>
          </cell>
          <cell r="D19">
            <v>1090000</v>
          </cell>
          <cell r="E19" t="str">
            <v>SPECTOR</v>
          </cell>
        </row>
        <row r="20">
          <cell r="C20" t="str">
            <v>104-06</v>
          </cell>
          <cell r="D20">
            <v>2220000</v>
          </cell>
          <cell r="E20" t="str">
            <v>HILLS</v>
          </cell>
        </row>
        <row r="21">
          <cell r="C21" t="str">
            <v>109-06</v>
          </cell>
          <cell r="D21">
            <v>1990000</v>
          </cell>
          <cell r="E21" t="str">
            <v>DAVIS</v>
          </cell>
        </row>
        <row r="22">
          <cell r="C22" t="str">
            <v>111-06</v>
          </cell>
          <cell r="D22">
            <v>1100000</v>
          </cell>
          <cell r="E22" t="str">
            <v>GEBRETEKLE</v>
          </cell>
        </row>
        <row r="23">
          <cell r="C23" t="str">
            <v>113-06</v>
          </cell>
          <cell r="D23">
            <v>2030000</v>
          </cell>
          <cell r="E23" t="str">
            <v>KILLION</v>
          </cell>
        </row>
        <row r="24">
          <cell r="C24" t="str">
            <v>106-06</v>
          </cell>
          <cell r="D24">
            <v>1190000</v>
          </cell>
          <cell r="E24" t="str">
            <v>BRANNON</v>
          </cell>
        </row>
        <row r="25">
          <cell r="C25" t="str">
            <v>800-06</v>
          </cell>
          <cell r="D25">
            <v>1110000</v>
          </cell>
          <cell r="E25" t="str">
            <v>STARKS</v>
          </cell>
        </row>
        <row r="26">
          <cell r="C26" t="str">
            <v>108-06</v>
          </cell>
          <cell r="D26">
            <v>1090000</v>
          </cell>
          <cell r="E26" t="str">
            <v>SPECTOR</v>
          </cell>
        </row>
        <row r="27">
          <cell r="C27" t="str">
            <v>110-06</v>
          </cell>
          <cell r="D27">
            <v>1990000</v>
          </cell>
          <cell r="E27" t="str">
            <v>DAVIS</v>
          </cell>
        </row>
        <row r="28">
          <cell r="C28" t="str">
            <v>115-06</v>
          </cell>
          <cell r="D28">
            <v>900000</v>
          </cell>
          <cell r="E28" t="str">
            <v>ROCHA</v>
          </cell>
        </row>
        <row r="29">
          <cell r="C29" t="str">
            <v>115-06</v>
          </cell>
          <cell r="D29">
            <v>900000</v>
          </cell>
          <cell r="E29" t="str">
            <v>ROCHA</v>
          </cell>
        </row>
        <row r="30">
          <cell r="C30" t="str">
            <v>117-06</v>
          </cell>
          <cell r="D30">
            <v>2220000</v>
          </cell>
          <cell r="E30" t="str">
            <v>HILLS</v>
          </cell>
        </row>
        <row r="31">
          <cell r="C31" t="str">
            <v>801-06</v>
          </cell>
          <cell r="D31">
            <v>1110000</v>
          </cell>
          <cell r="E31" t="str">
            <v>STARKS</v>
          </cell>
        </row>
        <row r="32">
          <cell r="C32" t="str">
            <v>112-06</v>
          </cell>
          <cell r="D32">
            <v>1100000</v>
          </cell>
          <cell r="E32" t="str">
            <v>GEBRETEKLE</v>
          </cell>
        </row>
        <row r="33">
          <cell r="C33" t="str">
            <v>119-06</v>
          </cell>
          <cell r="D33">
            <v>1190000</v>
          </cell>
          <cell r="E33" t="str">
            <v>BRANNON</v>
          </cell>
        </row>
        <row r="34">
          <cell r="C34" t="str">
            <v>119-06</v>
          </cell>
          <cell r="D34">
            <v>1190000</v>
          </cell>
          <cell r="E34" t="str">
            <v>BRANNON</v>
          </cell>
        </row>
        <row r="35">
          <cell r="C35" t="str">
            <v>114-06</v>
          </cell>
          <cell r="D35">
            <v>2030000</v>
          </cell>
          <cell r="E35" t="str">
            <v>KILLION</v>
          </cell>
        </row>
        <row r="36">
          <cell r="C36" t="str">
            <v>119-06</v>
          </cell>
          <cell r="D36">
            <v>1190000</v>
          </cell>
          <cell r="E36" t="str">
            <v>BRANNON</v>
          </cell>
        </row>
        <row r="37">
          <cell r="C37" t="str">
            <v>802-06</v>
          </cell>
          <cell r="D37">
            <v>1110000</v>
          </cell>
          <cell r="E37" t="str">
            <v>STARKS</v>
          </cell>
        </row>
        <row r="38">
          <cell r="C38" t="str">
            <v>803-06</v>
          </cell>
          <cell r="D38">
            <v>1300000</v>
          </cell>
          <cell r="E38" t="str">
            <v>LEVIN</v>
          </cell>
        </row>
        <row r="39">
          <cell r="C39" t="str">
            <v>803-06</v>
          </cell>
          <cell r="D39">
            <v>1300000</v>
          </cell>
          <cell r="E39" t="str">
            <v>LEVIN</v>
          </cell>
        </row>
        <row r="40">
          <cell r="C40" t="str">
            <v>803-06</v>
          </cell>
          <cell r="D40">
            <v>1300000</v>
          </cell>
          <cell r="E40" t="str">
            <v>LEVIN</v>
          </cell>
        </row>
        <row r="41">
          <cell r="C41" t="str">
            <v>121-06</v>
          </cell>
          <cell r="D41">
            <v>1090000</v>
          </cell>
          <cell r="E41" t="str">
            <v>SPECTOR</v>
          </cell>
        </row>
        <row r="42">
          <cell r="C42" t="str">
            <v>116-06</v>
          </cell>
          <cell r="D42">
            <v>900000</v>
          </cell>
          <cell r="E42" t="str">
            <v>ROCHA</v>
          </cell>
        </row>
        <row r="43">
          <cell r="C43" t="str">
            <v>123-06</v>
          </cell>
          <cell r="D43">
            <v>1990000</v>
          </cell>
          <cell r="E43" t="str">
            <v>DAVIS</v>
          </cell>
        </row>
        <row r="44">
          <cell r="C44" t="str">
            <v>118-06</v>
          </cell>
          <cell r="D44">
            <v>2220000</v>
          </cell>
          <cell r="E44" t="str">
            <v>HILLS</v>
          </cell>
        </row>
        <row r="45">
          <cell r="C45" t="str">
            <v>125-06</v>
          </cell>
          <cell r="D45">
            <v>1100000</v>
          </cell>
          <cell r="E45" t="str">
            <v>GEBRETEKLE</v>
          </cell>
        </row>
        <row r="46">
          <cell r="C46" t="str">
            <v>805-06</v>
          </cell>
          <cell r="D46">
            <v>1110000</v>
          </cell>
          <cell r="E46" t="str">
            <v>STARKS</v>
          </cell>
        </row>
        <row r="47">
          <cell r="C47" t="str">
            <v>120-06</v>
          </cell>
          <cell r="D47">
            <v>1190000</v>
          </cell>
          <cell r="E47" t="str">
            <v>BRANNON</v>
          </cell>
        </row>
        <row r="48">
          <cell r="C48" t="str">
            <v>127-06</v>
          </cell>
          <cell r="D48">
            <v>2030000</v>
          </cell>
          <cell r="E48" t="str">
            <v>KILLION</v>
          </cell>
        </row>
        <row r="49">
          <cell r="C49" t="str">
            <v>122-06</v>
          </cell>
          <cell r="D49">
            <v>1090000</v>
          </cell>
          <cell r="E49" t="str">
            <v>SPECTOR</v>
          </cell>
        </row>
        <row r="50">
          <cell r="C50" t="str">
            <v>806-06</v>
          </cell>
          <cell r="D50">
            <v>1110000</v>
          </cell>
          <cell r="E50" t="str">
            <v>STARKS</v>
          </cell>
        </row>
        <row r="51">
          <cell r="C51" t="str">
            <v>116-06</v>
          </cell>
          <cell r="D51">
            <v>900000</v>
          </cell>
          <cell r="E51" t="str">
            <v>ROCHA</v>
          </cell>
        </row>
        <row r="52">
          <cell r="C52" t="str">
            <v>129-06</v>
          </cell>
          <cell r="D52">
            <v>900000</v>
          </cell>
          <cell r="E52" t="str">
            <v>ROCHA</v>
          </cell>
        </row>
        <row r="53">
          <cell r="C53" t="str">
            <v>807-06</v>
          </cell>
          <cell r="D53">
            <v>1300000</v>
          </cell>
          <cell r="E53" t="str">
            <v>LEVIN</v>
          </cell>
        </row>
        <row r="54">
          <cell r="C54" t="str">
            <v>124-06</v>
          </cell>
          <cell r="D54">
            <v>1990000</v>
          </cell>
          <cell r="E54" t="str">
            <v>DAVIS</v>
          </cell>
        </row>
        <row r="55">
          <cell r="C55" t="str">
            <v>131-06</v>
          </cell>
          <cell r="D55">
            <v>2220000</v>
          </cell>
          <cell r="E55" t="str">
            <v>HILLS</v>
          </cell>
        </row>
        <row r="56">
          <cell r="C56" t="str">
            <v>126-06</v>
          </cell>
          <cell r="D56">
            <v>1100000</v>
          </cell>
          <cell r="E56" t="str">
            <v>GEBRETEKLE</v>
          </cell>
        </row>
        <row r="57">
          <cell r="C57" t="str">
            <v>808-06</v>
          </cell>
          <cell r="D57">
            <v>1300000</v>
          </cell>
          <cell r="E57" t="str">
            <v>LEVIN</v>
          </cell>
        </row>
        <row r="58">
          <cell r="C58" t="str">
            <v>133-06</v>
          </cell>
          <cell r="D58">
            <v>1190000</v>
          </cell>
          <cell r="E58" t="str">
            <v>BRANNON</v>
          </cell>
        </row>
        <row r="59">
          <cell r="C59" t="str">
            <v>128-06</v>
          </cell>
          <cell r="D59">
            <v>2030000</v>
          </cell>
          <cell r="E59" t="str">
            <v>KILLION</v>
          </cell>
        </row>
        <row r="60">
          <cell r="C60" t="str">
            <v>809-06</v>
          </cell>
          <cell r="D60">
            <v>1110000</v>
          </cell>
          <cell r="E60" t="str">
            <v>STARKS</v>
          </cell>
        </row>
        <row r="61">
          <cell r="C61" t="str">
            <v>135-06</v>
          </cell>
          <cell r="D61">
            <v>1090000</v>
          </cell>
          <cell r="E61" t="str">
            <v>SPECTOR</v>
          </cell>
        </row>
        <row r="62">
          <cell r="C62" t="str">
            <v>810-06</v>
          </cell>
          <cell r="D62">
            <v>1110000</v>
          </cell>
          <cell r="E62" t="str">
            <v>STARKS</v>
          </cell>
        </row>
        <row r="63">
          <cell r="C63" t="str">
            <v>130-06</v>
          </cell>
          <cell r="D63">
            <v>900000</v>
          </cell>
          <cell r="E63" t="str">
            <v>ROCHA</v>
          </cell>
        </row>
        <row r="64">
          <cell r="C64" t="str">
            <v>137-06</v>
          </cell>
          <cell r="D64">
            <v>1990000</v>
          </cell>
          <cell r="E64" t="str">
            <v>DAVIS</v>
          </cell>
        </row>
        <row r="65">
          <cell r="C65" t="str">
            <v>811-06</v>
          </cell>
          <cell r="D65">
            <v>1300000</v>
          </cell>
          <cell r="E65" t="str">
            <v>LEVIN</v>
          </cell>
        </row>
        <row r="66">
          <cell r="C66" t="str">
            <v>132-06</v>
          </cell>
          <cell r="D66">
            <v>2220000</v>
          </cell>
          <cell r="E66" t="str">
            <v>HILLS</v>
          </cell>
        </row>
        <row r="67">
          <cell r="C67" t="str">
            <v>139-06</v>
          </cell>
          <cell r="D67">
            <v>1100000</v>
          </cell>
          <cell r="E67" t="str">
            <v>GEBRETEKLE</v>
          </cell>
        </row>
        <row r="68">
          <cell r="C68" t="str">
            <v>812-06</v>
          </cell>
          <cell r="D68">
            <v>1300000</v>
          </cell>
          <cell r="E68" t="str">
            <v>LEVIN</v>
          </cell>
        </row>
        <row r="69">
          <cell r="C69" t="str">
            <v>134-06</v>
          </cell>
          <cell r="D69">
            <v>1190000</v>
          </cell>
          <cell r="E69" t="str">
            <v>BRANNON</v>
          </cell>
        </row>
        <row r="70">
          <cell r="C70" t="str">
            <v>141-06</v>
          </cell>
          <cell r="D70">
            <v>2030000</v>
          </cell>
          <cell r="E70" t="str">
            <v>KILLION</v>
          </cell>
        </row>
        <row r="71">
          <cell r="C71" t="str">
            <v>136-06</v>
          </cell>
          <cell r="D71">
            <v>1090000</v>
          </cell>
          <cell r="E71" t="str">
            <v>SPECTOR</v>
          </cell>
        </row>
        <row r="72">
          <cell r="C72" t="str">
            <v>143-06</v>
          </cell>
          <cell r="D72">
            <v>900000</v>
          </cell>
          <cell r="E72" t="str">
            <v>ROCHA</v>
          </cell>
        </row>
        <row r="73">
          <cell r="C73" t="str">
            <v>145-06</v>
          </cell>
          <cell r="D73">
            <v>2220000</v>
          </cell>
          <cell r="E73" t="str">
            <v>HILLS</v>
          </cell>
        </row>
        <row r="74">
          <cell r="C74" t="str">
            <v>138-06</v>
          </cell>
          <cell r="D74">
            <v>1990000</v>
          </cell>
          <cell r="E74" t="str">
            <v>DAVIS</v>
          </cell>
        </row>
        <row r="75">
          <cell r="C75" t="str">
            <v>813-06</v>
          </cell>
          <cell r="D75">
            <v>1300000</v>
          </cell>
          <cell r="E75" t="str">
            <v>LEVIN</v>
          </cell>
        </row>
        <row r="76">
          <cell r="C76" t="str">
            <v>140-06</v>
          </cell>
          <cell r="D76">
            <v>1100000</v>
          </cell>
          <cell r="E76" t="str">
            <v>GEBRETEKLE</v>
          </cell>
        </row>
        <row r="77">
          <cell r="C77" t="str">
            <v>147-06</v>
          </cell>
          <cell r="D77">
            <v>1190000</v>
          </cell>
          <cell r="E77" t="str">
            <v>BRANNON</v>
          </cell>
        </row>
        <row r="78">
          <cell r="C78" t="str">
            <v>142-06</v>
          </cell>
          <cell r="D78">
            <v>2030000</v>
          </cell>
          <cell r="E78" t="str">
            <v>KILLION</v>
          </cell>
        </row>
        <row r="79">
          <cell r="C79" t="str">
            <v>814-06</v>
          </cell>
          <cell r="D79">
            <v>1300000</v>
          </cell>
          <cell r="E79" t="str">
            <v>LEVIN</v>
          </cell>
        </row>
        <row r="80">
          <cell r="C80" t="str">
            <v>149-06</v>
          </cell>
          <cell r="D80">
            <v>1090000</v>
          </cell>
          <cell r="E80" t="str">
            <v>SPECTOR</v>
          </cell>
        </row>
        <row r="81">
          <cell r="C81" t="str">
            <v>144-06</v>
          </cell>
          <cell r="D81">
            <v>900000</v>
          </cell>
          <cell r="E81" t="str">
            <v>ROCHA</v>
          </cell>
        </row>
        <row r="82">
          <cell r="C82" t="str">
            <v>151-06</v>
          </cell>
          <cell r="D82">
            <v>1990000</v>
          </cell>
          <cell r="E82" t="str">
            <v>DAVIS</v>
          </cell>
        </row>
        <row r="83">
          <cell r="C83" t="str">
            <v>146-06</v>
          </cell>
          <cell r="D83">
            <v>2220000</v>
          </cell>
          <cell r="E83" t="str">
            <v>HILLS</v>
          </cell>
        </row>
        <row r="84">
          <cell r="C84" t="str">
            <v>144-06</v>
          </cell>
          <cell r="D84">
            <v>900000</v>
          </cell>
          <cell r="E84" t="str">
            <v>ROCHA</v>
          </cell>
        </row>
        <row r="85">
          <cell r="C85" t="str">
            <v>815-06</v>
          </cell>
          <cell r="D85">
            <v>1300000</v>
          </cell>
          <cell r="E85" t="str">
            <v>LEVIN</v>
          </cell>
        </row>
        <row r="86">
          <cell r="C86" t="str">
            <v>153-06</v>
          </cell>
          <cell r="D86">
            <v>1100000</v>
          </cell>
          <cell r="E86" t="str">
            <v>GEBRETEKLE</v>
          </cell>
        </row>
        <row r="87">
          <cell r="C87" t="str">
            <v>148-06</v>
          </cell>
          <cell r="D87">
            <v>1190000</v>
          </cell>
          <cell r="E87" t="str">
            <v>BRANNON</v>
          </cell>
        </row>
        <row r="88">
          <cell r="C88" t="str">
            <v>155-06</v>
          </cell>
          <cell r="D88">
            <v>1110000</v>
          </cell>
          <cell r="E88" t="str">
            <v>STARKS</v>
          </cell>
        </row>
        <row r="89">
          <cell r="C89" t="str">
            <v>150-06</v>
          </cell>
          <cell r="D89">
            <v>1090000</v>
          </cell>
          <cell r="E89" t="str">
            <v>SPECTOR</v>
          </cell>
        </row>
        <row r="90">
          <cell r="C90" t="str">
            <v>816-06</v>
          </cell>
          <cell r="D90">
            <v>1300000</v>
          </cell>
          <cell r="E90" t="str">
            <v>LEVIN</v>
          </cell>
        </row>
        <row r="91">
          <cell r="C91" t="str">
            <v>816-06</v>
          </cell>
          <cell r="D91">
            <v>1300000</v>
          </cell>
          <cell r="E91" t="str">
            <v>LEVIN</v>
          </cell>
        </row>
        <row r="92">
          <cell r="C92" t="str">
            <v>157-06</v>
          </cell>
          <cell r="D92">
            <v>900000</v>
          </cell>
          <cell r="E92" t="str">
            <v>ROCHA</v>
          </cell>
        </row>
        <row r="93">
          <cell r="C93" t="str">
            <v>152-06</v>
          </cell>
          <cell r="D93">
            <v>1990000</v>
          </cell>
          <cell r="E93" t="str">
            <v>DAVIS</v>
          </cell>
        </row>
        <row r="94">
          <cell r="C94" t="str">
            <v>159-06</v>
          </cell>
          <cell r="D94">
            <v>1280000</v>
          </cell>
          <cell r="E94" t="str">
            <v>BARTLETT</v>
          </cell>
        </row>
        <row r="95">
          <cell r="C95" t="str">
            <v>154-06</v>
          </cell>
          <cell r="D95">
            <v>1100000</v>
          </cell>
          <cell r="E95" t="str">
            <v>GEBRETEKLE</v>
          </cell>
        </row>
        <row r="96">
          <cell r="C96" t="str">
            <v>161-06</v>
          </cell>
          <cell r="D96">
            <v>1360000</v>
          </cell>
          <cell r="E96" t="str">
            <v>SANTIZO</v>
          </cell>
        </row>
        <row r="97">
          <cell r="C97" t="str">
            <v>817-06</v>
          </cell>
          <cell r="D97">
            <v>1300000</v>
          </cell>
          <cell r="E97" t="str">
            <v>LEVIN</v>
          </cell>
        </row>
        <row r="98">
          <cell r="C98" t="str">
            <v>163-06</v>
          </cell>
          <cell r="D98">
            <v>1540000</v>
          </cell>
          <cell r="E98" t="str">
            <v>HELVIE</v>
          </cell>
        </row>
        <row r="99">
          <cell r="C99" t="str">
            <v>163-06</v>
          </cell>
          <cell r="D99">
            <v>1540000</v>
          </cell>
          <cell r="E99" t="str">
            <v>HELVIE</v>
          </cell>
        </row>
        <row r="100">
          <cell r="C100" t="str">
            <v>156-06</v>
          </cell>
          <cell r="D100">
            <v>1110000</v>
          </cell>
          <cell r="E100" t="str">
            <v>STARKS</v>
          </cell>
        </row>
        <row r="101">
          <cell r="C101" t="str">
            <v>158-06</v>
          </cell>
          <cell r="D101">
            <v>900000</v>
          </cell>
          <cell r="E101" t="str">
            <v>ROCHA</v>
          </cell>
        </row>
        <row r="102">
          <cell r="C102" t="str">
            <v>818-06</v>
          </cell>
          <cell r="D102">
            <v>1300000</v>
          </cell>
          <cell r="E102" t="str">
            <v>LEVIN</v>
          </cell>
        </row>
        <row r="103">
          <cell r="C103" t="str">
            <v>165-06</v>
          </cell>
          <cell r="D103">
            <v>2250000</v>
          </cell>
          <cell r="E103" t="str">
            <v>CRAYTON</v>
          </cell>
        </row>
        <row r="104">
          <cell r="C104" t="str">
            <v>160-06</v>
          </cell>
          <cell r="D104">
            <v>1280000</v>
          </cell>
          <cell r="E104" t="str">
            <v>BARTLETT</v>
          </cell>
        </row>
        <row r="105">
          <cell r="C105" t="str">
            <v>162-06</v>
          </cell>
          <cell r="D105">
            <v>1360000</v>
          </cell>
          <cell r="E105" t="str">
            <v>SANTIZO</v>
          </cell>
        </row>
        <row r="106">
          <cell r="C106" t="str">
            <v>167-06</v>
          </cell>
          <cell r="D106">
            <v>1140000</v>
          </cell>
          <cell r="E106" t="str">
            <v>YOUNG</v>
          </cell>
        </row>
        <row r="107">
          <cell r="C107" t="str">
            <v>819-06</v>
          </cell>
          <cell r="D107">
            <v>1300000</v>
          </cell>
          <cell r="E107" t="str">
            <v>LEVIN</v>
          </cell>
        </row>
        <row r="108">
          <cell r="C108" t="str">
            <v>169-06</v>
          </cell>
          <cell r="D108">
            <v>930000</v>
          </cell>
          <cell r="E108" t="str">
            <v>CLARK</v>
          </cell>
        </row>
        <row r="109">
          <cell r="C109" t="str">
            <v>171-06</v>
          </cell>
          <cell r="D109">
            <v>900000</v>
          </cell>
          <cell r="E109" t="str">
            <v>ROCHA</v>
          </cell>
        </row>
        <row r="110">
          <cell r="C110" t="str">
            <v>164-06</v>
          </cell>
          <cell r="D110">
            <v>1540000</v>
          </cell>
          <cell r="E110" t="str">
            <v>HELVIE</v>
          </cell>
        </row>
        <row r="111">
          <cell r="C111" t="str">
            <v>166-06</v>
          </cell>
          <cell r="D111">
            <v>2250000</v>
          </cell>
          <cell r="E111" t="str">
            <v>CRAYTON</v>
          </cell>
        </row>
        <row r="112">
          <cell r="C112" t="str">
            <v>820-06</v>
          </cell>
          <cell r="D112">
            <v>1300000</v>
          </cell>
          <cell r="E112" t="str">
            <v>LEVIN</v>
          </cell>
        </row>
        <row r="113">
          <cell r="C113" t="str">
            <v>173-06</v>
          </cell>
          <cell r="D113">
            <v>1280000</v>
          </cell>
          <cell r="E113" t="str">
            <v>BARTLETT</v>
          </cell>
        </row>
        <row r="114">
          <cell r="C114" t="str">
            <v>168-06</v>
          </cell>
          <cell r="D114">
            <v>1140000</v>
          </cell>
          <cell r="E114" t="str">
            <v>YOUNG</v>
          </cell>
        </row>
        <row r="115">
          <cell r="C115" t="str">
            <v>175-06</v>
          </cell>
          <cell r="D115">
            <v>1360000</v>
          </cell>
          <cell r="E115" t="str">
            <v>SANTIZO</v>
          </cell>
        </row>
        <row r="116">
          <cell r="C116" t="str">
            <v>170-06</v>
          </cell>
          <cell r="D116">
            <v>930000</v>
          </cell>
          <cell r="E116" t="str">
            <v>CLARK</v>
          </cell>
        </row>
        <row r="117">
          <cell r="C117" t="str">
            <v>821-06</v>
          </cell>
          <cell r="D117">
            <v>1770000</v>
          </cell>
          <cell r="E117" t="str">
            <v>BRUDER</v>
          </cell>
        </row>
        <row r="118">
          <cell r="C118" t="str">
            <v>177-06</v>
          </cell>
          <cell r="D118">
            <v>1540000</v>
          </cell>
          <cell r="E118" t="str">
            <v>HELVIE</v>
          </cell>
        </row>
        <row r="119">
          <cell r="C119" t="str">
            <v>172-06</v>
          </cell>
          <cell r="D119">
            <v>900000</v>
          </cell>
          <cell r="E119" t="str">
            <v>ROCHA</v>
          </cell>
        </row>
        <row r="120">
          <cell r="C120" t="str">
            <v>179-06</v>
          </cell>
          <cell r="D120">
            <v>2250000</v>
          </cell>
          <cell r="E120" t="str">
            <v>CRAYTON</v>
          </cell>
        </row>
        <row r="121">
          <cell r="C121" t="str">
            <v>174-06</v>
          </cell>
          <cell r="D121">
            <v>1280000</v>
          </cell>
          <cell r="E121" t="str">
            <v>BARTLETT</v>
          </cell>
        </row>
        <row r="122">
          <cell r="C122" t="str">
            <v>822-06</v>
          </cell>
          <cell r="D122">
            <v>1770000</v>
          </cell>
          <cell r="E122" t="str">
            <v>BRUDER</v>
          </cell>
        </row>
        <row r="123">
          <cell r="C123" t="str">
            <v>181-06</v>
          </cell>
          <cell r="D123">
            <v>1140000</v>
          </cell>
          <cell r="E123" t="str">
            <v>YOUNG</v>
          </cell>
        </row>
        <row r="124">
          <cell r="C124" t="str">
            <v>176-06</v>
          </cell>
          <cell r="D124">
            <v>1360000</v>
          </cell>
          <cell r="E124" t="str">
            <v>SANTIZO</v>
          </cell>
        </row>
        <row r="125">
          <cell r="C125" t="str">
            <v>183-06</v>
          </cell>
          <cell r="D125">
            <v>930000</v>
          </cell>
          <cell r="E125" t="str">
            <v>CLARK</v>
          </cell>
        </row>
        <row r="126">
          <cell r="C126" t="str">
            <v>178-06</v>
          </cell>
          <cell r="D126">
            <v>1540000</v>
          </cell>
          <cell r="E126" t="str">
            <v>HELVIE</v>
          </cell>
        </row>
        <row r="127">
          <cell r="C127" t="str">
            <v>185-06</v>
          </cell>
          <cell r="D127">
            <v>900000</v>
          </cell>
          <cell r="E127" t="str">
            <v>ROCHA</v>
          </cell>
        </row>
        <row r="128">
          <cell r="C128" t="str">
            <v>823-06</v>
          </cell>
          <cell r="D128">
            <v>1770000</v>
          </cell>
          <cell r="E128" t="str">
            <v>BRUDER</v>
          </cell>
        </row>
        <row r="129">
          <cell r="C129" t="str">
            <v>180-06</v>
          </cell>
          <cell r="D129">
            <v>2250000</v>
          </cell>
          <cell r="E129" t="str">
            <v>CRAYTON</v>
          </cell>
        </row>
        <row r="130">
          <cell r="C130" t="str">
            <v>187-06</v>
          </cell>
          <cell r="D130">
            <v>1280000</v>
          </cell>
          <cell r="E130" t="str">
            <v>BARTLETT</v>
          </cell>
        </row>
        <row r="131">
          <cell r="C131" t="str">
            <v>182-06</v>
          </cell>
          <cell r="D131">
            <v>1140000</v>
          </cell>
          <cell r="E131" t="str">
            <v>YOUNG</v>
          </cell>
        </row>
        <row r="132">
          <cell r="C132" t="str">
            <v>824-06</v>
          </cell>
          <cell r="D132">
            <v>1770000</v>
          </cell>
          <cell r="E132" t="str">
            <v>BRUDER</v>
          </cell>
        </row>
        <row r="133">
          <cell r="C133" t="str">
            <v>189-06</v>
          </cell>
          <cell r="D133">
            <v>1360000</v>
          </cell>
          <cell r="E133" t="str">
            <v>SANTIZO</v>
          </cell>
        </row>
        <row r="134">
          <cell r="C134" t="str">
            <v>184-06</v>
          </cell>
          <cell r="D134">
            <v>930000</v>
          </cell>
          <cell r="E134" t="str">
            <v>CLARK</v>
          </cell>
        </row>
        <row r="135">
          <cell r="C135" t="str">
            <v>191-06</v>
          </cell>
          <cell r="D135">
            <v>1540000</v>
          </cell>
          <cell r="E135" t="str">
            <v>HELVIE</v>
          </cell>
        </row>
        <row r="136">
          <cell r="C136" t="str">
            <v>186-06</v>
          </cell>
          <cell r="D136">
            <v>900000</v>
          </cell>
          <cell r="E136" t="str">
            <v>ROCHA</v>
          </cell>
        </row>
        <row r="137">
          <cell r="C137" t="str">
            <v>193-06</v>
          </cell>
          <cell r="D137">
            <v>2250000</v>
          </cell>
          <cell r="E137" t="str">
            <v>CRAYTON</v>
          </cell>
        </row>
        <row r="138">
          <cell r="C138" t="str">
            <v>825-06</v>
          </cell>
          <cell r="D138">
            <v>1770000</v>
          </cell>
          <cell r="E138" t="str">
            <v>BRUDER</v>
          </cell>
        </row>
        <row r="139">
          <cell r="C139" t="str">
            <v>STURG-06</v>
          </cell>
          <cell r="D139">
            <v>1480000</v>
          </cell>
          <cell r="E139" t="str">
            <v>STURGEON</v>
          </cell>
        </row>
        <row r="140">
          <cell r="C140" t="str">
            <v>188-06</v>
          </cell>
          <cell r="D140">
            <v>1280000</v>
          </cell>
          <cell r="E140" t="str">
            <v>BARTLETT</v>
          </cell>
        </row>
        <row r="141">
          <cell r="C141" t="str">
            <v>904-06</v>
          </cell>
          <cell r="D141">
            <v>1480000</v>
          </cell>
          <cell r="E141" t="str">
            <v>STURGEON</v>
          </cell>
        </row>
        <row r="142">
          <cell r="C142" t="str">
            <v>190-06</v>
          </cell>
          <cell r="D142">
            <v>1360000</v>
          </cell>
          <cell r="E142" t="str">
            <v>SANTIZO</v>
          </cell>
        </row>
        <row r="143">
          <cell r="C143" t="str">
            <v>195-06</v>
          </cell>
          <cell r="D143">
            <v>1140000</v>
          </cell>
          <cell r="E143" t="str">
            <v>YOUNG</v>
          </cell>
        </row>
        <row r="144">
          <cell r="C144" t="str">
            <v>826-06</v>
          </cell>
          <cell r="D144">
            <v>1770000</v>
          </cell>
          <cell r="E144" t="str">
            <v>BRUDER</v>
          </cell>
        </row>
        <row r="145">
          <cell r="C145" t="str">
            <v>827-06</v>
          </cell>
          <cell r="D145">
            <v>2270000</v>
          </cell>
          <cell r="E145" t="str">
            <v>BROWN</v>
          </cell>
        </row>
        <row r="146">
          <cell r="C146" t="str">
            <v>197-06</v>
          </cell>
          <cell r="D146">
            <v>930000</v>
          </cell>
          <cell r="E146" t="str">
            <v>CLARK</v>
          </cell>
        </row>
        <row r="147">
          <cell r="C147" t="str">
            <v>192-06</v>
          </cell>
          <cell r="D147">
            <v>1540000</v>
          </cell>
          <cell r="E147" t="str">
            <v>HELVIE</v>
          </cell>
        </row>
        <row r="148">
          <cell r="C148" t="str">
            <v>199-06</v>
          </cell>
          <cell r="D148">
            <v>900000</v>
          </cell>
          <cell r="E148" t="str">
            <v>ROCHA</v>
          </cell>
        </row>
        <row r="149">
          <cell r="C149" t="str">
            <v>194-06</v>
          </cell>
          <cell r="D149">
            <v>2250000</v>
          </cell>
          <cell r="E149" t="str">
            <v>CRAYTON</v>
          </cell>
        </row>
        <row r="150">
          <cell r="C150" t="str">
            <v>201-06</v>
          </cell>
          <cell r="D150">
            <v>1280000</v>
          </cell>
          <cell r="E150" t="str">
            <v>BARTLETT</v>
          </cell>
        </row>
        <row r="151">
          <cell r="C151" t="str">
            <v>828-06</v>
          </cell>
          <cell r="D151">
            <v>2270000</v>
          </cell>
          <cell r="E151" t="str">
            <v>BROWN</v>
          </cell>
        </row>
        <row r="152">
          <cell r="C152" t="str">
            <v>829-06</v>
          </cell>
          <cell r="D152">
            <v>1770000</v>
          </cell>
          <cell r="E152" t="str">
            <v>BRUDER</v>
          </cell>
        </row>
        <row r="153">
          <cell r="C153" t="str">
            <v>196-06</v>
          </cell>
          <cell r="D153">
            <v>1140000</v>
          </cell>
          <cell r="E153" t="str">
            <v>YOUNG</v>
          </cell>
        </row>
        <row r="154">
          <cell r="C154" t="str">
            <v>203-06</v>
          </cell>
          <cell r="D154">
            <v>1360000</v>
          </cell>
          <cell r="E154" t="str">
            <v>SANTIZO</v>
          </cell>
        </row>
        <row r="155">
          <cell r="C155" t="str">
            <v>830-06</v>
          </cell>
          <cell r="D155">
            <v>1770000</v>
          </cell>
          <cell r="E155" t="str">
            <v>BRUDER</v>
          </cell>
        </row>
        <row r="156">
          <cell r="C156" t="str">
            <v>198-06</v>
          </cell>
          <cell r="D156">
            <v>930000</v>
          </cell>
          <cell r="E156" t="str">
            <v>CLARK</v>
          </cell>
        </row>
        <row r="157">
          <cell r="C157" t="str">
            <v>831-06</v>
          </cell>
          <cell r="D157">
            <v>2270000</v>
          </cell>
          <cell r="E157" t="str">
            <v>BROWN</v>
          </cell>
        </row>
        <row r="158">
          <cell r="C158" t="str">
            <v>205-06</v>
          </cell>
          <cell r="D158">
            <v>1540000</v>
          </cell>
          <cell r="E158" t="str">
            <v>HELVIE</v>
          </cell>
        </row>
        <row r="159">
          <cell r="C159" t="str">
            <v>200-06</v>
          </cell>
          <cell r="D159">
            <v>900000</v>
          </cell>
          <cell r="E159" t="str">
            <v>ROCHA</v>
          </cell>
        </row>
        <row r="160">
          <cell r="C160" t="str">
            <v>207-06</v>
          </cell>
          <cell r="D160">
            <v>2250000</v>
          </cell>
          <cell r="E160" t="str">
            <v>CRAYTON</v>
          </cell>
        </row>
        <row r="161">
          <cell r="C161" t="str">
            <v>202-06</v>
          </cell>
          <cell r="D161">
            <v>1280000</v>
          </cell>
          <cell r="E161" t="str">
            <v>BARTLETT</v>
          </cell>
        </row>
        <row r="162">
          <cell r="C162" t="str">
            <v>832-06</v>
          </cell>
          <cell r="D162">
            <v>2270000</v>
          </cell>
          <cell r="E162" t="str">
            <v>BROWN</v>
          </cell>
        </row>
        <row r="163">
          <cell r="C163" t="str">
            <v>209-06</v>
          </cell>
          <cell r="D163">
            <v>2260000</v>
          </cell>
          <cell r="E163" t="str">
            <v>ARVIDSON</v>
          </cell>
        </row>
        <row r="164">
          <cell r="C164" t="str">
            <v>833-06</v>
          </cell>
          <cell r="D164">
            <v>1770000</v>
          </cell>
          <cell r="E164" t="str">
            <v>BRUDER</v>
          </cell>
        </row>
        <row r="165">
          <cell r="C165" t="str">
            <v>204-06</v>
          </cell>
          <cell r="D165">
            <v>1360000</v>
          </cell>
          <cell r="E165" t="str">
            <v>SANTIZO</v>
          </cell>
        </row>
        <row r="166">
          <cell r="C166" t="str">
            <v>211-06</v>
          </cell>
          <cell r="D166">
            <v>1140000</v>
          </cell>
          <cell r="E166" t="str">
            <v>YOUNG</v>
          </cell>
        </row>
        <row r="167">
          <cell r="C167" t="str">
            <v>64-06</v>
          </cell>
          <cell r="D167">
            <v>2090000</v>
          </cell>
          <cell r="E167" t="str">
            <v>HAITHCOX</v>
          </cell>
        </row>
        <row r="168">
          <cell r="C168" t="str">
            <v>206-06</v>
          </cell>
          <cell r="D168">
            <v>1540000</v>
          </cell>
          <cell r="E168" t="str">
            <v>HELVIE</v>
          </cell>
        </row>
        <row r="169">
          <cell r="C169" t="str">
            <v>834-06</v>
          </cell>
          <cell r="D169">
            <v>1770000</v>
          </cell>
          <cell r="E169" t="str">
            <v>BRUDER</v>
          </cell>
        </row>
        <row r="170">
          <cell r="C170" t="str">
            <v>66-06</v>
          </cell>
          <cell r="D170">
            <v>930000</v>
          </cell>
          <cell r="E170" t="str">
            <v>CLARK</v>
          </cell>
        </row>
        <row r="171">
          <cell r="C171" t="str">
            <v>213-06</v>
          </cell>
          <cell r="D171">
            <v>1290000</v>
          </cell>
          <cell r="E171" t="str">
            <v>COOLAHAN</v>
          </cell>
        </row>
        <row r="172">
          <cell r="C172" t="str">
            <v>835-06</v>
          </cell>
          <cell r="D172">
            <v>2270000</v>
          </cell>
          <cell r="E172" t="str">
            <v>BROWN</v>
          </cell>
        </row>
        <row r="173">
          <cell r="C173" t="str">
            <v>208-06</v>
          </cell>
          <cell r="D173">
            <v>2250000</v>
          </cell>
          <cell r="E173" t="str">
            <v>CRAYTON</v>
          </cell>
        </row>
        <row r="174">
          <cell r="C174" t="str">
            <v>215-06</v>
          </cell>
          <cell r="D174">
            <v>2140000</v>
          </cell>
          <cell r="E174" t="str">
            <v>ROBINSON</v>
          </cell>
        </row>
        <row r="175">
          <cell r="C175" t="str">
            <v>63-06</v>
          </cell>
          <cell r="D175">
            <v>1740000</v>
          </cell>
          <cell r="E175" t="str">
            <v>STORY</v>
          </cell>
        </row>
        <row r="176">
          <cell r="C176" t="str">
            <v>210-06</v>
          </cell>
          <cell r="D176">
            <v>2260000</v>
          </cell>
          <cell r="E176" t="str">
            <v>ARVIDSON</v>
          </cell>
        </row>
        <row r="177">
          <cell r="C177" t="str">
            <v>836-06</v>
          </cell>
          <cell r="D177">
            <v>2270000</v>
          </cell>
          <cell r="E177" t="str">
            <v>BROWN</v>
          </cell>
        </row>
        <row r="178">
          <cell r="C178" t="str">
            <v>217-06</v>
          </cell>
          <cell r="D178">
            <v>2230000</v>
          </cell>
          <cell r="E178" t="str">
            <v>SMITH</v>
          </cell>
        </row>
        <row r="179">
          <cell r="C179" t="str">
            <v>837-06</v>
          </cell>
          <cell r="D179">
            <v>1770000</v>
          </cell>
          <cell r="E179" t="str">
            <v>BRUDER</v>
          </cell>
        </row>
        <row r="180">
          <cell r="C180" t="str">
            <v>212-06</v>
          </cell>
          <cell r="D180">
            <v>1140000</v>
          </cell>
          <cell r="E180" t="str">
            <v>YOUNG</v>
          </cell>
        </row>
        <row r="181">
          <cell r="C181" t="str">
            <v>219-06</v>
          </cell>
          <cell r="D181">
            <v>1800000</v>
          </cell>
          <cell r="E181" t="str">
            <v>CHANDLER</v>
          </cell>
        </row>
        <row r="182">
          <cell r="C182" t="str">
            <v>214-06</v>
          </cell>
          <cell r="D182">
            <v>1290000</v>
          </cell>
          <cell r="E182" t="str">
            <v>COOLAHAN</v>
          </cell>
        </row>
        <row r="183">
          <cell r="C183" t="str">
            <v>838-06</v>
          </cell>
          <cell r="D183">
            <v>1770000</v>
          </cell>
          <cell r="E183" t="str">
            <v>BRUDER</v>
          </cell>
        </row>
        <row r="184">
          <cell r="C184" t="str">
            <v>839-06</v>
          </cell>
          <cell r="D184">
            <v>2270000</v>
          </cell>
          <cell r="E184" t="str">
            <v>BROWN</v>
          </cell>
        </row>
        <row r="185">
          <cell r="C185" t="str">
            <v>303-06</v>
          </cell>
          <cell r="D185">
            <v>2250000</v>
          </cell>
          <cell r="E185" t="str">
            <v>CRAYTON</v>
          </cell>
        </row>
        <row r="186">
          <cell r="C186" t="str">
            <v>216-06</v>
          </cell>
          <cell r="D186">
            <v>2140000</v>
          </cell>
          <cell r="E186" t="str">
            <v>ROBINSON</v>
          </cell>
        </row>
        <row r="187">
          <cell r="C187" t="str">
            <v>221-06</v>
          </cell>
          <cell r="D187">
            <v>2260000</v>
          </cell>
          <cell r="E187" t="str">
            <v>ARVIDSON</v>
          </cell>
        </row>
        <row r="188">
          <cell r="C188" t="str">
            <v>218-06</v>
          </cell>
          <cell r="D188">
            <v>2230000</v>
          </cell>
          <cell r="E188" t="str">
            <v>SMITH</v>
          </cell>
        </row>
        <row r="189">
          <cell r="C189" t="str">
            <v>906-06</v>
          </cell>
          <cell r="D189">
            <v>2270000</v>
          </cell>
          <cell r="E189" t="str">
            <v>BROWN</v>
          </cell>
        </row>
        <row r="190">
          <cell r="C190" t="str">
            <v>841-06</v>
          </cell>
          <cell r="D190">
            <v>1770000</v>
          </cell>
          <cell r="E190" t="str">
            <v>BRUDER</v>
          </cell>
        </row>
        <row r="191">
          <cell r="C191" t="str">
            <v>220-06</v>
          </cell>
          <cell r="D191">
            <v>1800000</v>
          </cell>
          <cell r="E191" t="str">
            <v>CHANDLER</v>
          </cell>
        </row>
        <row r="192">
          <cell r="C192" t="str">
            <v>223-06</v>
          </cell>
          <cell r="D192">
            <v>1290000</v>
          </cell>
          <cell r="E192" t="str">
            <v>COOLAHAN</v>
          </cell>
        </row>
        <row r="193">
          <cell r="C193" t="str">
            <v>840-06</v>
          </cell>
          <cell r="D193">
            <v>1770000</v>
          </cell>
          <cell r="E193" t="str">
            <v>BRUDER</v>
          </cell>
        </row>
        <row r="194">
          <cell r="C194" t="str">
            <v>307-06</v>
          </cell>
          <cell r="D194">
            <v>2140000</v>
          </cell>
          <cell r="E194" t="str">
            <v>ROBINSON</v>
          </cell>
        </row>
        <row r="195">
          <cell r="C195" t="str">
            <v>222-06</v>
          </cell>
          <cell r="D195">
            <v>2260000</v>
          </cell>
          <cell r="E195" t="str">
            <v>ARVIDSON</v>
          </cell>
        </row>
        <row r="196">
          <cell r="C196" t="str">
            <v>225-06</v>
          </cell>
          <cell r="D196">
            <v>2230000</v>
          </cell>
          <cell r="E196" t="str">
            <v>SMITH</v>
          </cell>
        </row>
        <row r="197">
          <cell r="C197" t="str">
            <v>843-06</v>
          </cell>
          <cell r="D197">
            <v>1770000</v>
          </cell>
          <cell r="E197" t="str">
            <v>BRUDER</v>
          </cell>
        </row>
        <row r="198">
          <cell r="C198" t="str">
            <v>224-06</v>
          </cell>
          <cell r="D198">
            <v>1290000</v>
          </cell>
          <cell r="E198" t="str">
            <v>COOLAHAN</v>
          </cell>
        </row>
        <row r="199">
          <cell r="C199" t="str">
            <v>227-06</v>
          </cell>
          <cell r="D199">
            <v>1800000</v>
          </cell>
          <cell r="E199" t="str">
            <v>CHANDLER</v>
          </cell>
        </row>
        <row r="200">
          <cell r="C200" t="str">
            <v>842-06</v>
          </cell>
          <cell r="D200">
            <v>1770000</v>
          </cell>
          <cell r="E200" t="str">
            <v>BRUDER</v>
          </cell>
        </row>
        <row r="201">
          <cell r="C201" t="str">
            <v>226-06</v>
          </cell>
          <cell r="D201">
            <v>2230000</v>
          </cell>
          <cell r="E201" t="str">
            <v>SMITH</v>
          </cell>
        </row>
        <row r="202">
          <cell r="C202" t="str">
            <v>229-06</v>
          </cell>
          <cell r="D202">
            <v>2260000</v>
          </cell>
          <cell r="E202" t="str">
            <v>ARVIDSON</v>
          </cell>
        </row>
        <row r="203">
          <cell r="C203" t="str">
            <v>845-06</v>
          </cell>
          <cell r="D203">
            <v>2270000</v>
          </cell>
          <cell r="E203" t="str">
            <v>BROWN</v>
          </cell>
        </row>
        <row r="204">
          <cell r="C204" t="str">
            <v>228-06</v>
          </cell>
          <cell r="D204">
            <v>1800000</v>
          </cell>
          <cell r="E204" t="str">
            <v>CHANDLER</v>
          </cell>
        </row>
        <row r="205">
          <cell r="C205" t="str">
            <v>231-06</v>
          </cell>
          <cell r="D205">
            <v>1290000</v>
          </cell>
          <cell r="E205" t="str">
            <v>COOLAHAN</v>
          </cell>
        </row>
        <row r="206">
          <cell r="C206" t="str">
            <v>844-06</v>
          </cell>
          <cell r="D206">
            <v>2270000</v>
          </cell>
          <cell r="E206" t="str">
            <v>BROWN</v>
          </cell>
        </row>
        <row r="207">
          <cell r="C207" t="str">
            <v>230-06</v>
          </cell>
          <cell r="D207">
            <v>2260000</v>
          </cell>
          <cell r="E207" t="str">
            <v>ARVIDSON</v>
          </cell>
        </row>
        <row r="208">
          <cell r="C208" t="str">
            <v>233-06</v>
          </cell>
          <cell r="D208">
            <v>2230000</v>
          </cell>
          <cell r="E208" t="str">
            <v>SMITH</v>
          </cell>
        </row>
        <row r="209">
          <cell r="C209" t="str">
            <v>847-06</v>
          </cell>
          <cell r="D209">
            <v>2270000</v>
          </cell>
          <cell r="E209" t="str">
            <v>BROWN</v>
          </cell>
        </row>
        <row r="210">
          <cell r="C210" t="str">
            <v>232-06</v>
          </cell>
          <cell r="D210">
            <v>1290000</v>
          </cell>
          <cell r="E210" t="str">
            <v>COOLAHAN</v>
          </cell>
        </row>
        <row r="211">
          <cell r="C211" t="str">
            <v>235-06</v>
          </cell>
          <cell r="D211">
            <v>1800000</v>
          </cell>
          <cell r="E211" t="str">
            <v>CHANDLER</v>
          </cell>
        </row>
        <row r="212">
          <cell r="C212" t="str">
            <v>908-06</v>
          </cell>
          <cell r="D212">
            <v>2270000</v>
          </cell>
          <cell r="E212" t="str">
            <v>BROWN</v>
          </cell>
        </row>
        <row r="213">
          <cell r="C213" t="str">
            <v>234-06</v>
          </cell>
          <cell r="D213">
            <v>2230000</v>
          </cell>
          <cell r="E213" t="str">
            <v>SMITH</v>
          </cell>
        </row>
        <row r="214">
          <cell r="C214" t="str">
            <v>237-06</v>
          </cell>
          <cell r="D214">
            <v>2260000</v>
          </cell>
          <cell r="E214" t="str">
            <v>ARVIDSON</v>
          </cell>
        </row>
        <row r="215">
          <cell r="C215" t="str">
            <v>236-06</v>
          </cell>
          <cell r="D215">
            <v>1800000</v>
          </cell>
          <cell r="E215" t="str">
            <v>CHANDLER</v>
          </cell>
        </row>
        <row r="216">
          <cell r="C216" t="str">
            <v>239-06</v>
          </cell>
          <cell r="D216">
            <v>1290000</v>
          </cell>
          <cell r="E216" t="str">
            <v>COOLAHAN</v>
          </cell>
        </row>
        <row r="217">
          <cell r="C217" t="str">
            <v>238-06</v>
          </cell>
          <cell r="D217">
            <v>2260000</v>
          </cell>
          <cell r="E217" t="str">
            <v>ARVIDSON</v>
          </cell>
        </row>
        <row r="218">
          <cell r="C218" t="str">
            <v>241-06</v>
          </cell>
          <cell r="D218">
            <v>2230000</v>
          </cell>
          <cell r="E218" t="str">
            <v>SMITH</v>
          </cell>
        </row>
        <row r="219">
          <cell r="C219" t="str">
            <v>240-06</v>
          </cell>
          <cell r="D219">
            <v>1290000</v>
          </cell>
          <cell r="E219" t="str">
            <v>COOLAHAN</v>
          </cell>
        </row>
        <row r="220">
          <cell r="C220" t="str">
            <v>243-06</v>
          </cell>
          <cell r="D220">
            <v>1800000</v>
          </cell>
          <cell r="E220" t="str">
            <v>CHANDLER</v>
          </cell>
        </row>
        <row r="221">
          <cell r="C221" t="str">
            <v>309-06</v>
          </cell>
          <cell r="D221">
            <v>2260000</v>
          </cell>
          <cell r="E221" t="str">
            <v>ARVIDSON</v>
          </cell>
        </row>
        <row r="222">
          <cell r="C222" t="str">
            <v>309-06</v>
          </cell>
          <cell r="D222">
            <v>2260000</v>
          </cell>
          <cell r="E222" t="str">
            <v>ARVIDSON</v>
          </cell>
        </row>
        <row r="223">
          <cell r="C223" t="str">
            <v>242-06</v>
          </cell>
          <cell r="D223">
            <v>2230000</v>
          </cell>
          <cell r="E223" t="str">
            <v>SMITH</v>
          </cell>
        </row>
        <row r="224">
          <cell r="C224" t="str">
            <v>67-06</v>
          </cell>
          <cell r="D224">
            <v>630000</v>
          </cell>
          <cell r="E224" t="b">
            <v>1</v>
          </cell>
        </row>
        <row r="225">
          <cell r="C225" t="str">
            <v>311-06</v>
          </cell>
          <cell r="D225">
            <v>1290000</v>
          </cell>
          <cell r="E225" t="str">
            <v>COOLAHAN</v>
          </cell>
        </row>
        <row r="226">
          <cell r="C226" t="str">
            <v>69-06</v>
          </cell>
          <cell r="D226">
            <v>630000</v>
          </cell>
          <cell r="E226" t="b">
            <v>1</v>
          </cell>
        </row>
        <row r="227">
          <cell r="C227" t="str">
            <v>69-06</v>
          </cell>
          <cell r="D227">
            <v>630000</v>
          </cell>
          <cell r="E227" t="b">
            <v>1</v>
          </cell>
        </row>
        <row r="228">
          <cell r="C228" t="str">
            <v>67-06</v>
          </cell>
          <cell r="D228">
            <v>630000</v>
          </cell>
          <cell r="E228" t="b">
            <v>1</v>
          </cell>
        </row>
        <row r="229">
          <cell r="C229" t="str">
            <v>244-06</v>
          </cell>
          <cell r="D229">
            <v>1800000</v>
          </cell>
          <cell r="E229" t="str">
            <v>CHANDLER</v>
          </cell>
        </row>
        <row r="230">
          <cell r="C230" t="str">
            <v>69-06</v>
          </cell>
          <cell r="D230">
            <v>630000</v>
          </cell>
          <cell r="E230" t="b">
            <v>1</v>
          </cell>
        </row>
        <row r="231">
          <cell r="C231" t="str">
            <v>313-06</v>
          </cell>
          <cell r="D231">
            <v>2230000</v>
          </cell>
          <cell r="E231" t="str">
            <v>SMITH</v>
          </cell>
        </row>
        <row r="232">
          <cell r="C232" t="str">
            <v>67-06</v>
          </cell>
          <cell r="D232">
            <v>630000</v>
          </cell>
          <cell r="E232" t="b">
            <v>1</v>
          </cell>
        </row>
        <row r="233">
          <cell r="C233" t="str">
            <v>315-06</v>
          </cell>
          <cell r="D233">
            <v>1800000</v>
          </cell>
          <cell r="E233" t="str">
            <v>CHANDLER</v>
          </cell>
        </row>
        <row r="234">
          <cell r="C234" t="str">
            <v>69-06</v>
          </cell>
          <cell r="D234">
            <v>630000</v>
          </cell>
          <cell r="E234" t="b">
            <v>1</v>
          </cell>
        </row>
        <row r="236">
          <cell r="C236" t="str">
            <v>246-26</v>
          </cell>
          <cell r="D236">
            <v>2090000</v>
          </cell>
          <cell r="E236" t="str">
            <v>HAITHCOX</v>
          </cell>
        </row>
        <row r="237">
          <cell r="C237" t="str">
            <v>313-26</v>
          </cell>
          <cell r="D237">
            <v>2260000</v>
          </cell>
          <cell r="E237" t="str">
            <v>ARVIDSON</v>
          </cell>
        </row>
        <row r="239">
          <cell r="C239" t="str">
            <v>236-12</v>
          </cell>
          <cell r="D239">
            <v>2100000</v>
          </cell>
          <cell r="E239" t="str">
            <v>ISHMAEL</v>
          </cell>
        </row>
        <row r="240">
          <cell r="C240" t="str">
            <v>238-12</v>
          </cell>
          <cell r="D240">
            <v>1300000</v>
          </cell>
          <cell r="E240" t="str">
            <v>LEVIN</v>
          </cell>
        </row>
        <row r="241">
          <cell r="C241" t="str">
            <v>241-12</v>
          </cell>
          <cell r="D241">
            <v>2000000</v>
          </cell>
          <cell r="E241" t="str">
            <v>STAMBAUGH</v>
          </cell>
        </row>
        <row r="242">
          <cell r="C242" t="str">
            <v>240-12</v>
          </cell>
          <cell r="D242">
            <v>1230000</v>
          </cell>
          <cell r="E242" t="str">
            <v>YANAI</v>
          </cell>
        </row>
        <row r="243">
          <cell r="C243" t="str">
            <v>243-12</v>
          </cell>
          <cell r="D243">
            <v>2100000</v>
          </cell>
          <cell r="E243" t="str">
            <v>ISHMAEL</v>
          </cell>
        </row>
        <row r="244">
          <cell r="C244" t="str">
            <v>245-12</v>
          </cell>
          <cell r="D244">
            <v>1300000</v>
          </cell>
          <cell r="E244" t="str">
            <v>LEVIN</v>
          </cell>
        </row>
        <row r="245">
          <cell r="C245" t="str">
            <v>242-12</v>
          </cell>
          <cell r="D245">
            <v>2000000</v>
          </cell>
          <cell r="E245" t="str">
            <v>STAMBAUGH</v>
          </cell>
        </row>
        <row r="246">
          <cell r="C246" t="str">
            <v>309-12</v>
          </cell>
          <cell r="D246">
            <v>1230000</v>
          </cell>
          <cell r="E246" t="str">
            <v>YANAI</v>
          </cell>
        </row>
        <row r="247">
          <cell r="C247" t="str">
            <v>244-12</v>
          </cell>
          <cell r="D247">
            <v>2100000</v>
          </cell>
          <cell r="E247" t="str">
            <v>ISHMAEL</v>
          </cell>
        </row>
        <row r="248">
          <cell r="C248" t="str">
            <v>311-12</v>
          </cell>
          <cell r="D248">
            <v>2000000</v>
          </cell>
          <cell r="E248" t="str">
            <v>STAMBAUGH</v>
          </cell>
        </row>
        <row r="249">
          <cell r="C249" t="str">
            <v>246-12</v>
          </cell>
          <cell r="D249">
            <v>1300000</v>
          </cell>
          <cell r="E249" t="str">
            <v>LEVIN</v>
          </cell>
        </row>
        <row r="250">
          <cell r="C250" t="str">
            <v>313-12</v>
          </cell>
          <cell r="D250">
            <v>2100000</v>
          </cell>
          <cell r="E250" t="str">
            <v>ISHMAEL</v>
          </cell>
        </row>
        <row r="251">
          <cell r="C251" t="str">
            <v>315-12</v>
          </cell>
          <cell r="D251">
            <v>1300000</v>
          </cell>
          <cell r="E251" t="str">
            <v>LEVIN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/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309-06</v>
          </cell>
          <cell r="D2">
            <v>2260000</v>
          </cell>
          <cell r="E2" t="str">
            <v>ARVIDSON</v>
          </cell>
        </row>
        <row r="3">
          <cell r="C3" t="str">
            <v>309-06</v>
          </cell>
          <cell r="D3">
            <v>2260000</v>
          </cell>
          <cell r="E3" t="str">
            <v>ARVIDSON</v>
          </cell>
        </row>
        <row r="4">
          <cell r="C4" t="str">
            <v>242-06</v>
          </cell>
          <cell r="D4">
            <v>2230000</v>
          </cell>
          <cell r="E4" t="str">
            <v>SMITH</v>
          </cell>
        </row>
        <row r="5">
          <cell r="C5" t="str">
            <v>67-06</v>
          </cell>
          <cell r="D5">
            <v>630000</v>
          </cell>
          <cell r="E5" t="b">
            <v>1</v>
          </cell>
        </row>
        <row r="6">
          <cell r="C6" t="str">
            <v>311-06</v>
          </cell>
          <cell r="D6">
            <v>1290000</v>
          </cell>
          <cell r="E6" t="str">
            <v>COOLAHAN</v>
          </cell>
        </row>
        <row r="7">
          <cell r="C7" t="str">
            <v>69-06</v>
          </cell>
          <cell r="D7">
            <v>630000</v>
          </cell>
          <cell r="E7" t="b">
            <v>1</v>
          </cell>
        </row>
        <row r="8">
          <cell r="C8" t="str">
            <v>69-06</v>
          </cell>
          <cell r="D8">
            <v>630000</v>
          </cell>
          <cell r="E8" t="b">
            <v>1</v>
          </cell>
        </row>
        <row r="9">
          <cell r="C9" t="str">
            <v>67-06</v>
          </cell>
          <cell r="D9">
            <v>630000</v>
          </cell>
          <cell r="E9" t="b">
            <v>1</v>
          </cell>
        </row>
        <row r="10">
          <cell r="C10" t="str">
            <v>244-06</v>
          </cell>
          <cell r="D10">
            <v>1800000</v>
          </cell>
          <cell r="E10" t="str">
            <v>CHANDLER</v>
          </cell>
        </row>
        <row r="11">
          <cell r="C11" t="str">
            <v>69-06</v>
          </cell>
          <cell r="D11">
            <v>630000</v>
          </cell>
          <cell r="E11" t="b">
            <v>1</v>
          </cell>
        </row>
        <row r="12">
          <cell r="C12" t="str">
            <v>313-06</v>
          </cell>
          <cell r="D12">
            <v>2230000</v>
          </cell>
          <cell r="E12" t="str">
            <v>SMITH</v>
          </cell>
        </row>
        <row r="13">
          <cell r="C13" t="str">
            <v>67-06</v>
          </cell>
          <cell r="D13">
            <v>630000</v>
          </cell>
          <cell r="E13" t="b">
            <v>1</v>
          </cell>
        </row>
        <row r="14">
          <cell r="C14" t="str">
            <v>315-06</v>
          </cell>
          <cell r="D14">
            <v>1800000</v>
          </cell>
          <cell r="E14" t="str">
            <v>CHANDLER</v>
          </cell>
        </row>
        <row r="15">
          <cell r="C15" t="str">
            <v>69-06</v>
          </cell>
          <cell r="D15">
            <v>630000</v>
          </cell>
          <cell r="E15" t="b">
            <v>1</v>
          </cell>
        </row>
        <row r="16">
          <cell r="C16" t="str">
            <v>67-06</v>
          </cell>
          <cell r="D16">
            <v>630000</v>
          </cell>
          <cell r="E16" t="b">
            <v>1</v>
          </cell>
        </row>
        <row r="17">
          <cell r="C17" t="str">
            <v>67-06</v>
          </cell>
          <cell r="D17">
            <v>630000</v>
          </cell>
          <cell r="E17" t="b">
            <v>1</v>
          </cell>
        </row>
        <row r="18">
          <cell r="C18" t="str">
            <v>101-07</v>
          </cell>
          <cell r="D18">
            <v>2010000</v>
          </cell>
          <cell r="E18" t="str">
            <v>MAELZER</v>
          </cell>
        </row>
        <row r="19">
          <cell r="C19" t="str">
            <v>69-06</v>
          </cell>
          <cell r="D19">
            <v>630000</v>
          </cell>
          <cell r="E19" t="b">
            <v>1</v>
          </cell>
        </row>
        <row r="20">
          <cell r="C20" t="str">
            <v>103-07</v>
          </cell>
          <cell r="D20">
            <v>2220000</v>
          </cell>
          <cell r="E20" t="str">
            <v>HILLS</v>
          </cell>
        </row>
        <row r="21">
          <cell r="C21" t="str">
            <v>102-07</v>
          </cell>
          <cell r="D21">
            <v>2010000</v>
          </cell>
          <cell r="E21" t="str">
            <v>MAELZER</v>
          </cell>
        </row>
        <row r="22">
          <cell r="C22" t="str">
            <v>105-07</v>
          </cell>
          <cell r="D22">
            <v>1340000</v>
          </cell>
          <cell r="E22" t="str">
            <v>BEAM</v>
          </cell>
        </row>
        <row r="23">
          <cell r="C23" t="str">
            <v>107-07</v>
          </cell>
          <cell r="D23">
            <v>1360000</v>
          </cell>
          <cell r="E23" t="str">
            <v>SANTIZO</v>
          </cell>
        </row>
        <row r="24">
          <cell r="C24" t="str">
            <v>104-07</v>
          </cell>
          <cell r="D24">
            <v>2220000</v>
          </cell>
          <cell r="E24" t="str">
            <v>HILLS</v>
          </cell>
        </row>
        <row r="25">
          <cell r="C25" t="str">
            <v>109-07</v>
          </cell>
          <cell r="D25">
            <v>2030000</v>
          </cell>
          <cell r="E25" t="str">
            <v>KILLION</v>
          </cell>
        </row>
        <row r="26">
          <cell r="C26" t="str">
            <v>109-07</v>
          </cell>
          <cell r="D26">
            <v>2030000</v>
          </cell>
          <cell r="E26" t="str">
            <v>KILLION</v>
          </cell>
        </row>
        <row r="27">
          <cell r="C27" t="str">
            <v>111-07</v>
          </cell>
          <cell r="D27">
            <v>900000</v>
          </cell>
          <cell r="E27" t="str">
            <v>ROCHA</v>
          </cell>
        </row>
        <row r="28">
          <cell r="C28" t="str">
            <v>106-07</v>
          </cell>
          <cell r="D28">
            <v>1340000</v>
          </cell>
          <cell r="E28" t="str">
            <v>BEAM</v>
          </cell>
        </row>
        <row r="29">
          <cell r="C29" t="str">
            <v>106-07</v>
          </cell>
          <cell r="D29">
            <v>1340000</v>
          </cell>
          <cell r="E29" t="str">
            <v>BEAM</v>
          </cell>
        </row>
        <row r="30">
          <cell r="C30" t="str">
            <v>113-07</v>
          </cell>
          <cell r="D30">
            <v>2010000</v>
          </cell>
          <cell r="E30" t="str">
            <v>MAELZER</v>
          </cell>
        </row>
        <row r="31">
          <cell r="C31" t="str">
            <v>801-07</v>
          </cell>
          <cell r="D31">
            <v>1110000</v>
          </cell>
          <cell r="E31" t="str">
            <v>STARKS</v>
          </cell>
        </row>
        <row r="32">
          <cell r="C32" t="str">
            <v>800-07</v>
          </cell>
          <cell r="D32">
            <v>1110000</v>
          </cell>
          <cell r="E32" t="str">
            <v>STARKS</v>
          </cell>
        </row>
        <row r="33">
          <cell r="C33" t="str">
            <v>108-07</v>
          </cell>
          <cell r="D33">
            <v>1360000</v>
          </cell>
          <cell r="E33" t="str">
            <v>SANTIZO</v>
          </cell>
        </row>
        <row r="34">
          <cell r="C34" t="str">
            <v>115-07</v>
          </cell>
          <cell r="D34">
            <v>1190000</v>
          </cell>
          <cell r="E34" t="str">
            <v>BRANNON</v>
          </cell>
        </row>
        <row r="35">
          <cell r="C35" t="str">
            <v>110-07</v>
          </cell>
          <cell r="D35">
            <v>2030000</v>
          </cell>
          <cell r="E35" t="str">
            <v>KILLION</v>
          </cell>
        </row>
        <row r="36">
          <cell r="C36" t="str">
            <v>117-07</v>
          </cell>
          <cell r="D36">
            <v>2220000</v>
          </cell>
          <cell r="E36" t="str">
            <v>HILLS</v>
          </cell>
        </row>
        <row r="37">
          <cell r="C37" t="str">
            <v>112-07</v>
          </cell>
          <cell r="D37">
            <v>900000</v>
          </cell>
          <cell r="E37" t="str">
            <v>ROCHA</v>
          </cell>
        </row>
        <row r="38">
          <cell r="C38" t="str">
            <v>801-07</v>
          </cell>
          <cell r="D38">
            <v>1110000</v>
          </cell>
          <cell r="E38" t="str">
            <v>STARKS</v>
          </cell>
        </row>
        <row r="39">
          <cell r="C39" t="str">
            <v>119-07</v>
          </cell>
          <cell r="D39">
            <v>1760000</v>
          </cell>
          <cell r="E39" t="str">
            <v>STRICKLAND</v>
          </cell>
        </row>
        <row r="40">
          <cell r="C40" t="str">
            <v>114-07</v>
          </cell>
          <cell r="D40">
            <v>2010000</v>
          </cell>
          <cell r="E40" t="str">
            <v>MAELZER</v>
          </cell>
        </row>
        <row r="41">
          <cell r="C41" t="str">
            <v>121-07</v>
          </cell>
          <cell r="D41">
            <v>1360000</v>
          </cell>
          <cell r="E41" t="str">
            <v>SANTIZO</v>
          </cell>
        </row>
        <row r="42">
          <cell r="C42" t="str">
            <v>802-07</v>
          </cell>
          <cell r="D42">
            <v>1110000</v>
          </cell>
          <cell r="E42" t="str">
            <v>STARKS</v>
          </cell>
        </row>
        <row r="43">
          <cell r="C43" t="str">
            <v>803-07</v>
          </cell>
          <cell r="D43">
            <v>1100000</v>
          </cell>
          <cell r="E43" t="str">
            <v>GEBRETEKLE</v>
          </cell>
        </row>
        <row r="44">
          <cell r="C44" t="str">
            <v>116-07</v>
          </cell>
          <cell r="D44">
            <v>1190000</v>
          </cell>
          <cell r="E44" t="str">
            <v>BRANNON</v>
          </cell>
        </row>
        <row r="45">
          <cell r="C45" t="str">
            <v>123-07</v>
          </cell>
          <cell r="D45">
            <v>2030000</v>
          </cell>
          <cell r="E45" t="str">
            <v>KILLION</v>
          </cell>
        </row>
        <row r="46">
          <cell r="C46" t="str">
            <v>118-07</v>
          </cell>
          <cell r="D46">
            <v>2220000</v>
          </cell>
          <cell r="E46" t="str">
            <v>HILLS</v>
          </cell>
        </row>
        <row r="47">
          <cell r="C47" t="str">
            <v>804-07</v>
          </cell>
          <cell r="D47">
            <v>1100000</v>
          </cell>
          <cell r="E47" t="str">
            <v>GEBRETEKLE</v>
          </cell>
        </row>
        <row r="48">
          <cell r="C48" t="str">
            <v>125-07</v>
          </cell>
          <cell r="D48">
            <v>900000</v>
          </cell>
          <cell r="E48" t="str">
            <v>ROCHA</v>
          </cell>
        </row>
        <row r="49">
          <cell r="C49" t="str">
            <v>805-07</v>
          </cell>
          <cell r="D49">
            <v>1110000</v>
          </cell>
          <cell r="E49" t="str">
            <v>STARKS</v>
          </cell>
        </row>
        <row r="50">
          <cell r="C50" t="str">
            <v>120-07</v>
          </cell>
          <cell r="D50">
            <v>1760000</v>
          </cell>
          <cell r="E50" t="str">
            <v>STRICKLAND</v>
          </cell>
        </row>
        <row r="51">
          <cell r="C51" t="str">
            <v>122-07</v>
          </cell>
          <cell r="D51">
            <v>1360000</v>
          </cell>
          <cell r="E51" t="str">
            <v>SANTIZO</v>
          </cell>
        </row>
        <row r="52">
          <cell r="C52" t="str">
            <v>127-07</v>
          </cell>
          <cell r="D52">
            <v>2010000</v>
          </cell>
          <cell r="E52" t="str">
            <v>MAELZER</v>
          </cell>
        </row>
        <row r="53">
          <cell r="C53" t="str">
            <v>806-07</v>
          </cell>
          <cell r="D53">
            <v>1110000</v>
          </cell>
          <cell r="E53" t="str">
            <v>STARKS</v>
          </cell>
        </row>
        <row r="54">
          <cell r="C54" t="str">
            <v>129-07</v>
          </cell>
          <cell r="D54">
            <v>1190000</v>
          </cell>
          <cell r="E54" t="str">
            <v>BRANNON</v>
          </cell>
        </row>
        <row r="55">
          <cell r="C55" t="str">
            <v>124-07</v>
          </cell>
          <cell r="D55">
            <v>2030000</v>
          </cell>
          <cell r="E55" t="str">
            <v>KILLION</v>
          </cell>
        </row>
        <row r="56">
          <cell r="C56" t="str">
            <v>124-07</v>
          </cell>
          <cell r="D56">
            <v>2030000</v>
          </cell>
          <cell r="E56" t="str">
            <v>KILLION</v>
          </cell>
        </row>
        <row r="57">
          <cell r="C57" t="str">
            <v>807-07</v>
          </cell>
          <cell r="D57">
            <v>1100000</v>
          </cell>
          <cell r="E57" t="str">
            <v>GEBRETEKLE</v>
          </cell>
        </row>
        <row r="58">
          <cell r="C58" t="str">
            <v>131-07</v>
          </cell>
          <cell r="D58">
            <v>2220000</v>
          </cell>
          <cell r="E58" t="str">
            <v>HILLS</v>
          </cell>
        </row>
        <row r="59">
          <cell r="C59" t="str">
            <v>809-07</v>
          </cell>
          <cell r="D59">
            <v>1110000</v>
          </cell>
          <cell r="E59" t="str">
            <v>STARKS</v>
          </cell>
        </row>
        <row r="60">
          <cell r="C60" t="str">
            <v>808-07</v>
          </cell>
          <cell r="D60">
            <v>1100000</v>
          </cell>
          <cell r="E60" t="str">
            <v>GEBRETEKLE</v>
          </cell>
        </row>
        <row r="61">
          <cell r="C61" t="str">
            <v>133-07</v>
          </cell>
          <cell r="D61">
            <v>1760000</v>
          </cell>
          <cell r="E61" t="str">
            <v>STRICKLAND</v>
          </cell>
        </row>
        <row r="62">
          <cell r="C62" t="str">
            <v>126-07</v>
          </cell>
          <cell r="D62">
            <v>900000</v>
          </cell>
          <cell r="E62" t="str">
            <v>ROCHA</v>
          </cell>
        </row>
        <row r="63">
          <cell r="C63" t="str">
            <v>128-07</v>
          </cell>
          <cell r="D63">
            <v>2010000</v>
          </cell>
          <cell r="E63" t="str">
            <v>MAELZER</v>
          </cell>
        </row>
        <row r="64">
          <cell r="C64" t="str">
            <v>135-07</v>
          </cell>
          <cell r="D64">
            <v>1360000</v>
          </cell>
          <cell r="E64" t="str">
            <v>SANTIZO</v>
          </cell>
        </row>
        <row r="65">
          <cell r="C65" t="str">
            <v>130-07</v>
          </cell>
          <cell r="D65">
            <v>1190000</v>
          </cell>
          <cell r="E65" t="str">
            <v>BRANNON</v>
          </cell>
        </row>
        <row r="66">
          <cell r="C66" t="str">
            <v>810-07</v>
          </cell>
          <cell r="D66">
            <v>1110000</v>
          </cell>
          <cell r="E66" t="str">
            <v>STARKS</v>
          </cell>
        </row>
        <row r="67">
          <cell r="C67" t="str">
            <v>137-07</v>
          </cell>
          <cell r="D67">
            <v>2030000</v>
          </cell>
          <cell r="E67" t="str">
            <v>KILLION</v>
          </cell>
        </row>
        <row r="68">
          <cell r="C68" t="str">
            <v>811-07</v>
          </cell>
          <cell r="D68">
            <v>1100000</v>
          </cell>
          <cell r="E68" t="str">
            <v>GEBRETEKLE</v>
          </cell>
        </row>
        <row r="69">
          <cell r="C69" t="str">
            <v>132-07</v>
          </cell>
          <cell r="D69">
            <v>2220000</v>
          </cell>
          <cell r="E69" t="str">
            <v>HILLS</v>
          </cell>
        </row>
        <row r="70">
          <cell r="C70" t="str">
            <v>139-07</v>
          </cell>
          <cell r="D70">
            <v>900000</v>
          </cell>
          <cell r="E70" t="str">
            <v>ROCHA</v>
          </cell>
        </row>
        <row r="71">
          <cell r="C71" t="str">
            <v>903-07</v>
          </cell>
          <cell r="D71">
            <v>1110000</v>
          </cell>
          <cell r="E71" t="str">
            <v>STARKS</v>
          </cell>
        </row>
        <row r="72">
          <cell r="C72" t="str">
            <v>811-07</v>
          </cell>
          <cell r="D72">
            <v>1100000</v>
          </cell>
          <cell r="E72" t="str">
            <v>GEBRETEKLE</v>
          </cell>
        </row>
        <row r="73">
          <cell r="C73" t="str">
            <v>134-07</v>
          </cell>
          <cell r="D73">
            <v>1760000</v>
          </cell>
          <cell r="E73" t="str">
            <v>STRICKLAND</v>
          </cell>
        </row>
        <row r="74">
          <cell r="C74" t="str">
            <v>136-07</v>
          </cell>
          <cell r="D74">
            <v>1360000</v>
          </cell>
          <cell r="E74" t="str">
            <v>SANTIZO</v>
          </cell>
        </row>
        <row r="75">
          <cell r="C75" t="str">
            <v>141-07</v>
          </cell>
          <cell r="D75">
            <v>2010000</v>
          </cell>
          <cell r="E75" t="str">
            <v>MAELZER</v>
          </cell>
        </row>
        <row r="76">
          <cell r="C76" t="str">
            <v>812-07</v>
          </cell>
          <cell r="D76">
            <v>1100000</v>
          </cell>
          <cell r="E76" t="str">
            <v>GEBRETEKLE</v>
          </cell>
        </row>
        <row r="77">
          <cell r="C77" t="str">
            <v>143-07</v>
          </cell>
          <cell r="D77">
            <v>1190000</v>
          </cell>
          <cell r="E77" t="str">
            <v>BRANNON</v>
          </cell>
        </row>
        <row r="78">
          <cell r="C78" t="str">
            <v>138-07</v>
          </cell>
          <cell r="D78">
            <v>2030000</v>
          </cell>
          <cell r="E78" t="str">
            <v>KILLION</v>
          </cell>
        </row>
        <row r="79">
          <cell r="C79" t="str">
            <v>50-07</v>
          </cell>
          <cell r="D79">
            <v>860000</v>
          </cell>
          <cell r="E79" t="str">
            <v>ARNOLD</v>
          </cell>
        </row>
        <row r="80">
          <cell r="C80" t="str">
            <v>145-07</v>
          </cell>
          <cell r="D80">
            <v>2220000</v>
          </cell>
          <cell r="E80" t="str">
            <v>HILLS</v>
          </cell>
        </row>
        <row r="81">
          <cell r="C81" t="str">
            <v>140-07</v>
          </cell>
          <cell r="D81">
            <v>900000</v>
          </cell>
          <cell r="E81" t="str">
            <v>ROCHA</v>
          </cell>
        </row>
        <row r="82">
          <cell r="C82" t="str">
            <v>813-07</v>
          </cell>
          <cell r="D82">
            <v>1100000</v>
          </cell>
          <cell r="E82" t="str">
            <v>GEBRETEKLE</v>
          </cell>
        </row>
        <row r="83">
          <cell r="C83" t="str">
            <v>147-07</v>
          </cell>
          <cell r="D83">
            <v>1760000</v>
          </cell>
          <cell r="E83" t="str">
            <v>STRICKLAND</v>
          </cell>
        </row>
        <row r="84">
          <cell r="C84" t="str">
            <v>142-07</v>
          </cell>
          <cell r="D84">
            <v>2010000</v>
          </cell>
          <cell r="E84" t="str">
            <v>MAELZER</v>
          </cell>
        </row>
        <row r="85">
          <cell r="C85" t="str">
            <v>50-07</v>
          </cell>
          <cell r="D85">
            <v>860000</v>
          </cell>
          <cell r="E85" t="str">
            <v>ARNOLD</v>
          </cell>
        </row>
        <row r="86">
          <cell r="C86" t="str">
            <v>51-07</v>
          </cell>
          <cell r="D86">
            <v>860000</v>
          </cell>
          <cell r="E86" t="str">
            <v>ARNOLD</v>
          </cell>
        </row>
        <row r="87">
          <cell r="C87" t="str">
            <v>814-07</v>
          </cell>
          <cell r="D87">
            <v>1100000</v>
          </cell>
          <cell r="E87" t="str">
            <v>GEBRETEKLE</v>
          </cell>
        </row>
        <row r="88">
          <cell r="C88" t="str">
            <v>149-07</v>
          </cell>
          <cell r="D88">
            <v>1360000</v>
          </cell>
          <cell r="E88" t="str">
            <v>SANTIZO</v>
          </cell>
        </row>
        <row r="89">
          <cell r="C89" t="str">
            <v>144-07</v>
          </cell>
          <cell r="D89">
            <v>1190000</v>
          </cell>
          <cell r="E89" t="str">
            <v>BRANNON</v>
          </cell>
        </row>
        <row r="90">
          <cell r="C90" t="str">
            <v>151-07</v>
          </cell>
          <cell r="D90">
            <v>2030000</v>
          </cell>
          <cell r="E90" t="str">
            <v>KILLION</v>
          </cell>
        </row>
        <row r="91">
          <cell r="C91" t="str">
            <v>146-07</v>
          </cell>
          <cell r="D91">
            <v>2220000</v>
          </cell>
          <cell r="E91" t="str">
            <v>HILLS</v>
          </cell>
        </row>
        <row r="92">
          <cell r="C92" t="str">
            <v>153-07</v>
          </cell>
          <cell r="D92">
            <v>900000</v>
          </cell>
          <cell r="E92" t="str">
            <v>ROCHA</v>
          </cell>
        </row>
        <row r="93">
          <cell r="C93" t="str">
            <v>815-07</v>
          </cell>
          <cell r="D93">
            <v>1100000</v>
          </cell>
          <cell r="E93" t="str">
            <v>GEBRETEKLE</v>
          </cell>
        </row>
        <row r="94">
          <cell r="C94" t="str">
            <v>148-07</v>
          </cell>
          <cell r="D94">
            <v>1760000</v>
          </cell>
          <cell r="E94" t="str">
            <v>STRICKLAND</v>
          </cell>
        </row>
        <row r="95">
          <cell r="C95" t="str">
            <v>54-07</v>
          </cell>
          <cell r="D95">
            <v>860000</v>
          </cell>
          <cell r="E95" t="str">
            <v>ARNOLD</v>
          </cell>
        </row>
        <row r="96">
          <cell r="C96" t="str">
            <v>155-07</v>
          </cell>
          <cell r="D96">
            <v>1110000</v>
          </cell>
          <cell r="E96" t="str">
            <v>STARKS</v>
          </cell>
        </row>
        <row r="97">
          <cell r="C97" t="str">
            <v>150-07</v>
          </cell>
          <cell r="D97">
            <v>1360000</v>
          </cell>
          <cell r="E97" t="str">
            <v>SANTIZO</v>
          </cell>
        </row>
        <row r="98">
          <cell r="C98" t="str">
            <v>54-07</v>
          </cell>
          <cell r="D98">
            <v>860000</v>
          </cell>
          <cell r="E98" t="str">
            <v>ARNOLD</v>
          </cell>
        </row>
        <row r="99">
          <cell r="C99" t="str">
            <v>816-07</v>
          </cell>
          <cell r="D99">
            <v>1100000</v>
          </cell>
          <cell r="E99" t="str">
            <v>GEBRETEKLE</v>
          </cell>
        </row>
        <row r="100">
          <cell r="C100" t="str">
            <v>157-07</v>
          </cell>
          <cell r="D100">
            <v>1190000</v>
          </cell>
          <cell r="E100" t="str">
            <v>BRANNON</v>
          </cell>
        </row>
        <row r="101">
          <cell r="C101" t="str">
            <v>152-07</v>
          </cell>
          <cell r="D101">
            <v>2030000</v>
          </cell>
          <cell r="E101" t="str">
            <v>KILLION</v>
          </cell>
        </row>
        <row r="102">
          <cell r="C102" t="str">
            <v>55-07</v>
          </cell>
          <cell r="D102">
            <v>860000</v>
          </cell>
          <cell r="E102" t="str">
            <v>ARNOLD</v>
          </cell>
        </row>
        <row r="103">
          <cell r="C103" t="str">
            <v>159-07</v>
          </cell>
          <cell r="D103">
            <v>2250000</v>
          </cell>
          <cell r="E103" t="str">
            <v>CRAYTON</v>
          </cell>
        </row>
        <row r="104">
          <cell r="C104" t="str">
            <v>161-07</v>
          </cell>
          <cell r="D104">
            <v>1280000</v>
          </cell>
          <cell r="E104" t="str">
            <v>BARTLETT</v>
          </cell>
        </row>
        <row r="105">
          <cell r="C105" t="str">
            <v>154-07</v>
          </cell>
          <cell r="D105">
            <v>900000</v>
          </cell>
          <cell r="E105" t="str">
            <v>ROCHA</v>
          </cell>
        </row>
        <row r="106">
          <cell r="C106" t="str">
            <v>817-07</v>
          </cell>
          <cell r="D106">
            <v>1100000</v>
          </cell>
          <cell r="E106" t="str">
            <v>GEBRETEKLE</v>
          </cell>
        </row>
        <row r="107">
          <cell r="C107" t="str">
            <v>156-07</v>
          </cell>
          <cell r="D107">
            <v>1110000</v>
          </cell>
          <cell r="E107" t="str">
            <v>STARKS</v>
          </cell>
        </row>
        <row r="108">
          <cell r="C108" t="str">
            <v>163-07</v>
          </cell>
          <cell r="D108">
            <v>1540000</v>
          </cell>
          <cell r="E108" t="str">
            <v>HELVIE</v>
          </cell>
        </row>
        <row r="109">
          <cell r="C109" t="str">
            <v>158-07</v>
          </cell>
          <cell r="D109">
            <v>1190000</v>
          </cell>
          <cell r="E109" t="str">
            <v>BRANNON</v>
          </cell>
        </row>
        <row r="110">
          <cell r="C110" t="str">
            <v>818-07</v>
          </cell>
          <cell r="D110">
            <v>1100000</v>
          </cell>
          <cell r="E110" t="str">
            <v>GEBRETEKLE</v>
          </cell>
        </row>
        <row r="111">
          <cell r="C111" t="str">
            <v>165-07</v>
          </cell>
          <cell r="D111">
            <v>2100000</v>
          </cell>
          <cell r="E111" t="str">
            <v>ISHMAEL</v>
          </cell>
        </row>
        <row r="112">
          <cell r="C112" t="str">
            <v>160-07</v>
          </cell>
          <cell r="D112">
            <v>2250000</v>
          </cell>
          <cell r="E112" t="str">
            <v>CRAYTON</v>
          </cell>
        </row>
        <row r="113">
          <cell r="C113" t="str">
            <v>54-07</v>
          </cell>
          <cell r="D113">
            <v>860000</v>
          </cell>
          <cell r="E113" t="str">
            <v>ARNOLD</v>
          </cell>
        </row>
        <row r="114">
          <cell r="C114" t="str">
            <v>167-07</v>
          </cell>
          <cell r="D114">
            <v>1140000</v>
          </cell>
          <cell r="E114" t="str">
            <v>YOUNG</v>
          </cell>
        </row>
        <row r="115">
          <cell r="C115" t="str">
            <v>162-07</v>
          </cell>
          <cell r="D115">
            <v>1280000</v>
          </cell>
          <cell r="E115" t="str">
            <v>BARTLETT</v>
          </cell>
        </row>
        <row r="116">
          <cell r="C116" t="str">
            <v>54-07</v>
          </cell>
          <cell r="D116">
            <v>860000</v>
          </cell>
          <cell r="E116" t="str">
            <v>ARNOLD</v>
          </cell>
        </row>
        <row r="117">
          <cell r="C117" t="str">
            <v>54-07</v>
          </cell>
          <cell r="D117">
            <v>860000</v>
          </cell>
          <cell r="E117" t="str">
            <v>ARNOLD</v>
          </cell>
        </row>
        <row r="118">
          <cell r="C118" t="str">
            <v>169-07</v>
          </cell>
          <cell r="D118">
            <v>2280000</v>
          </cell>
          <cell r="E118" t="str">
            <v>MAHAN</v>
          </cell>
        </row>
        <row r="119">
          <cell r="C119" t="str">
            <v>54-07</v>
          </cell>
          <cell r="D119">
            <v>860000</v>
          </cell>
          <cell r="E119" t="str">
            <v>ARNOLD</v>
          </cell>
        </row>
        <row r="120">
          <cell r="C120" t="str">
            <v>819-07</v>
          </cell>
          <cell r="D120">
            <v>1100000</v>
          </cell>
          <cell r="E120" t="str">
            <v>GEBRETEKLE</v>
          </cell>
        </row>
        <row r="121">
          <cell r="C121" t="str">
            <v>171-07</v>
          </cell>
          <cell r="D121">
            <v>1780000</v>
          </cell>
          <cell r="E121" t="str">
            <v>DE LA ROSA</v>
          </cell>
        </row>
        <row r="122">
          <cell r="C122" t="str">
            <v>164-07</v>
          </cell>
          <cell r="D122">
            <v>1540000</v>
          </cell>
          <cell r="E122" t="str">
            <v>HELVIE</v>
          </cell>
        </row>
        <row r="123">
          <cell r="C123" t="str">
            <v>54-07</v>
          </cell>
          <cell r="D123">
            <v>860000</v>
          </cell>
          <cell r="E123" t="str">
            <v>ARNOLD</v>
          </cell>
        </row>
        <row r="124">
          <cell r="C124" t="str">
            <v>54-07</v>
          </cell>
          <cell r="D124">
            <v>860000</v>
          </cell>
          <cell r="E124" t="str">
            <v>ARNOLD</v>
          </cell>
        </row>
        <row r="125">
          <cell r="C125" t="str">
            <v>166-07</v>
          </cell>
          <cell r="D125">
            <v>2100000</v>
          </cell>
          <cell r="E125" t="str">
            <v>ISHMAEL</v>
          </cell>
        </row>
        <row r="126">
          <cell r="C126" t="str">
            <v>173-07</v>
          </cell>
          <cell r="D126">
            <v>2250000</v>
          </cell>
          <cell r="E126" t="str">
            <v>CRAYTON</v>
          </cell>
        </row>
        <row r="127">
          <cell r="C127" t="str">
            <v>820-07</v>
          </cell>
          <cell r="D127">
            <v>1100000</v>
          </cell>
          <cell r="E127" t="str">
            <v>GEBRETEKLE</v>
          </cell>
        </row>
        <row r="128">
          <cell r="C128" t="str">
            <v>168-07</v>
          </cell>
          <cell r="D128">
            <v>1140000</v>
          </cell>
          <cell r="E128" t="str">
            <v>YOUNG</v>
          </cell>
        </row>
        <row r="129">
          <cell r="C129" t="str">
            <v>60-07</v>
          </cell>
          <cell r="D129">
            <v>860000</v>
          </cell>
          <cell r="E129" t="str">
            <v>ARNOLD</v>
          </cell>
        </row>
        <row r="130">
          <cell r="C130" t="str">
            <v>54-07</v>
          </cell>
          <cell r="D130">
            <v>860000</v>
          </cell>
          <cell r="E130" t="str">
            <v>ARNOLD</v>
          </cell>
        </row>
        <row r="131">
          <cell r="C131" t="str">
            <v>54-07</v>
          </cell>
          <cell r="D131">
            <v>860000</v>
          </cell>
          <cell r="E131" t="str">
            <v>ARNOLD</v>
          </cell>
        </row>
        <row r="132">
          <cell r="C132" t="str">
            <v>175-07</v>
          </cell>
          <cell r="D132">
            <v>1280000</v>
          </cell>
          <cell r="E132" t="str">
            <v>BARTLETT</v>
          </cell>
        </row>
        <row r="133">
          <cell r="C133" t="str">
            <v>170-07</v>
          </cell>
          <cell r="D133">
            <v>2280000</v>
          </cell>
          <cell r="E133" t="str">
            <v>MAHAN</v>
          </cell>
        </row>
        <row r="134">
          <cell r="C134" t="str">
            <v>177-07</v>
          </cell>
          <cell r="D134">
            <v>1540000</v>
          </cell>
          <cell r="E134" t="str">
            <v>HELVIE</v>
          </cell>
        </row>
        <row r="135">
          <cell r="C135" t="str">
            <v>821-07</v>
          </cell>
          <cell r="D135">
            <v>2040000</v>
          </cell>
          <cell r="E135" t="str">
            <v>MOSES</v>
          </cell>
        </row>
        <row r="136">
          <cell r="C136" t="str">
            <v>172-07</v>
          </cell>
          <cell r="D136">
            <v>1780000</v>
          </cell>
          <cell r="E136" t="str">
            <v>DE LA ROSA</v>
          </cell>
        </row>
        <row r="137">
          <cell r="C137" t="str">
            <v>179-07</v>
          </cell>
          <cell r="D137">
            <v>2100000</v>
          </cell>
          <cell r="E137" t="str">
            <v>ISHMAEL</v>
          </cell>
        </row>
        <row r="138">
          <cell r="C138" t="str">
            <v>174-07</v>
          </cell>
          <cell r="D138">
            <v>2250000</v>
          </cell>
          <cell r="E138" t="str">
            <v>CRAYTON</v>
          </cell>
        </row>
        <row r="139">
          <cell r="C139" t="str">
            <v>181-07</v>
          </cell>
          <cell r="D139">
            <v>1140000</v>
          </cell>
          <cell r="E139" t="str">
            <v>YOUNG</v>
          </cell>
        </row>
        <row r="140">
          <cell r="C140" t="str">
            <v>176-07</v>
          </cell>
          <cell r="D140">
            <v>1280000</v>
          </cell>
          <cell r="E140" t="str">
            <v>BARTLETT</v>
          </cell>
        </row>
        <row r="141">
          <cell r="C141" t="str">
            <v>822-07</v>
          </cell>
          <cell r="D141">
            <v>2040000</v>
          </cell>
          <cell r="E141" t="str">
            <v>MOSES</v>
          </cell>
        </row>
        <row r="142">
          <cell r="C142" t="str">
            <v>183-07</v>
          </cell>
          <cell r="D142">
            <v>2280000</v>
          </cell>
          <cell r="E142" t="str">
            <v>MAHAN</v>
          </cell>
        </row>
        <row r="143">
          <cell r="C143" t="str">
            <v>178-07</v>
          </cell>
          <cell r="D143">
            <v>1540000</v>
          </cell>
          <cell r="E143" t="str">
            <v>HELVIE</v>
          </cell>
        </row>
        <row r="144">
          <cell r="C144" t="str">
            <v>178-07</v>
          </cell>
          <cell r="D144">
            <v>1540000</v>
          </cell>
          <cell r="E144" t="str">
            <v>HELVIE</v>
          </cell>
        </row>
        <row r="145">
          <cell r="C145" t="str">
            <v>185-07</v>
          </cell>
          <cell r="D145">
            <v>1780000</v>
          </cell>
          <cell r="E145" t="str">
            <v>DE LA ROSA</v>
          </cell>
        </row>
        <row r="146">
          <cell r="C146" t="str">
            <v>180-07</v>
          </cell>
          <cell r="D146">
            <v>2100000</v>
          </cell>
          <cell r="E146" t="str">
            <v>ISHMAEL</v>
          </cell>
        </row>
        <row r="147">
          <cell r="C147" t="str">
            <v>823-07</v>
          </cell>
          <cell r="D147">
            <v>2040000</v>
          </cell>
          <cell r="E147" t="str">
            <v>MOSES</v>
          </cell>
        </row>
        <row r="148">
          <cell r="C148" t="str">
            <v>54-07</v>
          </cell>
          <cell r="D148">
            <v>860000</v>
          </cell>
          <cell r="E148" t="str">
            <v>ARNOLD</v>
          </cell>
        </row>
        <row r="149">
          <cell r="C149" t="str">
            <v>187-07</v>
          </cell>
          <cell r="D149">
            <v>2250000</v>
          </cell>
          <cell r="E149" t="str">
            <v>CRAYTON</v>
          </cell>
        </row>
        <row r="150">
          <cell r="C150" t="str">
            <v>182-07</v>
          </cell>
          <cell r="D150">
            <v>1140000</v>
          </cell>
          <cell r="E150" t="str">
            <v>YOUNG</v>
          </cell>
        </row>
        <row r="151">
          <cell r="C151" t="str">
            <v>54-07</v>
          </cell>
          <cell r="D151">
            <v>860000</v>
          </cell>
          <cell r="E151" t="str">
            <v>ARNOLD</v>
          </cell>
        </row>
        <row r="152">
          <cell r="C152" t="str">
            <v>54-07</v>
          </cell>
          <cell r="D152">
            <v>860000</v>
          </cell>
          <cell r="E152" t="str">
            <v>ARNOLD</v>
          </cell>
        </row>
        <row r="153">
          <cell r="C153" t="str">
            <v>189-07</v>
          </cell>
          <cell r="D153">
            <v>1280000</v>
          </cell>
          <cell r="E153" t="str">
            <v>BARTLETT</v>
          </cell>
        </row>
        <row r="154">
          <cell r="C154" t="str">
            <v>824-07</v>
          </cell>
          <cell r="D154">
            <v>2040000</v>
          </cell>
          <cell r="E154" t="str">
            <v>MOSES</v>
          </cell>
        </row>
        <row r="155">
          <cell r="C155" t="str">
            <v>184-07</v>
          </cell>
          <cell r="D155">
            <v>2280000</v>
          </cell>
          <cell r="E155" t="str">
            <v>MAHAN</v>
          </cell>
        </row>
        <row r="156">
          <cell r="C156" t="str">
            <v>191-07</v>
          </cell>
          <cell r="D156">
            <v>1540000</v>
          </cell>
          <cell r="E156" t="str">
            <v>HELVIE</v>
          </cell>
        </row>
        <row r="157">
          <cell r="C157" t="str">
            <v>186-07</v>
          </cell>
          <cell r="D157">
            <v>1780000</v>
          </cell>
          <cell r="E157" t="str">
            <v>DE LA ROSA</v>
          </cell>
        </row>
        <row r="158">
          <cell r="C158" t="str">
            <v>193-07</v>
          </cell>
          <cell r="D158">
            <v>2100000</v>
          </cell>
          <cell r="E158" t="str">
            <v>ISHMAEL</v>
          </cell>
        </row>
        <row r="159">
          <cell r="C159" t="str">
            <v>825-07</v>
          </cell>
          <cell r="D159">
            <v>2040000</v>
          </cell>
          <cell r="E159" t="str">
            <v>MOSES</v>
          </cell>
        </row>
        <row r="160">
          <cell r="C160" t="str">
            <v>188-07</v>
          </cell>
          <cell r="D160">
            <v>2250000</v>
          </cell>
          <cell r="E160" t="str">
            <v>CRAYTON</v>
          </cell>
        </row>
        <row r="161">
          <cell r="C161" t="str">
            <v>904-07</v>
          </cell>
          <cell r="D161">
            <v>1180000</v>
          </cell>
          <cell r="E161" t="str">
            <v>LEVERE</v>
          </cell>
        </row>
        <row r="162">
          <cell r="C162" t="str">
            <v>190-07</v>
          </cell>
          <cell r="D162">
            <v>1280000</v>
          </cell>
          <cell r="E162" t="str">
            <v>BARTLETT</v>
          </cell>
        </row>
        <row r="163">
          <cell r="C163" t="str">
            <v>195-07</v>
          </cell>
          <cell r="D163">
            <v>1140000</v>
          </cell>
          <cell r="E163" t="str">
            <v>YOUNG</v>
          </cell>
        </row>
        <row r="164">
          <cell r="C164" t="str">
            <v>826-07</v>
          </cell>
          <cell r="D164">
            <v>2040000</v>
          </cell>
          <cell r="E164" t="str">
            <v>MOSES</v>
          </cell>
        </row>
        <row r="165">
          <cell r="C165" t="str">
            <v>197-07</v>
          </cell>
          <cell r="D165">
            <v>2280000</v>
          </cell>
          <cell r="E165" t="str">
            <v>MAHAN</v>
          </cell>
        </row>
        <row r="166">
          <cell r="C166" t="str">
            <v>827-07</v>
          </cell>
          <cell r="D166">
            <v>1180000</v>
          </cell>
          <cell r="E166" t="str">
            <v>LEVERE</v>
          </cell>
        </row>
        <row r="167">
          <cell r="C167" t="str">
            <v>192-07</v>
          </cell>
          <cell r="D167">
            <v>1540000</v>
          </cell>
          <cell r="E167" t="str">
            <v>HELVIE</v>
          </cell>
        </row>
        <row r="168">
          <cell r="C168" t="str">
            <v>199-07</v>
          </cell>
          <cell r="D168">
            <v>1780000</v>
          </cell>
          <cell r="E168" t="str">
            <v>DE LA ROSA</v>
          </cell>
        </row>
        <row r="169">
          <cell r="C169" t="str">
            <v>194-07</v>
          </cell>
          <cell r="D169">
            <v>2100000</v>
          </cell>
          <cell r="E169" t="str">
            <v>ISHMAEL</v>
          </cell>
        </row>
        <row r="170">
          <cell r="C170" t="str">
            <v>828-07</v>
          </cell>
          <cell r="D170">
            <v>1180000</v>
          </cell>
          <cell r="E170" t="str">
            <v>LEVERE</v>
          </cell>
        </row>
        <row r="171">
          <cell r="C171" t="str">
            <v>201-07</v>
          </cell>
          <cell r="D171">
            <v>2250000</v>
          </cell>
          <cell r="E171" t="str">
            <v>CRAYTON</v>
          </cell>
        </row>
        <row r="172">
          <cell r="C172" t="str">
            <v>196-07</v>
          </cell>
          <cell r="D172">
            <v>1140000</v>
          </cell>
          <cell r="E172" t="str">
            <v>YOUNG</v>
          </cell>
        </row>
        <row r="173">
          <cell r="C173" t="str">
            <v>829-07</v>
          </cell>
          <cell r="D173">
            <v>2040000</v>
          </cell>
          <cell r="E173" t="str">
            <v>MOSES</v>
          </cell>
        </row>
        <row r="174">
          <cell r="C174" t="str">
            <v>203-07</v>
          </cell>
          <cell r="D174">
            <v>1280000</v>
          </cell>
          <cell r="E174" t="str">
            <v>BARTLETT</v>
          </cell>
        </row>
        <row r="175">
          <cell r="C175" t="str">
            <v>198-07</v>
          </cell>
          <cell r="D175">
            <v>1770000</v>
          </cell>
          <cell r="E175" t="str">
            <v>BRUDER</v>
          </cell>
        </row>
        <row r="176">
          <cell r="C176" t="str">
            <v>830-07</v>
          </cell>
          <cell r="D176">
            <v>2040000</v>
          </cell>
          <cell r="E176" t="str">
            <v>MOSES</v>
          </cell>
        </row>
        <row r="177">
          <cell r="C177" t="str">
            <v>205-07</v>
          </cell>
          <cell r="D177">
            <v>1540000</v>
          </cell>
          <cell r="E177" t="str">
            <v>HELVIE</v>
          </cell>
        </row>
        <row r="178">
          <cell r="C178" t="str">
            <v>831-07</v>
          </cell>
          <cell r="D178">
            <v>1180000</v>
          </cell>
          <cell r="E178" t="str">
            <v>LEVERE</v>
          </cell>
        </row>
        <row r="179">
          <cell r="C179" t="str">
            <v>200-07</v>
          </cell>
          <cell r="D179">
            <v>1780000</v>
          </cell>
          <cell r="E179" t="str">
            <v>DE LA ROSA</v>
          </cell>
        </row>
        <row r="180">
          <cell r="C180" t="str">
            <v>207-07</v>
          </cell>
          <cell r="D180">
            <v>2100000</v>
          </cell>
          <cell r="E180" t="str">
            <v>ISHMAEL</v>
          </cell>
        </row>
        <row r="181">
          <cell r="C181" t="str">
            <v>205-07</v>
          </cell>
          <cell r="D181">
            <v>1540000</v>
          </cell>
          <cell r="E181" t="str">
            <v>HELVIE</v>
          </cell>
        </row>
        <row r="182">
          <cell r="C182" t="str">
            <v>202-07</v>
          </cell>
          <cell r="D182">
            <v>2250000</v>
          </cell>
          <cell r="E182" t="str">
            <v>CRAYTON</v>
          </cell>
        </row>
        <row r="183">
          <cell r="C183" t="str">
            <v>196-07</v>
          </cell>
          <cell r="D183">
            <v>1140000</v>
          </cell>
          <cell r="E183" t="str">
            <v>YOUNG</v>
          </cell>
        </row>
        <row r="184">
          <cell r="C184" t="str">
            <v>832-07</v>
          </cell>
          <cell r="D184">
            <v>1180000</v>
          </cell>
          <cell r="E184" t="str">
            <v>LEVERE</v>
          </cell>
        </row>
        <row r="185">
          <cell r="C185" t="str">
            <v>198-07</v>
          </cell>
          <cell r="D185">
            <v>1770000</v>
          </cell>
          <cell r="E185" t="str">
            <v>BRUDER</v>
          </cell>
        </row>
        <row r="186">
          <cell r="C186" t="str">
            <v>204-07</v>
          </cell>
          <cell r="D186">
            <v>1280000</v>
          </cell>
          <cell r="E186" t="str">
            <v>BARTLETT</v>
          </cell>
        </row>
        <row r="187">
          <cell r="C187" t="str">
            <v>833-07</v>
          </cell>
          <cell r="D187">
            <v>2040000</v>
          </cell>
          <cell r="E187" t="str">
            <v>MOSES</v>
          </cell>
        </row>
        <row r="188">
          <cell r="C188" t="str">
            <v>209-07</v>
          </cell>
          <cell r="D188">
            <v>1480000</v>
          </cell>
          <cell r="E188" t="str">
            <v>STURGEON</v>
          </cell>
        </row>
        <row r="189">
          <cell r="C189" t="str">
            <v>52-07</v>
          </cell>
          <cell r="D189">
            <v>1200000</v>
          </cell>
          <cell r="E189" t="str">
            <v>CUSHING</v>
          </cell>
        </row>
        <row r="190">
          <cell r="C190" t="str">
            <v>211-07</v>
          </cell>
          <cell r="D190">
            <v>1740000</v>
          </cell>
          <cell r="E190" t="str">
            <v>STORY</v>
          </cell>
        </row>
        <row r="191">
          <cell r="C191" t="str">
            <v>206-07</v>
          </cell>
          <cell r="D191">
            <v>1540000</v>
          </cell>
          <cell r="E191" t="str">
            <v>HELVIE</v>
          </cell>
        </row>
        <row r="192">
          <cell r="C192" t="str">
            <v>834-07</v>
          </cell>
          <cell r="D192">
            <v>2040000</v>
          </cell>
          <cell r="E192" t="str">
            <v>MOSES</v>
          </cell>
        </row>
        <row r="193">
          <cell r="C193" t="str">
            <v>213-07</v>
          </cell>
          <cell r="D193">
            <v>2000000</v>
          </cell>
          <cell r="E193" t="str">
            <v>STAMBAUGH</v>
          </cell>
        </row>
        <row r="194">
          <cell r="C194" t="str">
            <v>835-07</v>
          </cell>
          <cell r="D194">
            <v>1180000</v>
          </cell>
          <cell r="E194" t="str">
            <v>LEVERE</v>
          </cell>
        </row>
        <row r="195">
          <cell r="C195" t="str">
            <v>208-07</v>
          </cell>
          <cell r="D195">
            <v>2100000</v>
          </cell>
          <cell r="E195" t="str">
            <v>ISHMAEL</v>
          </cell>
        </row>
        <row r="196">
          <cell r="C196" t="str">
            <v>215-07</v>
          </cell>
          <cell r="D196">
            <v>1780000</v>
          </cell>
          <cell r="E196" t="str">
            <v>DE LA ROSA</v>
          </cell>
        </row>
        <row r="197">
          <cell r="C197" t="str">
            <v>58-07</v>
          </cell>
          <cell r="D197">
            <v>1290000</v>
          </cell>
          <cell r="E197" t="str">
            <v>COOLAHAN</v>
          </cell>
        </row>
        <row r="198">
          <cell r="C198" t="str">
            <v>210-07</v>
          </cell>
          <cell r="D198">
            <v>1480000</v>
          </cell>
          <cell r="E198" t="str">
            <v>STURGEON</v>
          </cell>
        </row>
        <row r="199">
          <cell r="C199" t="str">
            <v>836-07</v>
          </cell>
          <cell r="D199">
            <v>1180000</v>
          </cell>
          <cell r="E199" t="str">
            <v>LEVERE</v>
          </cell>
        </row>
        <row r="200">
          <cell r="C200" t="str">
            <v>217-07</v>
          </cell>
          <cell r="D200">
            <v>1300000</v>
          </cell>
          <cell r="E200" t="str">
            <v>LEVIN</v>
          </cell>
        </row>
        <row r="201">
          <cell r="C201" t="str">
            <v>837-07</v>
          </cell>
          <cell r="D201">
            <v>2040000</v>
          </cell>
          <cell r="E201" t="str">
            <v>MOSES</v>
          </cell>
        </row>
        <row r="202">
          <cell r="C202" t="str">
            <v>212-07</v>
          </cell>
          <cell r="D202">
            <v>1740000</v>
          </cell>
          <cell r="E202" t="str">
            <v>STORY</v>
          </cell>
        </row>
        <row r="203">
          <cell r="C203" t="str">
            <v>219-07</v>
          </cell>
          <cell r="D203">
            <v>1290000</v>
          </cell>
          <cell r="E203" t="str">
            <v>COOLAHAN</v>
          </cell>
        </row>
        <row r="204">
          <cell r="C204" t="str">
            <v>64-07</v>
          </cell>
          <cell r="D204">
            <v>1540000</v>
          </cell>
          <cell r="E204" t="str">
            <v>HELVIE</v>
          </cell>
        </row>
        <row r="205">
          <cell r="C205" t="str">
            <v>214-07</v>
          </cell>
          <cell r="D205">
            <v>2000000</v>
          </cell>
          <cell r="E205" t="str">
            <v>STAMBAUGH</v>
          </cell>
        </row>
        <row r="206">
          <cell r="C206" t="str">
            <v>838-07</v>
          </cell>
          <cell r="D206">
            <v>2040000</v>
          </cell>
          <cell r="E206" t="str">
            <v>MOSES</v>
          </cell>
        </row>
        <row r="207">
          <cell r="C207" t="str">
            <v>303-07</v>
          </cell>
          <cell r="D207">
            <v>2100000</v>
          </cell>
          <cell r="E207" t="str">
            <v>ISHMAEL</v>
          </cell>
        </row>
        <row r="208">
          <cell r="C208" t="str">
            <v>839-07</v>
          </cell>
          <cell r="D208">
            <v>1180000</v>
          </cell>
          <cell r="E208" t="str">
            <v>LEVERE</v>
          </cell>
        </row>
        <row r="209">
          <cell r="C209" t="str">
            <v>216-07</v>
          </cell>
          <cell r="D209">
            <v>1780000</v>
          </cell>
          <cell r="E209" t="str">
            <v>DE LA ROSA</v>
          </cell>
        </row>
        <row r="210">
          <cell r="C210" t="str">
            <v>221-07</v>
          </cell>
          <cell r="D210">
            <v>2260000</v>
          </cell>
          <cell r="E210" t="str">
            <v>ARVIDSON</v>
          </cell>
        </row>
        <row r="211">
          <cell r="C211" t="str">
            <v>218-07</v>
          </cell>
          <cell r="D211">
            <v>1300000</v>
          </cell>
          <cell r="E211" t="str">
            <v>LEVIN</v>
          </cell>
        </row>
        <row r="212">
          <cell r="C212" t="str">
            <v>906-07</v>
          </cell>
          <cell r="D212">
            <v>1180000</v>
          </cell>
          <cell r="E212" t="str">
            <v>LEVERE</v>
          </cell>
        </row>
        <row r="213">
          <cell r="C213" t="str">
            <v>841-07</v>
          </cell>
          <cell r="D213">
            <v>2040000</v>
          </cell>
          <cell r="E213" t="str">
            <v>MOSES</v>
          </cell>
        </row>
        <row r="214">
          <cell r="C214" t="str">
            <v>305-07</v>
          </cell>
          <cell r="D214">
            <v>1740000</v>
          </cell>
          <cell r="E214" t="str">
            <v>STORY</v>
          </cell>
        </row>
        <row r="215">
          <cell r="C215" t="str">
            <v>223-07</v>
          </cell>
          <cell r="D215">
            <v>2000000</v>
          </cell>
          <cell r="E215" t="str">
            <v>STAMBAUGH</v>
          </cell>
        </row>
        <row r="216">
          <cell r="C216" t="str">
            <v>220-07</v>
          </cell>
          <cell r="D216">
            <v>1290000</v>
          </cell>
          <cell r="E216" t="str">
            <v>COOLAHAN</v>
          </cell>
        </row>
        <row r="217">
          <cell r="C217" t="str">
            <v>840-07</v>
          </cell>
          <cell r="D217">
            <v>2040000</v>
          </cell>
          <cell r="E217" t="str">
            <v>MOSES</v>
          </cell>
        </row>
        <row r="218">
          <cell r="C218" t="str">
            <v>307-07</v>
          </cell>
          <cell r="D218">
            <v>1780000</v>
          </cell>
          <cell r="E218" t="str">
            <v>DE LA ROSA</v>
          </cell>
        </row>
        <row r="219">
          <cell r="C219" t="str">
            <v>222-07</v>
          </cell>
          <cell r="D219">
            <v>2260000</v>
          </cell>
          <cell r="E219" t="str">
            <v>ARVIDSON</v>
          </cell>
        </row>
        <row r="220">
          <cell r="C220" t="str">
            <v>225-07</v>
          </cell>
          <cell r="D220">
            <v>1300000</v>
          </cell>
          <cell r="E220" t="str">
            <v>LEVIN</v>
          </cell>
        </row>
        <row r="221">
          <cell r="C221" t="str">
            <v>66-07</v>
          </cell>
          <cell r="D221">
            <v>1200000</v>
          </cell>
          <cell r="E221" t="str">
            <v>CUSHING</v>
          </cell>
        </row>
        <row r="222">
          <cell r="C222" t="str">
            <v>843-07</v>
          </cell>
          <cell r="D222">
            <v>2040000</v>
          </cell>
          <cell r="E222" t="str">
            <v>MOSES</v>
          </cell>
        </row>
        <row r="223">
          <cell r="C223" t="str">
            <v>224-07</v>
          </cell>
          <cell r="D223">
            <v>2000000</v>
          </cell>
          <cell r="E223" t="str">
            <v>STAMBAUGH</v>
          </cell>
        </row>
        <row r="224">
          <cell r="C224" t="str">
            <v>227-07</v>
          </cell>
          <cell r="D224">
            <v>1290000</v>
          </cell>
          <cell r="E224" t="str">
            <v>COOLAHAN</v>
          </cell>
        </row>
        <row r="225">
          <cell r="C225" t="str">
            <v>842-07</v>
          </cell>
          <cell r="D225">
            <v>2040000</v>
          </cell>
          <cell r="E225" t="str">
            <v>MOSES</v>
          </cell>
        </row>
        <row r="226">
          <cell r="C226" t="str">
            <v>226-07</v>
          </cell>
          <cell r="D226">
            <v>1300000</v>
          </cell>
          <cell r="E226" t="str">
            <v>LEVIN</v>
          </cell>
        </row>
        <row r="227">
          <cell r="C227" t="str">
            <v>229-07</v>
          </cell>
          <cell r="D227">
            <v>2260000</v>
          </cell>
          <cell r="E227" t="str">
            <v>ARVIDSON</v>
          </cell>
        </row>
        <row r="228">
          <cell r="C228" t="str">
            <v>845-07</v>
          </cell>
          <cell r="D228">
            <v>1180000</v>
          </cell>
          <cell r="E228" t="str">
            <v>LEVERE</v>
          </cell>
        </row>
        <row r="229">
          <cell r="C229" t="str">
            <v>231-07</v>
          </cell>
          <cell r="D229">
            <v>2000000</v>
          </cell>
          <cell r="E229" t="str">
            <v>STAMBAUGH</v>
          </cell>
        </row>
        <row r="230">
          <cell r="C230" t="str">
            <v>228-07</v>
          </cell>
          <cell r="D230">
            <v>1290000</v>
          </cell>
          <cell r="E230" t="str">
            <v>COOLAHAN</v>
          </cell>
        </row>
        <row r="231">
          <cell r="C231" t="str">
            <v>844-07</v>
          </cell>
          <cell r="D231">
            <v>1180000</v>
          </cell>
          <cell r="E231" t="str">
            <v>LEVERE</v>
          </cell>
        </row>
        <row r="232">
          <cell r="C232" t="str">
            <v>230-07</v>
          </cell>
          <cell r="D232">
            <v>2260000</v>
          </cell>
          <cell r="E232" t="str">
            <v>ARVIDSON</v>
          </cell>
        </row>
        <row r="233">
          <cell r="C233" t="str">
            <v>233-07</v>
          </cell>
          <cell r="D233">
            <v>1300000</v>
          </cell>
          <cell r="E233" t="str">
            <v>LEVIN</v>
          </cell>
        </row>
        <row r="234">
          <cell r="C234" t="str">
            <v>847-07</v>
          </cell>
          <cell r="D234">
            <v>1180000</v>
          </cell>
          <cell r="E234" t="str">
            <v>LEVERE</v>
          </cell>
        </row>
        <row r="235">
          <cell r="C235" t="str">
            <v>232-07</v>
          </cell>
          <cell r="D235">
            <v>2000000</v>
          </cell>
          <cell r="E235" t="str">
            <v>STAMBAUGH</v>
          </cell>
        </row>
        <row r="236">
          <cell r="C236" t="str">
            <v>232-07</v>
          </cell>
          <cell r="D236">
            <v>2000000</v>
          </cell>
          <cell r="E236" t="str">
            <v>STAMBAUGH</v>
          </cell>
        </row>
        <row r="237">
          <cell r="C237" t="str">
            <v>235-07</v>
          </cell>
          <cell r="D237">
            <v>1290000</v>
          </cell>
          <cell r="E237" t="str">
            <v>COOLAHAN</v>
          </cell>
        </row>
        <row r="238">
          <cell r="C238" t="str">
            <v>235-07</v>
          </cell>
          <cell r="D238">
            <v>1290000</v>
          </cell>
          <cell r="E238" t="str">
            <v>COOLAHAN</v>
          </cell>
        </row>
        <row r="239">
          <cell r="C239" t="str">
            <v>908-07</v>
          </cell>
          <cell r="D239">
            <v>1180000</v>
          </cell>
          <cell r="E239" t="str">
            <v>LEVERE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Weather"/>
      <sheetName val="Variables"/>
      <sheetName val="Redmine List Values"/>
    </sheetNames>
    <sheetDataSet>
      <sheetData sheetId="0">
        <row r="13">
          <cell r="A13" t="str">
            <v>101-08</v>
          </cell>
        </row>
      </sheetData>
      <sheetData sheetId="1" refreshError="1"/>
      <sheetData sheetId="2" refreshError="1"/>
      <sheetData sheetId="3">
        <row r="1">
          <cell r="C1" t="str">
            <v>Train ID</v>
          </cell>
          <cell r="D1" t="str">
            <v>Employee Identifier</v>
          </cell>
          <cell r="E1" t="str">
            <v>Employee Last Name</v>
          </cell>
        </row>
        <row r="2">
          <cell r="C2" t="str">
            <v>309-07</v>
          </cell>
          <cell r="D2">
            <v>2260000</v>
          </cell>
          <cell r="E2" t="str">
            <v>ARVIDSON</v>
          </cell>
        </row>
        <row r="3">
          <cell r="C3" t="str">
            <v>311-07</v>
          </cell>
          <cell r="D3">
            <v>630000</v>
          </cell>
          <cell r="E3" t="b">
            <v>1</v>
          </cell>
        </row>
        <row r="4">
          <cell r="C4" t="str">
            <v>240-07</v>
          </cell>
          <cell r="D4">
            <v>2000000</v>
          </cell>
          <cell r="E4" t="str">
            <v>STAMBAUGH</v>
          </cell>
        </row>
        <row r="5">
          <cell r="C5" t="str">
            <v>244-07</v>
          </cell>
          <cell r="D5">
            <v>1290000</v>
          </cell>
          <cell r="E5" t="str">
            <v>COOLAHAN</v>
          </cell>
        </row>
        <row r="6">
          <cell r="C6" t="str">
            <v>313-07</v>
          </cell>
          <cell r="D6">
            <v>630000</v>
          </cell>
          <cell r="E6" t="b">
            <v>1</v>
          </cell>
        </row>
        <row r="7">
          <cell r="C7" t="str">
            <v>311-07</v>
          </cell>
          <cell r="D7">
            <v>630000</v>
          </cell>
          <cell r="E7" t="b">
            <v>1</v>
          </cell>
        </row>
        <row r="8">
          <cell r="C8" t="str">
            <v>315-07</v>
          </cell>
          <cell r="D8">
            <v>1290000</v>
          </cell>
          <cell r="E8" t="str">
            <v>COOLAHAN</v>
          </cell>
        </row>
        <row r="9">
          <cell r="C9" t="str">
            <v>313-07</v>
          </cell>
          <cell r="D9">
            <v>630000</v>
          </cell>
          <cell r="E9" t="b">
            <v>1</v>
          </cell>
        </row>
        <row r="10">
          <cell r="C10" t="str">
            <v>311-07</v>
          </cell>
          <cell r="D10">
            <v>630000</v>
          </cell>
          <cell r="E10" t="b">
            <v>1</v>
          </cell>
        </row>
        <row r="11">
          <cell r="C11" t="str">
            <v>101-08</v>
          </cell>
          <cell r="D11">
            <v>2010000</v>
          </cell>
          <cell r="E11" t="str">
            <v>MAELZER</v>
          </cell>
        </row>
        <row r="12">
          <cell r="C12" t="str">
            <v>313-07</v>
          </cell>
          <cell r="D12">
            <v>630000</v>
          </cell>
          <cell r="E12" t="b">
            <v>1</v>
          </cell>
        </row>
        <row r="13">
          <cell r="C13" t="str">
            <v>103-08</v>
          </cell>
          <cell r="D13">
            <v>1360000</v>
          </cell>
          <cell r="E13" t="str">
            <v>SANTIZO</v>
          </cell>
        </row>
        <row r="14">
          <cell r="C14" t="str">
            <v>102-08</v>
          </cell>
          <cell r="D14">
            <v>2010000</v>
          </cell>
          <cell r="E14" t="str">
            <v>MAELZER</v>
          </cell>
        </row>
        <row r="15">
          <cell r="C15" t="str">
            <v>105-08</v>
          </cell>
          <cell r="D15">
            <v>1310000</v>
          </cell>
          <cell r="E15" t="str">
            <v>MALAVE</v>
          </cell>
        </row>
        <row r="16">
          <cell r="C16" t="str">
            <v>107-08</v>
          </cell>
          <cell r="D16">
            <v>1760000</v>
          </cell>
          <cell r="E16" t="str">
            <v>STRICKLAND</v>
          </cell>
        </row>
        <row r="17">
          <cell r="C17" t="str">
            <v>104-08</v>
          </cell>
          <cell r="D17">
            <v>1360000</v>
          </cell>
          <cell r="E17" t="str">
            <v>SANTIZO</v>
          </cell>
        </row>
        <row r="18">
          <cell r="C18" t="str">
            <v>109-08</v>
          </cell>
          <cell r="D18">
            <v>2340000</v>
          </cell>
          <cell r="E18" t="str">
            <v>BREITSCH</v>
          </cell>
        </row>
        <row r="19">
          <cell r="C19" t="str">
            <v>111-08</v>
          </cell>
          <cell r="D19">
            <v>1110000</v>
          </cell>
          <cell r="E19" t="str">
            <v>STARKS</v>
          </cell>
        </row>
        <row r="20">
          <cell r="C20" t="str">
            <v>111-08</v>
          </cell>
          <cell r="D20">
            <v>1110000</v>
          </cell>
          <cell r="E20" t="str">
            <v>STARKS</v>
          </cell>
        </row>
        <row r="21">
          <cell r="C21" t="str">
            <v>800-08</v>
          </cell>
          <cell r="D21">
            <v>1830000</v>
          </cell>
          <cell r="E21" t="str">
            <v>YORK</v>
          </cell>
        </row>
        <row r="22">
          <cell r="C22" t="str">
            <v>113-08</v>
          </cell>
          <cell r="D22">
            <v>2010000</v>
          </cell>
          <cell r="E22" t="str">
            <v>MAELZER</v>
          </cell>
        </row>
        <row r="23">
          <cell r="C23" t="str">
            <v>106-08</v>
          </cell>
          <cell r="D23">
            <v>1310000</v>
          </cell>
          <cell r="E23" t="str">
            <v>MALAVE</v>
          </cell>
        </row>
        <row r="24">
          <cell r="C24" t="str">
            <v>108-08</v>
          </cell>
          <cell r="D24">
            <v>1760000</v>
          </cell>
          <cell r="E24" t="str">
            <v>STRICKLAND</v>
          </cell>
        </row>
        <row r="25">
          <cell r="C25" t="str">
            <v>115-08</v>
          </cell>
          <cell r="D25">
            <v>1190000</v>
          </cell>
          <cell r="E25" t="str">
            <v>BRANNON</v>
          </cell>
        </row>
        <row r="26">
          <cell r="C26" t="str">
            <v>117-08</v>
          </cell>
          <cell r="D26">
            <v>1360000</v>
          </cell>
          <cell r="E26" t="str">
            <v>SANTIZO</v>
          </cell>
        </row>
        <row r="27">
          <cell r="C27" t="str">
            <v>801-08</v>
          </cell>
          <cell r="D27">
            <v>1830000</v>
          </cell>
          <cell r="E27" t="str">
            <v>YORK</v>
          </cell>
        </row>
        <row r="28">
          <cell r="C28" t="str">
            <v>110-08</v>
          </cell>
          <cell r="D28">
            <v>2340000</v>
          </cell>
          <cell r="E28" t="str">
            <v>BREITSCH</v>
          </cell>
        </row>
        <row r="29">
          <cell r="C29" t="str">
            <v>112-08</v>
          </cell>
          <cell r="D29">
            <v>1110000</v>
          </cell>
          <cell r="E29" t="str">
            <v>STARKS</v>
          </cell>
        </row>
        <row r="30">
          <cell r="C30" t="str">
            <v>119-08</v>
          </cell>
          <cell r="D30">
            <v>1310000</v>
          </cell>
          <cell r="E30" t="str">
            <v>MALAVE</v>
          </cell>
        </row>
        <row r="31">
          <cell r="C31" t="str">
            <v>119-08</v>
          </cell>
          <cell r="D31">
            <v>1310000</v>
          </cell>
          <cell r="E31" t="str">
            <v>MALAVE</v>
          </cell>
        </row>
        <row r="32">
          <cell r="C32" t="str">
            <v>802-08</v>
          </cell>
          <cell r="D32">
            <v>1830000</v>
          </cell>
          <cell r="E32" t="str">
            <v>YORK</v>
          </cell>
        </row>
        <row r="33">
          <cell r="C33" t="str">
            <v>116-08</v>
          </cell>
          <cell r="D33">
            <v>1190000</v>
          </cell>
          <cell r="E33" t="str">
            <v>BRANNON</v>
          </cell>
        </row>
        <row r="34">
          <cell r="C34" t="str">
            <v>121-08</v>
          </cell>
          <cell r="D34">
            <v>1760000</v>
          </cell>
          <cell r="E34" t="str">
            <v>STRICKLAND</v>
          </cell>
        </row>
        <row r="35">
          <cell r="C35" t="str">
            <v>803-08</v>
          </cell>
          <cell r="D35">
            <v>2360000</v>
          </cell>
          <cell r="E35" t="str">
            <v>BRANDNER</v>
          </cell>
        </row>
        <row r="36">
          <cell r="C36" t="str">
            <v>803-08</v>
          </cell>
          <cell r="D36">
            <v>2360000</v>
          </cell>
          <cell r="E36" t="str">
            <v>BRANDNER</v>
          </cell>
        </row>
        <row r="37">
          <cell r="C37" t="str">
            <v>118-08</v>
          </cell>
          <cell r="D37">
            <v>1360000</v>
          </cell>
          <cell r="E37" t="str">
            <v>SANTIZO</v>
          </cell>
        </row>
        <row r="38">
          <cell r="C38" t="str">
            <v>123-08</v>
          </cell>
          <cell r="D38">
            <v>2340000</v>
          </cell>
          <cell r="E38" t="str">
            <v>BREITSCH</v>
          </cell>
        </row>
        <row r="39">
          <cell r="C39" t="str">
            <v>114-08</v>
          </cell>
          <cell r="D39">
            <v>2010000</v>
          </cell>
          <cell r="E39" t="str">
            <v>MAELZER</v>
          </cell>
        </row>
        <row r="40">
          <cell r="C40" t="str">
            <v>805-08</v>
          </cell>
          <cell r="D40">
            <v>1830000</v>
          </cell>
          <cell r="E40" t="str">
            <v>YORK</v>
          </cell>
        </row>
        <row r="41">
          <cell r="C41" t="str">
            <v>804-08</v>
          </cell>
          <cell r="D41">
            <v>2360000</v>
          </cell>
          <cell r="E41" t="str">
            <v>BRANDNER</v>
          </cell>
        </row>
        <row r="42">
          <cell r="C42" t="str">
            <v>125-08</v>
          </cell>
          <cell r="D42">
            <v>1110000</v>
          </cell>
          <cell r="E42" t="str">
            <v>STARKS</v>
          </cell>
        </row>
        <row r="43">
          <cell r="C43" t="str">
            <v>120-08</v>
          </cell>
          <cell r="D43">
            <v>1310000</v>
          </cell>
          <cell r="E43" t="str">
            <v>MALAVE</v>
          </cell>
        </row>
        <row r="44">
          <cell r="C44" t="str">
            <v>127-08</v>
          </cell>
          <cell r="D44">
            <v>2010000</v>
          </cell>
          <cell r="E44" t="str">
            <v>MAELZER</v>
          </cell>
        </row>
        <row r="45">
          <cell r="C45" t="str">
            <v>806-08</v>
          </cell>
          <cell r="D45">
            <v>1830000</v>
          </cell>
          <cell r="E45" t="str">
            <v>YORK</v>
          </cell>
        </row>
        <row r="46">
          <cell r="C46" t="str">
            <v>122-08</v>
          </cell>
          <cell r="D46">
            <v>1760000</v>
          </cell>
          <cell r="E46" t="str">
            <v>STRICKLAND</v>
          </cell>
        </row>
        <row r="47">
          <cell r="C47" t="str">
            <v>129-08</v>
          </cell>
          <cell r="D47">
            <v>1190000</v>
          </cell>
          <cell r="E47" t="str">
            <v>BRANNON</v>
          </cell>
        </row>
        <row r="48">
          <cell r="C48" t="str">
            <v>807-08</v>
          </cell>
          <cell r="D48">
            <v>2360000</v>
          </cell>
          <cell r="E48" t="str">
            <v>BRANDNER</v>
          </cell>
        </row>
        <row r="49">
          <cell r="C49" t="str">
            <v>124-08</v>
          </cell>
          <cell r="D49">
            <v>2340000</v>
          </cell>
          <cell r="E49" t="str">
            <v>BREITSCH</v>
          </cell>
        </row>
        <row r="50">
          <cell r="C50" t="str">
            <v>809-08</v>
          </cell>
          <cell r="D50">
            <v>1830000</v>
          </cell>
          <cell r="E50" t="str">
            <v>YORK</v>
          </cell>
        </row>
        <row r="51">
          <cell r="C51" t="str">
            <v>131-08</v>
          </cell>
          <cell r="D51">
            <v>1360000</v>
          </cell>
          <cell r="E51" t="str">
            <v>SANTIZO</v>
          </cell>
        </row>
        <row r="52">
          <cell r="C52" t="str">
            <v>126-08</v>
          </cell>
          <cell r="D52">
            <v>1110000</v>
          </cell>
          <cell r="E52" t="str">
            <v>STARKS</v>
          </cell>
        </row>
        <row r="53">
          <cell r="C53" t="str">
            <v>808-08</v>
          </cell>
          <cell r="D53">
            <v>2360000</v>
          </cell>
          <cell r="E53" t="str">
            <v>BRANDNER</v>
          </cell>
        </row>
        <row r="54">
          <cell r="C54" t="str">
            <v>133-08</v>
          </cell>
          <cell r="D54">
            <v>1310000</v>
          </cell>
          <cell r="E54" t="str">
            <v>MALAVE</v>
          </cell>
        </row>
        <row r="55">
          <cell r="C55" t="str">
            <v>128-08</v>
          </cell>
          <cell r="D55">
            <v>2010000</v>
          </cell>
          <cell r="E55" t="str">
            <v>MAELZER</v>
          </cell>
        </row>
        <row r="56">
          <cell r="C56" t="str">
            <v>130-08</v>
          </cell>
          <cell r="D56">
            <v>1190000</v>
          </cell>
          <cell r="E56" t="str">
            <v>BRANNON</v>
          </cell>
        </row>
        <row r="57">
          <cell r="C57" t="str">
            <v>810-08</v>
          </cell>
          <cell r="D57">
            <v>1830000</v>
          </cell>
          <cell r="E57" t="str">
            <v>YORK</v>
          </cell>
        </row>
        <row r="58">
          <cell r="C58" t="str">
            <v>137-08</v>
          </cell>
          <cell r="D58">
            <v>2340000</v>
          </cell>
          <cell r="E58" t="str">
            <v>BREITSCH</v>
          </cell>
        </row>
        <row r="59">
          <cell r="C59" t="str">
            <v>811-08</v>
          </cell>
          <cell r="D59">
            <v>2360000</v>
          </cell>
          <cell r="E59" t="str">
            <v>BRANDNER</v>
          </cell>
        </row>
        <row r="60">
          <cell r="C60" t="str">
            <v>132-08</v>
          </cell>
          <cell r="D60">
            <v>1360000</v>
          </cell>
          <cell r="E60" t="str">
            <v>SANTIZO</v>
          </cell>
        </row>
        <row r="61">
          <cell r="C61" t="str">
            <v>139-08</v>
          </cell>
          <cell r="D61">
            <v>1110000</v>
          </cell>
          <cell r="E61" t="str">
            <v>STARKS</v>
          </cell>
        </row>
        <row r="62">
          <cell r="C62" t="str">
            <v>903-08</v>
          </cell>
          <cell r="D62">
            <v>1830000</v>
          </cell>
          <cell r="E62" t="str">
            <v>YORK</v>
          </cell>
        </row>
        <row r="63">
          <cell r="C63" t="str">
            <v>812-08</v>
          </cell>
          <cell r="D63">
            <v>2360000</v>
          </cell>
          <cell r="E63" t="str">
            <v>BRANDNER</v>
          </cell>
        </row>
        <row r="64">
          <cell r="C64" t="str">
            <v>134-08</v>
          </cell>
          <cell r="D64">
            <v>1310000</v>
          </cell>
          <cell r="E64" t="str">
            <v>MALAVE</v>
          </cell>
        </row>
        <row r="65">
          <cell r="C65" t="str">
            <v>136-08</v>
          </cell>
          <cell r="D65">
            <v>1240000</v>
          </cell>
          <cell r="E65" t="str">
            <v>GRASTON</v>
          </cell>
        </row>
        <row r="66">
          <cell r="C66" t="str">
            <v>143-08</v>
          </cell>
          <cell r="D66">
            <v>1190000</v>
          </cell>
          <cell r="E66" t="str">
            <v>BRANNON</v>
          </cell>
        </row>
        <row r="67">
          <cell r="C67" t="str">
            <v>813-08</v>
          </cell>
          <cell r="D67">
            <v>2360000</v>
          </cell>
          <cell r="E67" t="str">
            <v>BRANDNER</v>
          </cell>
        </row>
        <row r="68">
          <cell r="C68" t="str">
            <v>138-08</v>
          </cell>
          <cell r="D68">
            <v>2340000</v>
          </cell>
          <cell r="E68" t="str">
            <v>BREITSCH</v>
          </cell>
        </row>
        <row r="69">
          <cell r="C69" t="str">
            <v>145-08</v>
          </cell>
          <cell r="D69">
            <v>1360000</v>
          </cell>
          <cell r="E69" t="str">
            <v>SANTIZO</v>
          </cell>
        </row>
        <row r="70">
          <cell r="C70" t="str">
            <v>140-08</v>
          </cell>
          <cell r="D70">
            <v>1110000</v>
          </cell>
          <cell r="E70" t="str">
            <v>STARKS</v>
          </cell>
        </row>
        <row r="71">
          <cell r="C71" t="str">
            <v>147-08</v>
          </cell>
          <cell r="D71">
            <v>1310000</v>
          </cell>
          <cell r="E71" t="str">
            <v>MALAVE</v>
          </cell>
        </row>
        <row r="72">
          <cell r="C72" t="str">
            <v>142-08</v>
          </cell>
          <cell r="D72">
            <v>2010000</v>
          </cell>
          <cell r="E72" t="str">
            <v>MAELZER</v>
          </cell>
        </row>
        <row r="73">
          <cell r="C73" t="str">
            <v>814-08</v>
          </cell>
          <cell r="D73">
            <v>2360000</v>
          </cell>
          <cell r="E73" t="str">
            <v>BRANDNER</v>
          </cell>
        </row>
        <row r="74">
          <cell r="C74" t="str">
            <v>149-08</v>
          </cell>
          <cell r="D74">
            <v>1240000</v>
          </cell>
          <cell r="E74" t="str">
            <v>GRASTON</v>
          </cell>
        </row>
        <row r="75">
          <cell r="C75" t="str">
            <v>144-08</v>
          </cell>
          <cell r="D75">
            <v>1190000</v>
          </cell>
          <cell r="E75" t="str">
            <v>BRANNON</v>
          </cell>
        </row>
        <row r="76">
          <cell r="C76" t="str">
            <v>146-08</v>
          </cell>
          <cell r="D76">
            <v>1360000</v>
          </cell>
          <cell r="E76" t="str">
            <v>SANTIZO</v>
          </cell>
        </row>
        <row r="77">
          <cell r="C77" t="str">
            <v>151-08</v>
          </cell>
          <cell r="D77">
            <v>2340000</v>
          </cell>
          <cell r="E77" t="str">
            <v>BREITSCH</v>
          </cell>
        </row>
        <row r="78">
          <cell r="C78" t="str">
            <v>153-08</v>
          </cell>
          <cell r="D78">
            <v>1110000</v>
          </cell>
          <cell r="E78" t="str">
            <v>STARKS</v>
          </cell>
        </row>
        <row r="79">
          <cell r="C79" t="str">
            <v>815-08</v>
          </cell>
          <cell r="D79">
            <v>2360000</v>
          </cell>
          <cell r="E79" t="str">
            <v>BRANDNER</v>
          </cell>
        </row>
        <row r="80">
          <cell r="C80" t="str">
            <v>148-08</v>
          </cell>
          <cell r="D80">
            <v>1310000</v>
          </cell>
          <cell r="E80" t="str">
            <v>MALAVE</v>
          </cell>
        </row>
        <row r="81">
          <cell r="C81" t="str">
            <v>150-08</v>
          </cell>
          <cell r="D81">
            <v>1240000</v>
          </cell>
          <cell r="E81" t="str">
            <v>GRASTON</v>
          </cell>
        </row>
        <row r="82">
          <cell r="C82" t="str">
            <v>155-08</v>
          </cell>
          <cell r="D82">
            <v>2250000</v>
          </cell>
          <cell r="E82" t="str">
            <v>CRAYTON</v>
          </cell>
        </row>
        <row r="83">
          <cell r="C83" t="str">
            <v>50-08</v>
          </cell>
          <cell r="D83">
            <v>940000</v>
          </cell>
          <cell r="E83" t="str">
            <v>BONDS</v>
          </cell>
        </row>
        <row r="84">
          <cell r="C84" t="str">
            <v>816-08</v>
          </cell>
          <cell r="D84">
            <v>2360000</v>
          </cell>
          <cell r="E84" t="str">
            <v>BRANDNER</v>
          </cell>
        </row>
        <row r="85">
          <cell r="C85" t="str">
            <v>157-08</v>
          </cell>
          <cell r="D85">
            <v>1190000</v>
          </cell>
          <cell r="E85" t="str">
            <v>BRANNON</v>
          </cell>
        </row>
        <row r="86">
          <cell r="C86" t="str">
            <v>152-08</v>
          </cell>
          <cell r="D86">
            <v>2340000</v>
          </cell>
          <cell r="E86" t="str">
            <v>BREITSCH</v>
          </cell>
        </row>
        <row r="87">
          <cell r="C87" t="str">
            <v>159-08</v>
          </cell>
          <cell r="D87">
            <v>940000</v>
          </cell>
          <cell r="E87" t="str">
            <v>BONDS</v>
          </cell>
        </row>
        <row r="88">
          <cell r="C88" t="str">
            <v>157-08</v>
          </cell>
          <cell r="D88">
            <v>1190000</v>
          </cell>
          <cell r="E88" t="str">
            <v>BRANNON</v>
          </cell>
        </row>
        <row r="89">
          <cell r="C89" t="str">
            <v>154-08</v>
          </cell>
          <cell r="D89">
            <v>1110000</v>
          </cell>
          <cell r="E89" t="str">
            <v>STARKS</v>
          </cell>
        </row>
        <row r="90">
          <cell r="C90" t="str">
            <v>161-08</v>
          </cell>
          <cell r="D90">
            <v>2020000</v>
          </cell>
          <cell r="E90" t="str">
            <v>SHOOK</v>
          </cell>
        </row>
        <row r="91">
          <cell r="C91" t="str">
            <v>817-08</v>
          </cell>
          <cell r="D91">
            <v>2360000</v>
          </cell>
          <cell r="E91" t="str">
            <v>BRANDNER</v>
          </cell>
        </row>
        <row r="92">
          <cell r="C92" t="str">
            <v>51-08</v>
          </cell>
          <cell r="D92">
            <v>1360000</v>
          </cell>
          <cell r="E92" t="str">
            <v>SANTIZO</v>
          </cell>
        </row>
        <row r="93">
          <cell r="C93" t="str">
            <v>156-08</v>
          </cell>
          <cell r="D93">
            <v>2250000</v>
          </cell>
          <cell r="E93" t="str">
            <v>CRAYTON</v>
          </cell>
        </row>
        <row r="94">
          <cell r="C94" t="str">
            <v>158-08</v>
          </cell>
          <cell r="D94">
            <v>1190000</v>
          </cell>
          <cell r="E94" t="str">
            <v>BRANNON</v>
          </cell>
        </row>
        <row r="95">
          <cell r="C95" t="str">
            <v>163-08</v>
          </cell>
          <cell r="D95">
            <v>2040000</v>
          </cell>
          <cell r="E95" t="str">
            <v>MOSES</v>
          </cell>
        </row>
        <row r="96">
          <cell r="C96" t="str">
            <v>818-08</v>
          </cell>
          <cell r="D96">
            <v>2360000</v>
          </cell>
          <cell r="E96" t="str">
            <v>BRANDNER</v>
          </cell>
        </row>
        <row r="97">
          <cell r="C97" t="str">
            <v>165-08</v>
          </cell>
          <cell r="D97">
            <v>2280000</v>
          </cell>
          <cell r="E97" t="str">
            <v>MAHAN</v>
          </cell>
        </row>
        <row r="98">
          <cell r="C98" t="str">
            <v>165-08</v>
          </cell>
          <cell r="D98">
            <v>2280000</v>
          </cell>
          <cell r="E98" t="str">
            <v>MAHAN</v>
          </cell>
        </row>
        <row r="99">
          <cell r="C99" t="str">
            <v>160-08</v>
          </cell>
          <cell r="D99">
            <v>940000</v>
          </cell>
          <cell r="E99" t="str">
            <v>BONDS</v>
          </cell>
        </row>
        <row r="100">
          <cell r="C100" t="str">
            <v>53-08</v>
          </cell>
          <cell r="D100">
            <v>900000</v>
          </cell>
          <cell r="E100" t="str">
            <v>ROCHA</v>
          </cell>
        </row>
        <row r="101">
          <cell r="C101" t="str">
            <v>53-08</v>
          </cell>
          <cell r="D101">
            <v>900000</v>
          </cell>
          <cell r="E101" t="str">
            <v>ROCHA</v>
          </cell>
        </row>
        <row r="102">
          <cell r="C102" t="str">
            <v>53-08</v>
          </cell>
          <cell r="D102">
            <v>900000</v>
          </cell>
          <cell r="E102" t="str">
            <v>ROCHA</v>
          </cell>
        </row>
        <row r="103">
          <cell r="C103" t="str">
            <v>167-08</v>
          </cell>
          <cell r="D103">
            <v>2030000</v>
          </cell>
          <cell r="E103" t="str">
            <v>KILLION</v>
          </cell>
        </row>
        <row r="104">
          <cell r="C104" t="str">
            <v>165-08</v>
          </cell>
          <cell r="D104">
            <v>2280000</v>
          </cell>
          <cell r="E104" t="str">
            <v>MAHAN</v>
          </cell>
        </row>
        <row r="105">
          <cell r="C105" t="str">
            <v>162-08</v>
          </cell>
          <cell r="D105">
            <v>2020000</v>
          </cell>
          <cell r="E105" t="str">
            <v>SHOOK</v>
          </cell>
        </row>
        <row r="106">
          <cell r="C106" t="str">
            <v>819-08</v>
          </cell>
          <cell r="D106">
            <v>2360000</v>
          </cell>
          <cell r="E106" t="str">
            <v>BRANDNER</v>
          </cell>
        </row>
        <row r="107">
          <cell r="C107" t="str">
            <v>169-08</v>
          </cell>
          <cell r="D107">
            <v>1820000</v>
          </cell>
          <cell r="E107" t="str">
            <v>ADANE</v>
          </cell>
        </row>
        <row r="108">
          <cell r="C108" t="str">
            <v>169-08</v>
          </cell>
          <cell r="D108">
            <v>1820000</v>
          </cell>
          <cell r="E108" t="str">
            <v>ADANE</v>
          </cell>
        </row>
        <row r="109">
          <cell r="C109" t="str">
            <v>169-08</v>
          </cell>
          <cell r="D109">
            <v>1820000</v>
          </cell>
          <cell r="E109" t="str">
            <v>ADANE</v>
          </cell>
        </row>
        <row r="110">
          <cell r="C110" t="str">
            <v>164-08</v>
          </cell>
          <cell r="D110">
            <v>2040000</v>
          </cell>
          <cell r="E110" t="str">
            <v>MOSES</v>
          </cell>
        </row>
        <row r="111">
          <cell r="C111" t="str">
            <v>171-08</v>
          </cell>
          <cell r="D111">
            <v>1780000</v>
          </cell>
          <cell r="E111" t="str">
            <v>DE LA ROSA</v>
          </cell>
        </row>
        <row r="112">
          <cell r="C112" t="str">
            <v>169-08</v>
          </cell>
          <cell r="D112">
            <v>1820000</v>
          </cell>
          <cell r="E112" t="str">
            <v>ADANE</v>
          </cell>
        </row>
        <row r="113">
          <cell r="C113" t="str">
            <v>166-08</v>
          </cell>
          <cell r="D113">
            <v>2280000</v>
          </cell>
          <cell r="E113" t="str">
            <v>MAHAN</v>
          </cell>
        </row>
        <row r="114">
          <cell r="C114" t="str">
            <v>169-08</v>
          </cell>
          <cell r="D114">
            <v>1820000</v>
          </cell>
          <cell r="E114" t="str">
            <v>ADANE</v>
          </cell>
        </row>
        <row r="115">
          <cell r="C115" t="str">
            <v>166-08</v>
          </cell>
          <cell r="D115">
            <v>2280000</v>
          </cell>
          <cell r="E115" t="str">
            <v>MAHAN</v>
          </cell>
        </row>
        <row r="116">
          <cell r="C116" t="str">
            <v>173-08</v>
          </cell>
          <cell r="D116">
            <v>940000</v>
          </cell>
          <cell r="E116" t="str">
            <v>BONDS</v>
          </cell>
        </row>
        <row r="117">
          <cell r="C117" t="str">
            <v>820-08</v>
          </cell>
          <cell r="D117">
            <v>2360000</v>
          </cell>
          <cell r="E117" t="str">
            <v>BRANDNER</v>
          </cell>
        </row>
        <row r="118">
          <cell r="C118" t="str">
            <v>168-08</v>
          </cell>
          <cell r="D118">
            <v>2030000</v>
          </cell>
          <cell r="E118" t="str">
            <v>KILLION</v>
          </cell>
        </row>
        <row r="119">
          <cell r="C119" t="str">
            <v>175-08</v>
          </cell>
          <cell r="D119">
            <v>2020000</v>
          </cell>
          <cell r="E119" t="str">
            <v>SHOOK</v>
          </cell>
        </row>
        <row r="120">
          <cell r="C120" t="str">
            <v>170-08</v>
          </cell>
          <cell r="D120">
            <v>1820000</v>
          </cell>
          <cell r="E120" t="str">
            <v>ADANE</v>
          </cell>
        </row>
        <row r="121">
          <cell r="C121" t="str">
            <v>821-08</v>
          </cell>
          <cell r="D121">
            <v>2350000</v>
          </cell>
          <cell r="E121" t="str">
            <v>BERLING</v>
          </cell>
        </row>
        <row r="122">
          <cell r="C122" t="str">
            <v>170-08</v>
          </cell>
          <cell r="D122">
            <v>1820000</v>
          </cell>
          <cell r="E122" t="str">
            <v>ADANE</v>
          </cell>
        </row>
        <row r="123">
          <cell r="C123" t="str">
            <v>177-08</v>
          </cell>
          <cell r="D123">
            <v>2040000</v>
          </cell>
          <cell r="E123" t="str">
            <v>MOSES</v>
          </cell>
        </row>
        <row r="124">
          <cell r="C124" t="str">
            <v>821-08</v>
          </cell>
          <cell r="D124">
            <v>1340000</v>
          </cell>
          <cell r="E124" t="str">
            <v>BEAM</v>
          </cell>
        </row>
        <row r="125">
          <cell r="C125" t="str">
            <v>172-08</v>
          </cell>
          <cell r="D125">
            <v>1780000</v>
          </cell>
          <cell r="E125" t="str">
            <v>DE LA ROSA</v>
          </cell>
        </row>
        <row r="126">
          <cell r="C126" t="str">
            <v>174-08</v>
          </cell>
          <cell r="D126">
            <v>940000</v>
          </cell>
          <cell r="E126" t="str">
            <v>BONDS</v>
          </cell>
        </row>
        <row r="127">
          <cell r="C127" t="str">
            <v>179-08</v>
          </cell>
          <cell r="D127">
            <v>2280000</v>
          </cell>
          <cell r="E127" t="str">
            <v>MAHAN</v>
          </cell>
        </row>
        <row r="128">
          <cell r="C128" t="str">
            <v>822-08</v>
          </cell>
          <cell r="D128">
            <v>1340000</v>
          </cell>
          <cell r="E128" t="str">
            <v>BEAM</v>
          </cell>
        </row>
        <row r="129">
          <cell r="C129" t="str">
            <v>181-08</v>
          </cell>
          <cell r="D129">
            <v>2030000</v>
          </cell>
          <cell r="E129" t="str">
            <v>KILLION</v>
          </cell>
        </row>
        <row r="130">
          <cell r="C130" t="str">
            <v>176-08</v>
          </cell>
          <cell r="D130">
            <v>2020000</v>
          </cell>
          <cell r="E130" t="str">
            <v>SHOOK</v>
          </cell>
        </row>
        <row r="131">
          <cell r="C131" t="str">
            <v>183-08</v>
          </cell>
          <cell r="D131">
            <v>1820000</v>
          </cell>
          <cell r="E131" t="str">
            <v>ADANE</v>
          </cell>
        </row>
        <row r="132">
          <cell r="C132" t="str">
            <v>178-08</v>
          </cell>
          <cell r="D132">
            <v>2040000</v>
          </cell>
          <cell r="E132" t="str">
            <v>MOSES</v>
          </cell>
        </row>
        <row r="133">
          <cell r="C133" t="str">
            <v>823-08</v>
          </cell>
          <cell r="D133">
            <v>1170000</v>
          </cell>
          <cell r="E133" t="str">
            <v>COOPER</v>
          </cell>
        </row>
        <row r="134">
          <cell r="C134" t="str">
            <v>185-08</v>
          </cell>
          <cell r="D134">
            <v>1780000</v>
          </cell>
          <cell r="E134" t="str">
            <v>DE LA ROSA</v>
          </cell>
        </row>
        <row r="135">
          <cell r="C135" t="str">
            <v>180-08</v>
          </cell>
          <cell r="D135">
            <v>2280000</v>
          </cell>
          <cell r="E135" t="str">
            <v>MAHAN</v>
          </cell>
        </row>
        <row r="136">
          <cell r="C136" t="str">
            <v>187-08</v>
          </cell>
          <cell r="D136">
            <v>940000</v>
          </cell>
          <cell r="E136" t="str">
            <v>BONDS</v>
          </cell>
        </row>
        <row r="137">
          <cell r="C137" t="str">
            <v>182-08</v>
          </cell>
          <cell r="D137">
            <v>2030000</v>
          </cell>
          <cell r="E137" t="str">
            <v>KILLION</v>
          </cell>
        </row>
        <row r="138">
          <cell r="C138" t="str">
            <v>824-08</v>
          </cell>
          <cell r="D138">
            <v>1170000</v>
          </cell>
          <cell r="E138" t="str">
            <v>COOPER</v>
          </cell>
        </row>
        <row r="139">
          <cell r="C139" t="str">
            <v>189-08</v>
          </cell>
          <cell r="D139">
            <v>2020000</v>
          </cell>
          <cell r="E139" t="str">
            <v>SHOOK</v>
          </cell>
        </row>
        <row r="140">
          <cell r="C140" t="str">
            <v>184-08</v>
          </cell>
          <cell r="D140">
            <v>1820000</v>
          </cell>
          <cell r="E140" t="str">
            <v>ADANE</v>
          </cell>
        </row>
        <row r="141">
          <cell r="C141" t="str">
            <v>191-08</v>
          </cell>
          <cell r="D141">
            <v>2040000</v>
          </cell>
          <cell r="E141" t="str">
            <v>MOSES</v>
          </cell>
        </row>
        <row r="142">
          <cell r="C142" t="str">
            <v>825-08</v>
          </cell>
          <cell r="D142">
            <v>1170000</v>
          </cell>
          <cell r="E142" t="str">
            <v>COOPER</v>
          </cell>
        </row>
        <row r="143">
          <cell r="C143" t="str">
            <v>186-08</v>
          </cell>
          <cell r="D143">
            <v>1780000</v>
          </cell>
          <cell r="E143" t="str">
            <v>DE LA ROSA</v>
          </cell>
        </row>
        <row r="144">
          <cell r="C144" t="str">
            <v>193-08</v>
          </cell>
          <cell r="D144">
            <v>2280000</v>
          </cell>
          <cell r="E144" t="str">
            <v>MAHAN</v>
          </cell>
        </row>
        <row r="145">
          <cell r="C145" t="str">
            <v>188-08</v>
          </cell>
          <cell r="D145">
            <v>940000</v>
          </cell>
          <cell r="E145" t="str">
            <v>BONDS</v>
          </cell>
        </row>
        <row r="146">
          <cell r="C146" t="str">
            <v>195-08</v>
          </cell>
          <cell r="D146">
            <v>2030000</v>
          </cell>
          <cell r="E146" t="str">
            <v>KILLION</v>
          </cell>
        </row>
        <row r="147">
          <cell r="C147" t="str">
            <v>190-08</v>
          </cell>
          <cell r="D147">
            <v>2020000</v>
          </cell>
          <cell r="E147" t="str">
            <v>SHOOK</v>
          </cell>
        </row>
        <row r="148">
          <cell r="C148" t="str">
            <v>197-08</v>
          </cell>
          <cell r="D148">
            <v>1820000</v>
          </cell>
          <cell r="E148" t="str">
            <v>ADANE</v>
          </cell>
        </row>
        <row r="149">
          <cell r="C149" t="str">
            <v>826-08</v>
          </cell>
          <cell r="D149">
            <v>1170000</v>
          </cell>
          <cell r="E149" t="str">
            <v>COOPER</v>
          </cell>
        </row>
        <row r="150">
          <cell r="C150" t="str">
            <v>827-08</v>
          </cell>
          <cell r="D150">
            <v>730000</v>
          </cell>
          <cell r="E150" t="str">
            <v>HOMIK</v>
          </cell>
        </row>
        <row r="151">
          <cell r="C151" t="str">
            <v>192-08</v>
          </cell>
          <cell r="D151">
            <v>2040000</v>
          </cell>
          <cell r="E151" t="str">
            <v>MOSES</v>
          </cell>
        </row>
        <row r="152">
          <cell r="C152" t="str">
            <v>199-08</v>
          </cell>
          <cell r="D152">
            <v>1780000</v>
          </cell>
          <cell r="E152" t="str">
            <v>DE LA ROSA</v>
          </cell>
        </row>
        <row r="153">
          <cell r="C153" t="str">
            <v>194-08</v>
          </cell>
          <cell r="D153">
            <v>2280000</v>
          </cell>
          <cell r="E153" t="str">
            <v>MAHAN</v>
          </cell>
        </row>
        <row r="154">
          <cell r="C154" t="str">
            <v>201-08</v>
          </cell>
          <cell r="D154">
            <v>940000</v>
          </cell>
          <cell r="E154" t="str">
            <v>BONDS</v>
          </cell>
        </row>
        <row r="155">
          <cell r="C155" t="str">
            <v>829-08</v>
          </cell>
          <cell r="D155">
            <v>1170000</v>
          </cell>
          <cell r="E155" t="str">
            <v>COOPER</v>
          </cell>
        </row>
        <row r="156">
          <cell r="C156" t="str">
            <v>196-08</v>
          </cell>
          <cell r="D156">
            <v>2030000</v>
          </cell>
          <cell r="E156" t="str">
            <v>KILLION</v>
          </cell>
        </row>
        <row r="157">
          <cell r="C157" t="str">
            <v>203-08</v>
          </cell>
          <cell r="D157">
            <v>2020000</v>
          </cell>
          <cell r="E157" t="str">
            <v>SHOOK</v>
          </cell>
        </row>
        <row r="158">
          <cell r="C158" t="str">
            <v>831-08</v>
          </cell>
          <cell r="D158">
            <v>730000</v>
          </cell>
          <cell r="E158" t="str">
            <v>HOMIK</v>
          </cell>
        </row>
        <row r="159">
          <cell r="C159" t="str">
            <v>198-08</v>
          </cell>
          <cell r="D159">
            <v>1820000</v>
          </cell>
          <cell r="E159" t="str">
            <v>ADANE</v>
          </cell>
        </row>
        <row r="160">
          <cell r="C160" t="str">
            <v>205-08</v>
          </cell>
          <cell r="D160">
            <v>2040000</v>
          </cell>
          <cell r="E160" t="str">
            <v>MOSES</v>
          </cell>
        </row>
        <row r="161">
          <cell r="C161" t="str">
            <v>830-08</v>
          </cell>
          <cell r="D161">
            <v>1170000</v>
          </cell>
          <cell r="E161" t="str">
            <v>COOPER</v>
          </cell>
        </row>
        <row r="162">
          <cell r="C162" t="str">
            <v>200-08</v>
          </cell>
          <cell r="D162">
            <v>1780000</v>
          </cell>
          <cell r="E162" t="str">
            <v>DE LA ROSA</v>
          </cell>
        </row>
        <row r="163">
          <cell r="C163" t="str">
            <v>62-08</v>
          </cell>
          <cell r="D163">
            <v>1180000</v>
          </cell>
          <cell r="E163" t="str">
            <v>LEVERE</v>
          </cell>
        </row>
        <row r="164">
          <cell r="C164" t="str">
            <v>207-08</v>
          </cell>
          <cell r="D164">
            <v>2280000</v>
          </cell>
          <cell r="E164" t="str">
            <v>MAHAN</v>
          </cell>
        </row>
        <row r="165">
          <cell r="C165" t="str">
            <v>202-08</v>
          </cell>
          <cell r="D165">
            <v>940000</v>
          </cell>
          <cell r="E165" t="str">
            <v>BONDS</v>
          </cell>
        </row>
        <row r="166">
          <cell r="C166" t="str">
            <v>833-08</v>
          </cell>
          <cell r="D166">
            <v>1170000</v>
          </cell>
          <cell r="E166" t="str">
            <v>COOPER</v>
          </cell>
        </row>
        <row r="167">
          <cell r="C167" t="str">
            <v>209-08</v>
          </cell>
          <cell r="D167">
            <v>2370000</v>
          </cell>
          <cell r="E167" t="str">
            <v>DELGADO</v>
          </cell>
        </row>
        <row r="168">
          <cell r="C168" t="str">
            <v>204-08</v>
          </cell>
          <cell r="D168">
            <v>2020000</v>
          </cell>
          <cell r="E168" t="str">
            <v>SHOOK</v>
          </cell>
        </row>
        <row r="169">
          <cell r="C169" t="str">
            <v>211-08</v>
          </cell>
          <cell r="D169">
            <v>2030000</v>
          </cell>
          <cell r="E169" t="str">
            <v>KILLION</v>
          </cell>
        </row>
        <row r="170">
          <cell r="C170" t="str">
            <v>835-08</v>
          </cell>
          <cell r="D170">
            <v>730000</v>
          </cell>
          <cell r="E170" t="str">
            <v>HOMIK</v>
          </cell>
        </row>
        <row r="171">
          <cell r="C171" t="str">
            <v>206-08</v>
          </cell>
          <cell r="D171">
            <v>2040000</v>
          </cell>
          <cell r="E171" t="str">
            <v>MOSES</v>
          </cell>
        </row>
        <row r="172">
          <cell r="C172" t="str">
            <v>64-08</v>
          </cell>
          <cell r="D172">
            <v>2110000</v>
          </cell>
          <cell r="E172" t="str">
            <v>OUN</v>
          </cell>
        </row>
        <row r="173">
          <cell r="C173" t="str">
            <v>834-08</v>
          </cell>
          <cell r="D173">
            <v>1170000</v>
          </cell>
          <cell r="E173" t="str">
            <v>COOPER</v>
          </cell>
        </row>
        <row r="174">
          <cell r="C174" t="str">
            <v>213-08</v>
          </cell>
          <cell r="D174">
            <v>2000000</v>
          </cell>
          <cell r="E174" t="str">
            <v>STAMBAUGH</v>
          </cell>
        </row>
        <row r="175">
          <cell r="C175" t="str">
            <v>208-08</v>
          </cell>
          <cell r="D175">
            <v>2280000</v>
          </cell>
          <cell r="E175" t="str">
            <v>MAHAN</v>
          </cell>
        </row>
        <row r="176">
          <cell r="C176" t="str">
            <v>64-08</v>
          </cell>
          <cell r="D176">
            <v>2110000</v>
          </cell>
          <cell r="E176" t="str">
            <v>OUN</v>
          </cell>
        </row>
        <row r="177">
          <cell r="C177" t="str">
            <v>215-08</v>
          </cell>
          <cell r="D177">
            <v>1780000</v>
          </cell>
          <cell r="E177" t="str">
            <v>DE LA ROSA</v>
          </cell>
        </row>
        <row r="178">
          <cell r="C178" t="str">
            <v>66-08</v>
          </cell>
          <cell r="D178">
            <v>1480000</v>
          </cell>
          <cell r="E178" t="str">
            <v>STURGEON</v>
          </cell>
        </row>
        <row r="179">
          <cell r="C179" t="str">
            <v>210-08</v>
          </cell>
          <cell r="D179">
            <v>2370000</v>
          </cell>
          <cell r="E179" t="str">
            <v>DELGADO</v>
          </cell>
        </row>
        <row r="180">
          <cell r="C180" t="str">
            <v>836-08</v>
          </cell>
          <cell r="D180">
            <v>730000</v>
          </cell>
          <cell r="E180" t="str">
            <v>HOMIK</v>
          </cell>
        </row>
        <row r="181">
          <cell r="C181" t="str">
            <v>837-08</v>
          </cell>
          <cell r="D181">
            <v>1170000</v>
          </cell>
          <cell r="E181" t="str">
            <v>COOPER</v>
          </cell>
        </row>
        <row r="182">
          <cell r="C182" t="str">
            <v>212-08</v>
          </cell>
          <cell r="D182">
            <v>2030000</v>
          </cell>
          <cell r="E182" t="str">
            <v>KILLION</v>
          </cell>
        </row>
        <row r="183">
          <cell r="C183" t="str">
            <v>217-08</v>
          </cell>
          <cell r="D183">
            <v>2110000</v>
          </cell>
          <cell r="E183" t="str">
            <v>OUN</v>
          </cell>
        </row>
        <row r="184">
          <cell r="C184" t="str">
            <v>69-08</v>
          </cell>
          <cell r="D184">
            <v>940000</v>
          </cell>
          <cell r="E184" t="str">
            <v>BONDS</v>
          </cell>
        </row>
        <row r="185">
          <cell r="C185" t="str">
            <v>219-08</v>
          </cell>
          <cell r="D185">
            <v>2260000</v>
          </cell>
          <cell r="E185" t="str">
            <v>ARVIDSON</v>
          </cell>
        </row>
        <row r="186">
          <cell r="C186" t="str">
            <v>839-08</v>
          </cell>
          <cell r="D186">
            <v>730000</v>
          </cell>
          <cell r="E186" t="str">
            <v>HOMIK</v>
          </cell>
        </row>
        <row r="187">
          <cell r="C187" t="str">
            <v>214-08</v>
          </cell>
          <cell r="D187">
            <v>2000000</v>
          </cell>
          <cell r="E187" t="str">
            <v>STAMBAUGH</v>
          </cell>
        </row>
        <row r="188">
          <cell r="C188" t="str">
            <v>838-08</v>
          </cell>
          <cell r="D188">
            <v>1170000</v>
          </cell>
          <cell r="E188" t="str">
            <v>COOPER</v>
          </cell>
        </row>
        <row r="189">
          <cell r="C189" t="str">
            <v>303-08</v>
          </cell>
          <cell r="D189">
            <v>2280000</v>
          </cell>
          <cell r="E189" t="str">
            <v>MAHAN</v>
          </cell>
        </row>
        <row r="190">
          <cell r="C190" t="str">
            <v>216-08</v>
          </cell>
          <cell r="D190">
            <v>1780000</v>
          </cell>
          <cell r="E190" t="str">
            <v>DE LA ROSA</v>
          </cell>
        </row>
        <row r="191">
          <cell r="C191" t="str">
            <v>221-08</v>
          </cell>
          <cell r="D191">
            <v>2370000</v>
          </cell>
          <cell r="E191" t="str">
            <v>DELGADO</v>
          </cell>
        </row>
        <row r="192">
          <cell r="C192" t="str">
            <v>841-08</v>
          </cell>
          <cell r="D192">
            <v>1170000</v>
          </cell>
          <cell r="E192" t="str">
            <v>COOPER</v>
          </cell>
        </row>
        <row r="193">
          <cell r="C193" t="str">
            <v>218-08</v>
          </cell>
          <cell r="D193">
            <v>2110000</v>
          </cell>
          <cell r="E193" t="str">
            <v>OUN</v>
          </cell>
        </row>
        <row r="194">
          <cell r="C194" t="str">
            <v>906-08</v>
          </cell>
          <cell r="D194">
            <v>730000</v>
          </cell>
          <cell r="E194" t="str">
            <v>HOMIK</v>
          </cell>
        </row>
        <row r="195">
          <cell r="C195" t="str">
            <v>305-08</v>
          </cell>
          <cell r="D195">
            <v>2030000</v>
          </cell>
          <cell r="E195" t="str">
            <v>KILLION</v>
          </cell>
        </row>
        <row r="196">
          <cell r="C196" t="str">
            <v>220-08</v>
          </cell>
          <cell r="D196">
            <v>2260000</v>
          </cell>
          <cell r="E196" t="str">
            <v>ARVIDSON</v>
          </cell>
        </row>
        <row r="197">
          <cell r="C197" t="str">
            <v>223-08</v>
          </cell>
          <cell r="D197">
            <v>2000000</v>
          </cell>
          <cell r="E197" t="str">
            <v>STAMBAUGH</v>
          </cell>
        </row>
        <row r="198">
          <cell r="C198" t="str">
            <v>840-08</v>
          </cell>
          <cell r="D198">
            <v>1170000</v>
          </cell>
          <cell r="E198" t="str">
            <v>COOPER</v>
          </cell>
        </row>
        <row r="199">
          <cell r="C199" t="str">
            <v>307-08</v>
          </cell>
          <cell r="D199">
            <v>1780000</v>
          </cell>
          <cell r="E199" t="str">
            <v>DE LA ROSA</v>
          </cell>
        </row>
        <row r="200">
          <cell r="C200" t="str">
            <v>222-08</v>
          </cell>
          <cell r="D200">
            <v>2370000</v>
          </cell>
          <cell r="E200" t="str">
            <v>DELGADO</v>
          </cell>
        </row>
        <row r="201">
          <cell r="C201" t="str">
            <v>225-08</v>
          </cell>
          <cell r="D201">
            <v>2110000</v>
          </cell>
          <cell r="E201" t="str">
            <v>OUN</v>
          </cell>
        </row>
        <row r="202">
          <cell r="C202" t="str">
            <v>843-08</v>
          </cell>
          <cell r="D202">
            <v>1170000</v>
          </cell>
          <cell r="E202" t="str">
            <v>COOPER</v>
          </cell>
        </row>
        <row r="203">
          <cell r="C203" t="str">
            <v>224-08</v>
          </cell>
          <cell r="D203">
            <v>2000000</v>
          </cell>
          <cell r="E203" t="str">
            <v>STAMBAUGH</v>
          </cell>
        </row>
        <row r="204">
          <cell r="C204" t="str">
            <v>227-08</v>
          </cell>
          <cell r="D204">
            <v>2260000</v>
          </cell>
          <cell r="E204" t="str">
            <v>ARVIDSON</v>
          </cell>
        </row>
        <row r="205">
          <cell r="C205" t="str">
            <v>842-08</v>
          </cell>
          <cell r="D205">
            <v>1170000</v>
          </cell>
          <cell r="E205" t="str">
            <v>COOPER</v>
          </cell>
        </row>
        <row r="206">
          <cell r="C206" t="str">
            <v>226-08</v>
          </cell>
          <cell r="D206">
            <v>2110000</v>
          </cell>
          <cell r="E206" t="str">
            <v>OUN</v>
          </cell>
        </row>
        <row r="207">
          <cell r="C207" t="str">
            <v>229-08</v>
          </cell>
          <cell r="D207">
            <v>2370000</v>
          </cell>
          <cell r="E207" t="str">
            <v>DELGADO</v>
          </cell>
        </row>
        <row r="208">
          <cell r="C208" t="str">
            <v>231-08</v>
          </cell>
          <cell r="D208">
            <v>2000000</v>
          </cell>
          <cell r="E208" t="str">
            <v>STAMBAUGH</v>
          </cell>
        </row>
        <row r="209">
          <cell r="C209" t="str">
            <v>845-08</v>
          </cell>
          <cell r="D209">
            <v>730000</v>
          </cell>
          <cell r="E209" t="str">
            <v>HOMIK</v>
          </cell>
        </row>
        <row r="210">
          <cell r="C210" t="str">
            <v>228-08</v>
          </cell>
          <cell r="D210">
            <v>2260000</v>
          </cell>
          <cell r="E210" t="str">
            <v>ARVIDSON</v>
          </cell>
        </row>
        <row r="211">
          <cell r="C211" t="str">
            <v>844-08</v>
          </cell>
          <cell r="D211">
            <v>730000</v>
          </cell>
          <cell r="E211" t="str">
            <v>HOMIK</v>
          </cell>
        </row>
        <row r="212">
          <cell r="C212" t="str">
            <v>230-08</v>
          </cell>
          <cell r="D212">
            <v>2370000</v>
          </cell>
          <cell r="E212" t="str">
            <v>DELGADO</v>
          </cell>
        </row>
        <row r="213">
          <cell r="C213" t="str">
            <v>233-08</v>
          </cell>
          <cell r="D213">
            <v>2110000</v>
          </cell>
          <cell r="E213" t="str">
            <v>OUN</v>
          </cell>
        </row>
        <row r="214">
          <cell r="C214" t="str">
            <v>847-08</v>
          </cell>
          <cell r="D214">
            <v>730000</v>
          </cell>
          <cell r="E214" t="str">
            <v>HOMIK</v>
          </cell>
        </row>
        <row r="215">
          <cell r="C215" t="str">
            <v>847-08</v>
          </cell>
          <cell r="D215">
            <v>730000</v>
          </cell>
          <cell r="E215" t="str">
            <v>HOMIK</v>
          </cell>
        </row>
        <row r="216">
          <cell r="C216" t="str">
            <v>235-08</v>
          </cell>
          <cell r="D216">
            <v>1480000</v>
          </cell>
          <cell r="E216" t="str">
            <v>STURGEON</v>
          </cell>
        </row>
        <row r="217">
          <cell r="C217" t="str">
            <v>847-08</v>
          </cell>
          <cell r="D217">
            <v>730000</v>
          </cell>
          <cell r="E217" t="str">
            <v>HOMIK</v>
          </cell>
        </row>
        <row r="218">
          <cell r="C218" t="str">
            <v>232-08</v>
          </cell>
          <cell r="D218">
            <v>2000000</v>
          </cell>
          <cell r="E218" t="str">
            <v>STAMBAUGH</v>
          </cell>
        </row>
        <row r="219">
          <cell r="C219" t="str">
            <v>237-08</v>
          </cell>
          <cell r="D219">
            <v>2370000</v>
          </cell>
          <cell r="E219" t="str">
            <v>DELGADO</v>
          </cell>
        </row>
        <row r="220">
          <cell r="C220" t="str">
            <v>234-08</v>
          </cell>
          <cell r="D220">
            <v>2110000</v>
          </cell>
          <cell r="E220" t="str">
            <v>OUN</v>
          </cell>
        </row>
        <row r="221">
          <cell r="C221" t="str">
            <v>234-08</v>
          </cell>
          <cell r="D221">
            <v>2110000</v>
          </cell>
          <cell r="E221" t="str">
            <v>OUN</v>
          </cell>
        </row>
        <row r="222">
          <cell r="C222" t="str">
            <v>234-08</v>
          </cell>
          <cell r="D222">
            <v>2110000</v>
          </cell>
          <cell r="E222" t="str">
            <v>OUN</v>
          </cell>
        </row>
        <row r="223">
          <cell r="C223" t="str">
            <v>239-08</v>
          </cell>
          <cell r="D223">
            <v>2000000</v>
          </cell>
          <cell r="E223" t="str">
            <v>STAMBAUGH</v>
          </cell>
        </row>
        <row r="224">
          <cell r="C224" t="str">
            <v>236-08</v>
          </cell>
          <cell r="D224">
            <v>1480000</v>
          </cell>
          <cell r="E224" t="str">
            <v>STURGEON</v>
          </cell>
        </row>
        <row r="225">
          <cell r="C225" t="str">
            <v>241-08</v>
          </cell>
          <cell r="D225">
            <v>2110000</v>
          </cell>
          <cell r="E225" t="str">
            <v>OUN</v>
          </cell>
        </row>
        <row r="226">
          <cell r="C226" t="str">
            <v>241-08</v>
          </cell>
          <cell r="D226">
            <v>2110000</v>
          </cell>
          <cell r="E226" t="str">
            <v>OUN</v>
          </cell>
        </row>
        <row r="227">
          <cell r="C227" t="str">
            <v>238-08</v>
          </cell>
          <cell r="D227">
            <v>2370000</v>
          </cell>
          <cell r="E227" t="str">
            <v>DELGADO</v>
          </cell>
        </row>
        <row r="228">
          <cell r="C228" t="str">
            <v>241-08</v>
          </cell>
          <cell r="D228">
            <v>2110000</v>
          </cell>
          <cell r="E228" t="str">
            <v>OUN</v>
          </cell>
        </row>
        <row r="229">
          <cell r="C229" t="str">
            <v>240-08</v>
          </cell>
          <cell r="D229">
            <v>2000000</v>
          </cell>
          <cell r="E229" t="str">
            <v>STAMBAUGH</v>
          </cell>
        </row>
        <row r="230">
          <cell r="C230" t="str">
            <v>243-08</v>
          </cell>
          <cell r="D230">
            <v>2260000</v>
          </cell>
          <cell r="E230" t="str">
            <v>ARVIDSON</v>
          </cell>
        </row>
        <row r="231">
          <cell r="C231" t="str">
            <v>309-08</v>
          </cell>
          <cell r="D231">
            <v>2370000</v>
          </cell>
          <cell r="E231" t="str">
            <v>DELGADO</v>
          </cell>
        </row>
        <row r="232">
          <cell r="C232" t="str">
            <v>242-08</v>
          </cell>
          <cell r="D232">
            <v>2110000</v>
          </cell>
          <cell r="E232" t="str">
            <v>OUN</v>
          </cell>
        </row>
        <row r="233">
          <cell r="C233" t="str">
            <v>242-08</v>
          </cell>
          <cell r="D233">
            <v>2110000</v>
          </cell>
          <cell r="E233" t="str">
            <v>OUN</v>
          </cell>
        </row>
        <row r="234">
          <cell r="C234" t="str">
            <v>311-08</v>
          </cell>
          <cell r="D234">
            <v>2000000</v>
          </cell>
          <cell r="E234" t="str">
            <v>STAMBAUGH</v>
          </cell>
        </row>
        <row r="235">
          <cell r="C235" t="str">
            <v>244-08</v>
          </cell>
          <cell r="D235">
            <v>2260000</v>
          </cell>
          <cell r="E235" t="str">
            <v>ARVIDSON</v>
          </cell>
        </row>
        <row r="236">
          <cell r="C236" t="str">
            <v>313-08</v>
          </cell>
          <cell r="D236">
            <v>2110000</v>
          </cell>
          <cell r="E236" t="str">
            <v>OUN</v>
          </cell>
        </row>
        <row r="237">
          <cell r="C237" t="str">
            <v>313-08</v>
          </cell>
          <cell r="D237">
            <v>2110000</v>
          </cell>
          <cell r="E237" t="str">
            <v>OUN</v>
          </cell>
        </row>
        <row r="238">
          <cell r="C238" t="str">
            <v>315-08</v>
          </cell>
          <cell r="D238">
            <v>2260000</v>
          </cell>
          <cell r="E238" t="str">
            <v>ARVIDSON</v>
          </cell>
        </row>
        <row r="240">
          <cell r="C240" t="str">
            <v>234-07</v>
          </cell>
          <cell r="D240">
            <v>1300000</v>
          </cell>
          <cell r="E240" t="str">
            <v>LEVIN</v>
          </cell>
        </row>
        <row r="241">
          <cell r="C241" t="str">
            <v>237-07</v>
          </cell>
          <cell r="D241">
            <v>2260000</v>
          </cell>
          <cell r="E241" t="str">
            <v>ARVIDSON</v>
          </cell>
        </row>
        <row r="242">
          <cell r="C242" t="str">
            <v>236-07</v>
          </cell>
          <cell r="D242">
            <v>1200000</v>
          </cell>
          <cell r="E242" t="str">
            <v>CUSHING</v>
          </cell>
        </row>
        <row r="243">
          <cell r="C243" t="str">
            <v>239-07</v>
          </cell>
          <cell r="D243">
            <v>2000000</v>
          </cell>
          <cell r="E243" t="str">
            <v>STAMBAUGH</v>
          </cell>
        </row>
        <row r="244">
          <cell r="C244" t="str">
            <v>241-07</v>
          </cell>
          <cell r="D244">
            <v>1300000</v>
          </cell>
          <cell r="E244" t="str">
            <v>LEVIN</v>
          </cell>
        </row>
        <row r="245">
          <cell r="C245" t="str">
            <v>238-07</v>
          </cell>
          <cell r="D245">
            <v>2260000</v>
          </cell>
          <cell r="E245" t="str">
            <v>ARVIDSON</v>
          </cell>
        </row>
        <row r="246">
          <cell r="C246" t="str">
            <v>240-07</v>
          </cell>
          <cell r="D246">
            <v>2000000</v>
          </cell>
          <cell r="E246" t="str">
            <v>STAMBAUGH</v>
          </cell>
        </row>
        <row r="247">
          <cell r="C247" t="str">
            <v>243-07</v>
          </cell>
          <cell r="D247">
            <v>1290000</v>
          </cell>
          <cell r="E247" t="str">
            <v>COOLAHAN</v>
          </cell>
        </row>
        <row r="248">
          <cell r="C248" t="str">
            <v>309-07</v>
          </cell>
          <cell r="D248">
            <v>2260000</v>
          </cell>
          <cell r="E248" t="str">
            <v>ARVIDSON</v>
          </cell>
        </row>
        <row r="249">
          <cell r="C249" t="str">
            <v>309-07</v>
          </cell>
          <cell r="D249">
            <v>2260000</v>
          </cell>
          <cell r="E249" t="str">
            <v>ARVIDSON</v>
          </cell>
        </row>
        <row r="250">
          <cell r="C250" t="str">
            <v>242-07</v>
          </cell>
          <cell r="D250">
            <v>1300000</v>
          </cell>
          <cell r="E250" t="str">
            <v>LEVIN</v>
          </cell>
        </row>
        <row r="251">
          <cell r="C251" t="str">
            <v>309-07</v>
          </cell>
          <cell r="D251">
            <v>2260000</v>
          </cell>
          <cell r="E251" t="str">
            <v>ARVIDSON</v>
          </cell>
        </row>
        <row r="252">
          <cell r="C252" t="str">
            <v>311-07</v>
          </cell>
          <cell r="D252">
            <v>630000</v>
          </cell>
          <cell r="E252" t="b">
            <v>1</v>
          </cell>
        </row>
        <row r="253">
          <cell r="C253" t="str">
            <v>240-07</v>
          </cell>
          <cell r="D253">
            <v>2000000</v>
          </cell>
          <cell r="E253" t="str">
            <v>STAMBAUGH</v>
          </cell>
        </row>
        <row r="254">
          <cell r="C254" t="str">
            <v>244-07</v>
          </cell>
          <cell r="D254">
            <v>1290000</v>
          </cell>
          <cell r="E254" t="str">
            <v>COOLAHAN</v>
          </cell>
        </row>
        <row r="255">
          <cell r="C255" t="str">
            <v>313-07</v>
          </cell>
          <cell r="D255">
            <v>630000</v>
          </cell>
          <cell r="E255" t="b">
            <v>1</v>
          </cell>
        </row>
        <row r="256">
          <cell r="C256" t="str">
            <v>311-07</v>
          </cell>
          <cell r="D256">
            <v>630000</v>
          </cell>
          <cell r="E256" t="b">
            <v>1</v>
          </cell>
        </row>
        <row r="257">
          <cell r="C257" t="str">
            <v>315-07</v>
          </cell>
          <cell r="D257">
            <v>1290000</v>
          </cell>
          <cell r="E257" t="str">
            <v>COOLAHAN</v>
          </cell>
        </row>
        <row r="258">
          <cell r="C258" t="str">
            <v>313-07</v>
          </cell>
          <cell r="D258">
            <v>630000</v>
          </cell>
          <cell r="E258" t="b">
            <v>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Y1375"/>
  <sheetViews>
    <sheetView tabSelected="1" zoomScale="85" zoomScaleNormal="85" workbookViewId="0"/>
  </sheetViews>
  <sheetFormatPr defaultRowHeight="15" x14ac:dyDescent="0.25"/>
  <cols>
    <col min="1" max="1" width="18.28515625" style="2" bestFit="1" customWidth="1"/>
    <col min="2" max="2" width="9.140625" style="2"/>
    <col min="3" max="3" width="13.140625" style="2" customWidth="1"/>
    <col min="4" max="4" width="25.140625" style="2" bestFit="1" customWidth="1"/>
    <col min="5" max="5" width="30.5703125" style="2" bestFit="1" customWidth="1"/>
    <col min="6" max="6" width="11.140625" style="2" customWidth="1"/>
    <col min="7" max="7" width="16.85546875" style="2" customWidth="1"/>
    <col min="8" max="8" width="8" style="2" customWidth="1"/>
    <col min="9" max="9" width="23.85546875" style="2" customWidth="1"/>
    <col min="10" max="10" width="14" style="2" customWidth="1"/>
    <col min="11" max="11" width="17.28515625" style="2" customWidth="1"/>
    <col min="12" max="13" width="9.140625" style="2"/>
    <col min="14" max="14" width="19.5703125" style="2" bestFit="1" customWidth="1"/>
    <col min="15" max="15" width="5.7109375" style="2" customWidth="1"/>
    <col min="16" max="16" width="37.28515625" style="34" customWidth="1"/>
    <col min="17" max="17" width="9.7109375" style="34" customWidth="1"/>
    <col min="18" max="18" width="12.28515625" style="2" customWidth="1"/>
    <col min="19" max="16384" width="9.140625" style="2"/>
  </cols>
  <sheetData>
    <row r="1" spans="1:20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3">
        <v>42614.405578703707</v>
      </c>
      <c r="B2" s="4" t="s">
        <v>20</v>
      </c>
      <c r="C2" s="4" t="s">
        <v>21</v>
      </c>
      <c r="D2" s="4" t="s">
        <v>22</v>
      </c>
      <c r="E2" s="4" t="s">
        <v>23</v>
      </c>
      <c r="F2" s="5">
        <v>0</v>
      </c>
      <c r="G2" s="5">
        <v>131</v>
      </c>
      <c r="H2" s="4"/>
      <c r="I2" s="5">
        <v>27211</v>
      </c>
      <c r="J2" s="4" t="s">
        <v>24</v>
      </c>
      <c r="K2" s="5">
        <v>27350</v>
      </c>
      <c r="L2" s="4" t="s">
        <v>25</v>
      </c>
      <c r="M2" s="4"/>
      <c r="N2" s="6" t="str">
        <f>VLOOKUP(C2,'[1]Trips&amp;Operators'!$C$1:$E$9999,3,0)</f>
        <v>ARVIDSON</v>
      </c>
      <c r="O2" s="7" t="s">
        <v>26</v>
      </c>
      <c r="P2" s="8" t="s">
        <v>27</v>
      </c>
      <c r="Q2" s="4" t="str">
        <f t="shared" ref="Q2:Q65" si="0">RIGHT(C2,2)</f>
        <v>01</v>
      </c>
      <c r="R2" s="9">
        <f t="shared" ref="R2:R65" si="1">first_day_of_month+Q2-1</f>
        <v>42614</v>
      </c>
      <c r="S2" s="4" t="str">
        <f>IF(LEN(C2)=6,"0"&amp;C2,C2)</f>
        <v>0138-01</v>
      </c>
      <c r="T2" s="4" t="str">
        <f>IFERROR(IF(VALUE(LEFT(S2,2))&lt;=2,"EC",IF(OR(VALUE(LEFT(S2,2))=8,VALUE(LEFT(S2,2))=18),"NW","Other")),"Other")</f>
        <v>EC</v>
      </c>
    </row>
    <row r="3" spans="1:20" x14ac:dyDescent="0.25">
      <c r="A3" s="3">
        <v>42614.456944444442</v>
      </c>
      <c r="B3" s="4" t="s">
        <v>28</v>
      </c>
      <c r="C3" s="4" t="s">
        <v>29</v>
      </c>
      <c r="D3" s="4" t="s">
        <v>30</v>
      </c>
      <c r="E3" s="4" t="s">
        <v>23</v>
      </c>
      <c r="F3" s="5">
        <v>320</v>
      </c>
      <c r="G3" s="5">
        <v>401</v>
      </c>
      <c r="H3" s="4"/>
      <c r="I3" s="5">
        <v>34866</v>
      </c>
      <c r="J3" s="4" t="s">
        <v>24</v>
      </c>
      <c r="K3" s="5">
        <v>33257</v>
      </c>
      <c r="L3" s="4" t="s">
        <v>25</v>
      </c>
      <c r="M3" s="4"/>
      <c r="N3" s="6" t="str">
        <f>VLOOKUP(C3,'[1]Trips&amp;Operators'!$C$1:$E$9999,3,0)</f>
        <v>MALAVE</v>
      </c>
      <c r="O3" s="7" t="s">
        <v>26</v>
      </c>
      <c r="P3" s="8" t="s">
        <v>27</v>
      </c>
      <c r="Q3" s="4" t="str">
        <f t="shared" si="0"/>
        <v>01</v>
      </c>
      <c r="R3" s="9">
        <f t="shared" si="1"/>
        <v>42614</v>
      </c>
      <c r="S3" s="4" t="str">
        <f t="shared" ref="S3:S66" si="2">IF(LEN(C3)=6,"0"&amp;C3,C3)</f>
        <v>0148-01</v>
      </c>
      <c r="T3" s="4" t="str">
        <f t="shared" ref="T3:T66" si="3">IFERROR(IF(VALUE(LEFT(S3,2))&lt;=2,"EC",IF(OR(VALUE(LEFT(S3,2))=8,VALUE(LEFT(S3,2))=18),"NW","Other")),"Other")</f>
        <v>EC</v>
      </c>
    </row>
    <row r="4" spans="1:20" x14ac:dyDescent="0.25">
      <c r="A4" s="3">
        <v>42614.601342592592</v>
      </c>
      <c r="B4" s="4" t="s">
        <v>31</v>
      </c>
      <c r="C4" s="4" t="s">
        <v>32</v>
      </c>
      <c r="D4" s="4" t="s">
        <v>33</v>
      </c>
      <c r="E4" s="4" t="s">
        <v>23</v>
      </c>
      <c r="F4" s="5">
        <v>350</v>
      </c>
      <c r="G4" s="5">
        <v>401</v>
      </c>
      <c r="H4" s="4"/>
      <c r="I4" s="5">
        <v>42914</v>
      </c>
      <c r="J4" s="4" t="s">
        <v>24</v>
      </c>
      <c r="K4" s="5">
        <v>42779</v>
      </c>
      <c r="L4" s="4" t="s">
        <v>34</v>
      </c>
      <c r="M4" s="4"/>
      <c r="N4" s="6" t="str">
        <f>VLOOKUP(C4,'[1]Trips&amp;Operators'!$C$1:$E$9999,3,0)</f>
        <v>SUR</v>
      </c>
      <c r="O4" s="7" t="s">
        <v>26</v>
      </c>
      <c r="P4" s="8" t="s">
        <v>27</v>
      </c>
      <c r="Q4" s="4" t="str">
        <f t="shared" si="0"/>
        <v>01</v>
      </c>
      <c r="R4" s="9">
        <f t="shared" si="1"/>
        <v>42614</v>
      </c>
      <c r="S4" s="4" t="str">
        <f t="shared" si="2"/>
        <v>0185-01</v>
      </c>
      <c r="T4" s="4" t="str">
        <f t="shared" si="3"/>
        <v>EC</v>
      </c>
    </row>
    <row r="5" spans="1:20" x14ac:dyDescent="0.25">
      <c r="A5" s="3">
        <v>42614.578622685185</v>
      </c>
      <c r="B5" s="4" t="s">
        <v>35</v>
      </c>
      <c r="C5" s="4" t="s">
        <v>36</v>
      </c>
      <c r="D5" s="4" t="s">
        <v>30</v>
      </c>
      <c r="E5" s="4" t="s">
        <v>23</v>
      </c>
      <c r="F5" s="5">
        <v>0</v>
      </c>
      <c r="G5" s="5">
        <v>560</v>
      </c>
      <c r="H5" s="4"/>
      <c r="I5" s="5">
        <v>44771</v>
      </c>
      <c r="J5" s="4" t="s">
        <v>24</v>
      </c>
      <c r="K5" s="5">
        <v>42961</v>
      </c>
      <c r="L5" s="4" t="s">
        <v>25</v>
      </c>
      <c r="M5" s="4"/>
      <c r="N5" s="6" t="str">
        <f>VLOOKUP(C5,'[1]Trips&amp;Operators'!$C$1:$E$9999,3,0)</f>
        <v>SUR</v>
      </c>
      <c r="O5" s="7" t="s">
        <v>26</v>
      </c>
      <c r="P5" s="8" t="s">
        <v>27</v>
      </c>
      <c r="Q5" s="4" t="str">
        <f t="shared" si="0"/>
        <v>01</v>
      </c>
      <c r="R5" s="9">
        <f t="shared" si="1"/>
        <v>42614</v>
      </c>
      <c r="S5" s="4" t="str">
        <f t="shared" si="2"/>
        <v>0172-01</v>
      </c>
      <c r="T5" s="4" t="str">
        <f t="shared" si="3"/>
        <v>EC</v>
      </c>
    </row>
    <row r="6" spans="1:20" x14ac:dyDescent="0.25">
      <c r="A6" s="3">
        <v>42614.271053240744</v>
      </c>
      <c r="B6" s="4" t="s">
        <v>37</v>
      </c>
      <c r="C6" s="4" t="s">
        <v>38</v>
      </c>
      <c r="D6" s="4" t="s">
        <v>30</v>
      </c>
      <c r="E6" s="4" t="s">
        <v>23</v>
      </c>
      <c r="F6" s="5">
        <v>70</v>
      </c>
      <c r="G6" s="5">
        <v>121</v>
      </c>
      <c r="H6" s="4"/>
      <c r="I6" s="5">
        <v>62905</v>
      </c>
      <c r="J6" s="4" t="s">
        <v>24</v>
      </c>
      <c r="K6" s="5">
        <v>63069</v>
      </c>
      <c r="L6" s="4" t="s">
        <v>34</v>
      </c>
      <c r="M6" s="4"/>
      <c r="N6" s="6" t="str">
        <f>VLOOKUP(C6,'[1]Trips&amp;Operators'!$C$1:$E$9999,3,0)</f>
        <v>STRICKLAND</v>
      </c>
      <c r="O6" s="7" t="s">
        <v>26</v>
      </c>
      <c r="P6" s="8" t="s">
        <v>27</v>
      </c>
      <c r="Q6" s="4" t="str">
        <f t="shared" si="0"/>
        <v>01</v>
      </c>
      <c r="R6" s="9">
        <f t="shared" si="1"/>
        <v>42614</v>
      </c>
      <c r="S6" s="4" t="str">
        <f t="shared" si="2"/>
        <v>0121-01</v>
      </c>
      <c r="T6" s="4" t="str">
        <f t="shared" si="3"/>
        <v>EC</v>
      </c>
    </row>
    <row r="7" spans="1:20" x14ac:dyDescent="0.25">
      <c r="A7" s="3">
        <v>42614.270509259259</v>
      </c>
      <c r="B7" s="4" t="s">
        <v>37</v>
      </c>
      <c r="C7" s="4" t="s">
        <v>38</v>
      </c>
      <c r="D7" s="4" t="s">
        <v>30</v>
      </c>
      <c r="E7" s="4" t="s">
        <v>23</v>
      </c>
      <c r="F7" s="5">
        <v>350</v>
      </c>
      <c r="G7" s="5">
        <v>551</v>
      </c>
      <c r="H7" s="4"/>
      <c r="I7" s="5">
        <v>60735</v>
      </c>
      <c r="J7" s="4" t="s">
        <v>24</v>
      </c>
      <c r="K7" s="5">
        <v>63069</v>
      </c>
      <c r="L7" s="4" t="s">
        <v>34</v>
      </c>
      <c r="M7" s="4"/>
      <c r="N7" s="6" t="str">
        <f>VLOOKUP(C7,'[1]Trips&amp;Operators'!$C$1:$E$9999,3,0)</f>
        <v>STRICKLAND</v>
      </c>
      <c r="O7" s="7" t="s">
        <v>26</v>
      </c>
      <c r="P7" s="8" t="s">
        <v>27</v>
      </c>
      <c r="Q7" s="4" t="str">
        <f t="shared" si="0"/>
        <v>01</v>
      </c>
      <c r="R7" s="9">
        <f t="shared" si="1"/>
        <v>42614</v>
      </c>
      <c r="S7" s="4" t="str">
        <f t="shared" si="2"/>
        <v>0121-01</v>
      </c>
      <c r="T7" s="4" t="str">
        <f t="shared" si="3"/>
        <v>EC</v>
      </c>
    </row>
    <row r="8" spans="1:20" x14ac:dyDescent="0.25">
      <c r="A8" s="3">
        <v>42615.014189814814</v>
      </c>
      <c r="B8" s="4" t="s">
        <v>28</v>
      </c>
      <c r="C8" s="4" t="s">
        <v>39</v>
      </c>
      <c r="D8" s="4" t="s">
        <v>22</v>
      </c>
      <c r="E8" s="4" t="s">
        <v>23</v>
      </c>
      <c r="F8" s="5">
        <v>0</v>
      </c>
      <c r="G8" s="5">
        <v>109</v>
      </c>
      <c r="H8" s="4"/>
      <c r="I8" s="5">
        <v>63205</v>
      </c>
      <c r="J8" s="4" t="s">
        <v>24</v>
      </c>
      <c r="K8" s="5">
        <v>63309</v>
      </c>
      <c r="L8" s="4" t="s">
        <v>25</v>
      </c>
      <c r="M8" s="4"/>
      <c r="N8" s="6" t="str">
        <f>VLOOKUP(C8,'[1]Trips&amp;Operators'!$C$1:$E$9999,3,0)</f>
        <v>HILLS</v>
      </c>
      <c r="O8" s="7" t="s">
        <v>26</v>
      </c>
      <c r="P8" s="8" t="s">
        <v>27</v>
      </c>
      <c r="Q8" s="4" t="str">
        <f t="shared" si="0"/>
        <v>01</v>
      </c>
      <c r="R8" s="9">
        <f t="shared" si="1"/>
        <v>42614</v>
      </c>
      <c r="S8" s="4" t="str">
        <f t="shared" si="2"/>
        <v>0238-01</v>
      </c>
      <c r="T8" s="4" t="str">
        <f t="shared" si="3"/>
        <v>EC</v>
      </c>
    </row>
    <row r="9" spans="1:20" x14ac:dyDescent="0.25">
      <c r="A9" s="3">
        <v>42614.597569444442</v>
      </c>
      <c r="B9" s="4" t="s">
        <v>28</v>
      </c>
      <c r="C9" s="4" t="s">
        <v>40</v>
      </c>
      <c r="D9" s="4" t="s">
        <v>30</v>
      </c>
      <c r="E9" s="4" t="s">
        <v>23</v>
      </c>
      <c r="F9" s="5">
        <v>250</v>
      </c>
      <c r="G9" s="5">
        <v>768</v>
      </c>
      <c r="H9" s="4"/>
      <c r="I9" s="5">
        <v>68728</v>
      </c>
      <c r="J9" s="4" t="s">
        <v>24</v>
      </c>
      <c r="K9" s="5">
        <v>63309</v>
      </c>
      <c r="L9" s="4" t="s">
        <v>25</v>
      </c>
      <c r="M9" s="4"/>
      <c r="N9" s="6" t="str">
        <f>VLOOKUP(C9,'[1]Trips&amp;Operators'!$C$1:$E$9999,3,0)</f>
        <v>SHOOK</v>
      </c>
      <c r="O9" s="7" t="s">
        <v>26</v>
      </c>
      <c r="P9" s="8" t="s">
        <v>27</v>
      </c>
      <c r="Q9" s="4" t="str">
        <f t="shared" si="0"/>
        <v>01</v>
      </c>
      <c r="R9" s="9">
        <f t="shared" si="1"/>
        <v>42614</v>
      </c>
      <c r="S9" s="4" t="str">
        <f t="shared" si="2"/>
        <v>0176-01</v>
      </c>
      <c r="T9" s="4" t="str">
        <f t="shared" si="3"/>
        <v>EC</v>
      </c>
    </row>
    <row r="10" spans="1:20" x14ac:dyDescent="0.25">
      <c r="A10" s="3">
        <v>42614.388310185182</v>
      </c>
      <c r="B10" s="4" t="s">
        <v>41</v>
      </c>
      <c r="C10" s="4" t="s">
        <v>42</v>
      </c>
      <c r="D10" s="4" t="s">
        <v>33</v>
      </c>
      <c r="E10" s="4" t="s">
        <v>23</v>
      </c>
      <c r="F10" s="5">
        <v>400</v>
      </c>
      <c r="G10" s="5">
        <v>455</v>
      </c>
      <c r="H10" s="4"/>
      <c r="I10" s="5">
        <v>78383</v>
      </c>
      <c r="J10" s="4" t="s">
        <v>24</v>
      </c>
      <c r="K10" s="5">
        <v>78469</v>
      </c>
      <c r="L10" s="4" t="s">
        <v>25</v>
      </c>
      <c r="M10" s="4"/>
      <c r="N10" s="6" t="str">
        <f>VLOOKUP(C10,'[1]Trips&amp;Operators'!$C$1:$E$9999,3,0)</f>
        <v>STRICKLAND</v>
      </c>
      <c r="O10" s="7" t="s">
        <v>26</v>
      </c>
      <c r="P10" s="8" t="s">
        <v>27</v>
      </c>
      <c r="Q10" s="4" t="str">
        <f t="shared" si="0"/>
        <v>01</v>
      </c>
      <c r="R10" s="9">
        <f t="shared" si="1"/>
        <v>42614</v>
      </c>
      <c r="S10" s="4" t="str">
        <f t="shared" si="2"/>
        <v>0136-01</v>
      </c>
      <c r="T10" s="4" t="str">
        <f t="shared" si="3"/>
        <v>EC</v>
      </c>
    </row>
    <row r="11" spans="1:20" x14ac:dyDescent="0.25">
      <c r="A11" s="3">
        <v>42614.75141203704</v>
      </c>
      <c r="B11" s="4" t="s">
        <v>35</v>
      </c>
      <c r="C11" s="4" t="s">
        <v>43</v>
      </c>
      <c r="D11" s="4" t="s">
        <v>33</v>
      </c>
      <c r="E11" s="4" t="s">
        <v>23</v>
      </c>
      <c r="F11" s="5">
        <v>0</v>
      </c>
      <c r="G11" s="5">
        <v>273</v>
      </c>
      <c r="H11" s="4"/>
      <c r="I11" s="5">
        <v>109117</v>
      </c>
      <c r="J11" s="4" t="s">
        <v>24</v>
      </c>
      <c r="K11" s="5">
        <v>109135</v>
      </c>
      <c r="L11" s="4" t="s">
        <v>25</v>
      </c>
      <c r="M11" s="4"/>
      <c r="N11" s="6" t="str">
        <f>VLOOKUP(C11,'[1]Trips&amp;Operators'!$C$1:$E$9999,3,0)</f>
        <v>SUR</v>
      </c>
      <c r="O11" s="7" t="s">
        <v>26</v>
      </c>
      <c r="P11" s="8" t="s">
        <v>27</v>
      </c>
      <c r="Q11" s="4" t="str">
        <f t="shared" si="0"/>
        <v>01</v>
      </c>
      <c r="R11" s="9">
        <f t="shared" si="1"/>
        <v>42614</v>
      </c>
      <c r="S11" s="4" t="str">
        <f t="shared" si="2"/>
        <v>0206-01</v>
      </c>
      <c r="T11" s="4" t="str">
        <f t="shared" si="3"/>
        <v>EC</v>
      </c>
    </row>
    <row r="12" spans="1:20" x14ac:dyDescent="0.25">
      <c r="A12" s="3">
        <v>42614.334444444445</v>
      </c>
      <c r="B12" s="4" t="s">
        <v>20</v>
      </c>
      <c r="C12" s="4" t="s">
        <v>44</v>
      </c>
      <c r="D12" s="4" t="s">
        <v>30</v>
      </c>
      <c r="E12" s="4" t="s">
        <v>45</v>
      </c>
      <c r="F12" s="5">
        <v>450</v>
      </c>
      <c r="G12" s="5">
        <v>501</v>
      </c>
      <c r="H12" s="4"/>
      <c r="I12" s="5">
        <v>15308</v>
      </c>
      <c r="J12" s="4" t="s">
        <v>46</v>
      </c>
      <c r="K12" s="5">
        <v>15167</v>
      </c>
      <c r="L12" s="4" t="s">
        <v>25</v>
      </c>
      <c r="M12" s="4"/>
      <c r="N12" s="6" t="str">
        <f>VLOOKUP(C12,'[1]Trips&amp;Operators'!$C$1:$E$9999,3,0)</f>
        <v>ARVIDSON</v>
      </c>
      <c r="O12" s="7" t="s">
        <v>26</v>
      </c>
      <c r="P12" s="8" t="s">
        <v>47</v>
      </c>
      <c r="Q12" s="4" t="str">
        <f t="shared" si="0"/>
        <v>01</v>
      </c>
      <c r="R12" s="9">
        <f t="shared" si="1"/>
        <v>42614</v>
      </c>
      <c r="S12" s="4" t="str">
        <f t="shared" si="2"/>
        <v>0124-01</v>
      </c>
      <c r="T12" s="4" t="str">
        <f t="shared" si="3"/>
        <v>EC</v>
      </c>
    </row>
    <row r="13" spans="1:20" x14ac:dyDescent="0.25">
      <c r="A13" s="3">
        <v>42615.004374999997</v>
      </c>
      <c r="B13" s="4" t="s">
        <v>48</v>
      </c>
      <c r="C13" s="4" t="s">
        <v>49</v>
      </c>
      <c r="D13" s="4" t="s">
        <v>30</v>
      </c>
      <c r="E13" s="4" t="s">
        <v>45</v>
      </c>
      <c r="F13" s="5">
        <v>300</v>
      </c>
      <c r="G13" s="5">
        <v>353</v>
      </c>
      <c r="H13" s="4"/>
      <c r="I13" s="5">
        <v>20321</v>
      </c>
      <c r="J13" s="4" t="s">
        <v>46</v>
      </c>
      <c r="K13" s="5">
        <v>20338</v>
      </c>
      <c r="L13" s="4" t="s">
        <v>34</v>
      </c>
      <c r="M13" s="4"/>
      <c r="N13" s="6" t="str">
        <f>VLOOKUP(C13,'[1]Trips&amp;Operators'!$C$1:$E$9999,3,0)</f>
        <v>STAMBAUGH</v>
      </c>
      <c r="O13" s="7" t="s">
        <v>26</v>
      </c>
      <c r="P13" s="8" t="s">
        <v>47</v>
      </c>
      <c r="Q13" s="4" t="str">
        <f t="shared" si="0"/>
        <v>01</v>
      </c>
      <c r="R13" s="9">
        <f t="shared" si="1"/>
        <v>42614</v>
      </c>
      <c r="S13" s="4" t="str">
        <f t="shared" si="2"/>
        <v>0241-01</v>
      </c>
      <c r="T13" s="4" t="str">
        <f t="shared" si="3"/>
        <v>EC</v>
      </c>
    </row>
    <row r="14" spans="1:20" x14ac:dyDescent="0.25">
      <c r="A14" s="3">
        <v>42614.312430555554</v>
      </c>
      <c r="B14" s="4" t="s">
        <v>28</v>
      </c>
      <c r="C14" s="4" t="s">
        <v>50</v>
      </c>
      <c r="D14" s="4" t="s">
        <v>30</v>
      </c>
      <c r="E14" s="4" t="s">
        <v>45</v>
      </c>
      <c r="F14" s="5">
        <v>300</v>
      </c>
      <c r="G14" s="5">
        <v>354</v>
      </c>
      <c r="H14" s="4"/>
      <c r="I14" s="5">
        <v>22514</v>
      </c>
      <c r="J14" s="4" t="s">
        <v>46</v>
      </c>
      <c r="K14" s="5">
        <v>21848</v>
      </c>
      <c r="L14" s="4" t="s">
        <v>25</v>
      </c>
      <c r="M14" s="4"/>
      <c r="N14" s="6" t="str">
        <f>VLOOKUP(C14,'[1]Trips&amp;Operators'!$C$1:$E$9999,3,0)</f>
        <v>MALAVE</v>
      </c>
      <c r="O14" s="7" t="s">
        <v>26</v>
      </c>
      <c r="P14" s="8" t="s">
        <v>47</v>
      </c>
      <c r="Q14" s="4" t="str">
        <f t="shared" si="0"/>
        <v>01</v>
      </c>
      <c r="R14" s="9">
        <f t="shared" si="1"/>
        <v>42614</v>
      </c>
      <c r="S14" s="4" t="str">
        <f t="shared" si="2"/>
        <v>0120-01</v>
      </c>
      <c r="T14" s="4" t="str">
        <f t="shared" si="3"/>
        <v>EC</v>
      </c>
    </row>
    <row r="15" spans="1:20" x14ac:dyDescent="0.25">
      <c r="A15" s="3">
        <v>42614.551921296297</v>
      </c>
      <c r="B15" s="4" t="s">
        <v>20</v>
      </c>
      <c r="C15" s="4" t="s">
        <v>51</v>
      </c>
      <c r="D15" s="4" t="s">
        <v>30</v>
      </c>
      <c r="E15" s="4" t="s">
        <v>45</v>
      </c>
      <c r="F15" s="5">
        <v>300</v>
      </c>
      <c r="G15" s="5">
        <v>416</v>
      </c>
      <c r="H15" s="4"/>
      <c r="I15" s="5">
        <v>22931</v>
      </c>
      <c r="J15" s="4" t="s">
        <v>46</v>
      </c>
      <c r="K15" s="5">
        <v>21848</v>
      </c>
      <c r="L15" s="4" t="s">
        <v>25</v>
      </c>
      <c r="M15" s="4"/>
      <c r="N15" s="6" t="str">
        <f>VLOOKUP(C15,'[1]Trips&amp;Operators'!$C$1:$E$9999,3,0)</f>
        <v>BROWN</v>
      </c>
      <c r="O15" s="7" t="s">
        <v>26</v>
      </c>
      <c r="P15" s="8" t="s">
        <v>47</v>
      </c>
      <c r="Q15" s="4" t="str">
        <f t="shared" si="0"/>
        <v>01</v>
      </c>
      <c r="R15" s="9">
        <f t="shared" si="1"/>
        <v>42614</v>
      </c>
      <c r="S15" s="4" t="str">
        <f t="shared" si="2"/>
        <v>0166-01</v>
      </c>
      <c r="T15" s="4" t="str">
        <f t="shared" si="3"/>
        <v>EC</v>
      </c>
    </row>
    <row r="16" spans="1:20" x14ac:dyDescent="0.25">
      <c r="A16" s="3">
        <v>42614.339201388888</v>
      </c>
      <c r="B16" s="4" t="s">
        <v>37</v>
      </c>
      <c r="C16" s="4" t="s">
        <v>52</v>
      </c>
      <c r="D16" s="4" t="s">
        <v>30</v>
      </c>
      <c r="E16" s="4" t="s">
        <v>45</v>
      </c>
      <c r="F16" s="5">
        <v>200</v>
      </c>
      <c r="G16" s="5">
        <v>255</v>
      </c>
      <c r="H16" s="4"/>
      <c r="I16" s="5">
        <v>27207</v>
      </c>
      <c r="J16" s="4" t="s">
        <v>46</v>
      </c>
      <c r="K16" s="5">
        <v>27333</v>
      </c>
      <c r="L16" s="4" t="s">
        <v>34</v>
      </c>
      <c r="M16" s="4"/>
      <c r="N16" s="6" t="str">
        <f>VLOOKUP(C16,'[1]Trips&amp;Operators'!$C$1:$E$9999,3,0)</f>
        <v>STRICKLAND</v>
      </c>
      <c r="O16" s="7" t="s">
        <v>26</v>
      </c>
      <c r="P16" s="8" t="s">
        <v>47</v>
      </c>
      <c r="Q16" s="4" t="str">
        <f t="shared" si="0"/>
        <v>01</v>
      </c>
      <c r="R16" s="9">
        <f t="shared" si="1"/>
        <v>42614</v>
      </c>
      <c r="S16" s="4" t="str">
        <f t="shared" si="2"/>
        <v>0135-01</v>
      </c>
      <c r="T16" s="4" t="str">
        <f t="shared" si="3"/>
        <v>EC</v>
      </c>
    </row>
    <row r="17" spans="1:20" x14ac:dyDescent="0.25">
      <c r="A17" s="3">
        <v>42614.203564814816</v>
      </c>
      <c r="B17" s="4" t="s">
        <v>37</v>
      </c>
      <c r="C17" s="4" t="s">
        <v>53</v>
      </c>
      <c r="D17" s="4" t="s">
        <v>30</v>
      </c>
      <c r="E17" s="4" t="s">
        <v>45</v>
      </c>
      <c r="F17" s="5">
        <v>400</v>
      </c>
      <c r="G17" s="5">
        <v>460</v>
      </c>
      <c r="H17" s="4"/>
      <c r="I17" s="5">
        <v>115972</v>
      </c>
      <c r="J17" s="4" t="s">
        <v>46</v>
      </c>
      <c r="K17" s="5">
        <v>116838</v>
      </c>
      <c r="L17" s="4" t="s">
        <v>34</v>
      </c>
      <c r="M17" s="4"/>
      <c r="N17" s="6" t="str">
        <f>VLOOKUP(C17,'[1]Trips&amp;Operators'!$C$1:$E$9999,3,0)</f>
        <v>STRICKLAND</v>
      </c>
      <c r="O17" s="7" t="s">
        <v>26</v>
      </c>
      <c r="P17" s="8" t="s">
        <v>47</v>
      </c>
      <c r="Q17" s="4" t="str">
        <f t="shared" si="0"/>
        <v>01</v>
      </c>
      <c r="R17" s="9">
        <f t="shared" si="1"/>
        <v>42614</v>
      </c>
      <c r="S17" s="4" t="str">
        <f t="shared" si="2"/>
        <v>0107-01</v>
      </c>
      <c r="T17" s="4" t="str">
        <f t="shared" si="3"/>
        <v>EC</v>
      </c>
    </row>
    <row r="18" spans="1:20" x14ac:dyDescent="0.25">
      <c r="A18" s="3">
        <v>42614.383321759262</v>
      </c>
      <c r="B18" s="4" t="s">
        <v>41</v>
      </c>
      <c r="C18" s="4" t="s">
        <v>42</v>
      </c>
      <c r="D18" s="4" t="s">
        <v>30</v>
      </c>
      <c r="E18" s="4" t="s">
        <v>45</v>
      </c>
      <c r="F18" s="5">
        <v>400</v>
      </c>
      <c r="G18" s="5">
        <v>574</v>
      </c>
      <c r="H18" s="4"/>
      <c r="I18" s="5">
        <v>122582</v>
      </c>
      <c r="J18" s="4" t="s">
        <v>46</v>
      </c>
      <c r="K18" s="5">
        <v>119716</v>
      </c>
      <c r="L18" s="4" t="s">
        <v>25</v>
      </c>
      <c r="M18" s="4"/>
      <c r="N18" s="6" t="str">
        <f>VLOOKUP(C18,'[1]Trips&amp;Operators'!$C$1:$E$9999,3,0)</f>
        <v>STRICKLAND</v>
      </c>
      <c r="O18" s="7" t="s">
        <v>26</v>
      </c>
      <c r="P18" s="8" t="s">
        <v>47</v>
      </c>
      <c r="Q18" s="4" t="str">
        <f t="shared" si="0"/>
        <v>01</v>
      </c>
      <c r="R18" s="9">
        <f t="shared" si="1"/>
        <v>42614</v>
      </c>
      <c r="S18" s="4" t="str">
        <f t="shared" si="2"/>
        <v>0136-01</v>
      </c>
      <c r="T18" s="4" t="str">
        <f t="shared" si="3"/>
        <v>EC</v>
      </c>
    </row>
    <row r="19" spans="1:20" x14ac:dyDescent="0.25">
      <c r="A19" s="3">
        <v>42614.308599537035</v>
      </c>
      <c r="B19" s="4" t="s">
        <v>41</v>
      </c>
      <c r="C19" s="4" t="s">
        <v>54</v>
      </c>
      <c r="D19" s="4" t="s">
        <v>30</v>
      </c>
      <c r="E19" s="4" t="s">
        <v>55</v>
      </c>
      <c r="F19" s="5">
        <v>0</v>
      </c>
      <c r="G19" s="5">
        <v>540</v>
      </c>
      <c r="H19" s="4"/>
      <c r="I19" s="5">
        <v>131628</v>
      </c>
      <c r="J19" s="4" t="s">
        <v>56</v>
      </c>
      <c r="K19" s="5">
        <v>127587</v>
      </c>
      <c r="L19" s="4" t="s">
        <v>25</v>
      </c>
      <c r="M19" s="4"/>
      <c r="N19" s="6" t="str">
        <f>VLOOKUP(C19,'[1]Trips&amp;Operators'!$C$1:$E$9999,3,0)</f>
        <v>STRICKLAND</v>
      </c>
      <c r="O19" s="7" t="s">
        <v>26</v>
      </c>
      <c r="P19" s="8" t="s">
        <v>57</v>
      </c>
      <c r="Q19" s="4" t="str">
        <f t="shared" si="0"/>
        <v>01</v>
      </c>
      <c r="R19" s="9">
        <f t="shared" si="1"/>
        <v>42614</v>
      </c>
      <c r="S19" s="4" t="str">
        <f t="shared" si="2"/>
        <v>0122-01</v>
      </c>
      <c r="T19" s="4" t="str">
        <f t="shared" si="3"/>
        <v>EC</v>
      </c>
    </row>
    <row r="20" spans="1:20" x14ac:dyDescent="0.25">
      <c r="A20" s="3">
        <v>42614.351006944446</v>
      </c>
      <c r="B20" s="4" t="s">
        <v>35</v>
      </c>
      <c r="C20" s="4" t="s">
        <v>58</v>
      </c>
      <c r="D20" s="4" t="s">
        <v>30</v>
      </c>
      <c r="E20" s="4" t="s">
        <v>55</v>
      </c>
      <c r="F20" s="5">
        <v>0</v>
      </c>
      <c r="G20" s="5">
        <v>338</v>
      </c>
      <c r="H20" s="4"/>
      <c r="I20" s="5">
        <v>128900</v>
      </c>
      <c r="J20" s="4" t="s">
        <v>56</v>
      </c>
      <c r="K20" s="5">
        <v>127587</v>
      </c>
      <c r="L20" s="4" t="s">
        <v>25</v>
      </c>
      <c r="M20" s="4"/>
      <c r="N20" s="6" t="str">
        <f>VLOOKUP(C20,'[1]Trips&amp;Operators'!$C$1:$E$9999,3,0)</f>
        <v>SMITH</v>
      </c>
      <c r="O20" s="7" t="s">
        <v>26</v>
      </c>
      <c r="P20" s="8" t="s">
        <v>57</v>
      </c>
      <c r="Q20" s="4" t="str">
        <f t="shared" si="0"/>
        <v>01</v>
      </c>
      <c r="R20" s="9">
        <f t="shared" si="1"/>
        <v>42614</v>
      </c>
      <c r="S20" s="4" t="str">
        <f t="shared" si="2"/>
        <v>0130-01</v>
      </c>
      <c r="T20" s="4" t="str">
        <f t="shared" si="3"/>
        <v>EC</v>
      </c>
    </row>
    <row r="21" spans="1:20" x14ac:dyDescent="0.25">
      <c r="A21" s="3">
        <v>42614.351412037038</v>
      </c>
      <c r="B21" s="4" t="s">
        <v>35</v>
      </c>
      <c r="C21" s="4" t="s">
        <v>58</v>
      </c>
      <c r="D21" s="4" t="s">
        <v>30</v>
      </c>
      <c r="E21" s="4" t="s">
        <v>55</v>
      </c>
      <c r="F21" s="5">
        <v>0</v>
      </c>
      <c r="G21" s="5">
        <v>67</v>
      </c>
      <c r="H21" s="4"/>
      <c r="I21" s="5">
        <v>128108</v>
      </c>
      <c r="J21" s="4" t="s">
        <v>56</v>
      </c>
      <c r="K21" s="5">
        <v>127587</v>
      </c>
      <c r="L21" s="4" t="s">
        <v>25</v>
      </c>
      <c r="M21" s="4"/>
      <c r="N21" s="6" t="str">
        <f>VLOOKUP(C21,'[1]Trips&amp;Operators'!$C$1:$E$9999,3,0)</f>
        <v>SMITH</v>
      </c>
      <c r="O21" s="7" t="s">
        <v>26</v>
      </c>
      <c r="P21" s="8" t="s">
        <v>57</v>
      </c>
      <c r="Q21" s="4" t="str">
        <f t="shared" si="0"/>
        <v>01</v>
      </c>
      <c r="R21" s="9">
        <f t="shared" si="1"/>
        <v>42614</v>
      </c>
      <c r="S21" s="4" t="str">
        <f t="shared" si="2"/>
        <v>0130-01</v>
      </c>
      <c r="T21" s="4" t="str">
        <f t="shared" si="3"/>
        <v>EC</v>
      </c>
    </row>
    <row r="22" spans="1:20" x14ac:dyDescent="0.25">
      <c r="A22" s="3">
        <v>42614.641967592594</v>
      </c>
      <c r="B22" s="4" t="s">
        <v>35</v>
      </c>
      <c r="C22" s="4" t="s">
        <v>59</v>
      </c>
      <c r="D22" s="4" t="s">
        <v>30</v>
      </c>
      <c r="E22" s="4" t="s">
        <v>55</v>
      </c>
      <c r="F22" s="5">
        <v>0</v>
      </c>
      <c r="G22" s="5">
        <v>462</v>
      </c>
      <c r="H22" s="4"/>
      <c r="I22" s="5">
        <v>130071</v>
      </c>
      <c r="J22" s="4" t="s">
        <v>56</v>
      </c>
      <c r="K22" s="5">
        <v>127587</v>
      </c>
      <c r="L22" s="4" t="s">
        <v>25</v>
      </c>
      <c r="M22" s="4"/>
      <c r="N22" s="6" t="str">
        <f>VLOOKUP(C22,'[1]Trips&amp;Operators'!$C$1:$E$9999,3,0)</f>
        <v>SUR</v>
      </c>
      <c r="O22" s="7" t="s">
        <v>26</v>
      </c>
      <c r="P22" s="8" t="s">
        <v>57</v>
      </c>
      <c r="Q22" s="4" t="str">
        <f t="shared" si="0"/>
        <v>01</v>
      </c>
      <c r="R22" s="9">
        <f t="shared" si="1"/>
        <v>42614</v>
      </c>
      <c r="S22" s="4" t="str">
        <f t="shared" si="2"/>
        <v>0186-01</v>
      </c>
      <c r="T22" s="4" t="str">
        <f t="shared" si="3"/>
        <v>EC</v>
      </c>
    </row>
    <row r="23" spans="1:20" x14ac:dyDescent="0.25">
      <c r="A23" s="3">
        <v>42614.345138888886</v>
      </c>
      <c r="B23" s="4" t="s">
        <v>35</v>
      </c>
      <c r="C23" s="4" t="s">
        <v>58</v>
      </c>
      <c r="D23" s="4" t="s">
        <v>30</v>
      </c>
      <c r="E23" s="4" t="s">
        <v>55</v>
      </c>
      <c r="F23" s="5">
        <v>0</v>
      </c>
      <c r="G23" s="5">
        <v>374</v>
      </c>
      <c r="H23" s="4"/>
      <c r="I23" s="5">
        <v>193655</v>
      </c>
      <c r="J23" s="4" t="s">
        <v>56</v>
      </c>
      <c r="K23" s="5">
        <v>191723</v>
      </c>
      <c r="L23" s="4" t="s">
        <v>25</v>
      </c>
      <c r="M23" s="4"/>
      <c r="N23" s="6" t="str">
        <f>VLOOKUP(C23,'[1]Trips&amp;Operators'!$C$1:$E$9999,3,0)</f>
        <v>SMITH</v>
      </c>
      <c r="O23" s="7" t="s">
        <v>26</v>
      </c>
      <c r="P23" s="8" t="s">
        <v>57</v>
      </c>
      <c r="Q23" s="4" t="str">
        <f t="shared" si="0"/>
        <v>01</v>
      </c>
      <c r="R23" s="9">
        <f t="shared" si="1"/>
        <v>42614</v>
      </c>
      <c r="S23" s="4" t="str">
        <f t="shared" si="2"/>
        <v>0130-01</v>
      </c>
      <c r="T23" s="4" t="str">
        <f t="shared" si="3"/>
        <v>EC</v>
      </c>
    </row>
    <row r="24" spans="1:20" x14ac:dyDescent="0.25">
      <c r="A24" s="3">
        <v>42614.407685185186</v>
      </c>
      <c r="B24" s="4" t="s">
        <v>60</v>
      </c>
      <c r="C24" s="4" t="s">
        <v>61</v>
      </c>
      <c r="D24" s="4" t="s">
        <v>30</v>
      </c>
      <c r="E24" s="4" t="s">
        <v>55</v>
      </c>
      <c r="F24" s="5">
        <v>0</v>
      </c>
      <c r="G24" s="5">
        <v>306</v>
      </c>
      <c r="H24" s="4"/>
      <c r="I24" s="5">
        <v>193916</v>
      </c>
      <c r="J24" s="4" t="s">
        <v>56</v>
      </c>
      <c r="K24" s="5">
        <v>191723</v>
      </c>
      <c r="L24" s="4" t="s">
        <v>25</v>
      </c>
      <c r="M24" s="4"/>
      <c r="N24" s="6" t="str">
        <f>VLOOKUP(C24,'[1]Trips&amp;Operators'!$C$1:$E$9999,3,0)</f>
        <v>MAELZER</v>
      </c>
      <c r="O24" s="7" t="s">
        <v>26</v>
      </c>
      <c r="P24" s="8" t="s">
        <v>57</v>
      </c>
      <c r="Q24" s="4" t="str">
        <f t="shared" si="0"/>
        <v>01</v>
      </c>
      <c r="R24" s="9">
        <f t="shared" si="1"/>
        <v>42614</v>
      </c>
      <c r="S24" s="4" t="str">
        <f t="shared" si="2"/>
        <v>0142-01</v>
      </c>
      <c r="T24" s="4" t="str">
        <f t="shared" si="3"/>
        <v>EC</v>
      </c>
    </row>
    <row r="25" spans="1:20" x14ac:dyDescent="0.25">
      <c r="A25" s="3">
        <v>42614.604895833334</v>
      </c>
      <c r="B25" s="4" t="s">
        <v>20</v>
      </c>
      <c r="C25" s="4" t="s">
        <v>62</v>
      </c>
      <c r="D25" s="4" t="s">
        <v>30</v>
      </c>
      <c r="E25" s="4" t="s">
        <v>55</v>
      </c>
      <c r="F25" s="5">
        <v>0</v>
      </c>
      <c r="G25" s="5">
        <v>449</v>
      </c>
      <c r="H25" s="4"/>
      <c r="I25" s="5">
        <v>194163</v>
      </c>
      <c r="J25" s="4" t="s">
        <v>56</v>
      </c>
      <c r="K25" s="5">
        <v>191723</v>
      </c>
      <c r="L25" s="4" t="s">
        <v>25</v>
      </c>
      <c r="M25" s="4"/>
      <c r="N25" s="6" t="str">
        <f>VLOOKUP(C25,'[1]Trips&amp;Operators'!$C$1:$E$9999,3,0)</f>
        <v>BROWN</v>
      </c>
      <c r="O25" s="7" t="s">
        <v>26</v>
      </c>
      <c r="P25" s="8" t="s">
        <v>57</v>
      </c>
      <c r="Q25" s="4" t="str">
        <f t="shared" si="0"/>
        <v>01</v>
      </c>
      <c r="R25" s="9">
        <f t="shared" si="1"/>
        <v>42614</v>
      </c>
      <c r="S25" s="4" t="str">
        <f t="shared" si="2"/>
        <v>0180-01</v>
      </c>
      <c r="T25" s="4" t="str">
        <f t="shared" si="3"/>
        <v>EC</v>
      </c>
    </row>
    <row r="26" spans="1:20" x14ac:dyDescent="0.25">
      <c r="A26" s="3">
        <v>42614.605300925927</v>
      </c>
      <c r="B26" s="4" t="s">
        <v>20</v>
      </c>
      <c r="C26" s="4" t="s">
        <v>62</v>
      </c>
      <c r="D26" s="4" t="s">
        <v>30</v>
      </c>
      <c r="E26" s="4" t="s">
        <v>55</v>
      </c>
      <c r="F26" s="5">
        <v>0</v>
      </c>
      <c r="G26" s="5">
        <v>10</v>
      </c>
      <c r="H26" s="4"/>
      <c r="I26" s="5">
        <v>192873</v>
      </c>
      <c r="J26" s="4" t="s">
        <v>56</v>
      </c>
      <c r="K26" s="5">
        <v>191723</v>
      </c>
      <c r="L26" s="4" t="s">
        <v>25</v>
      </c>
      <c r="M26" s="4"/>
      <c r="N26" s="6" t="str">
        <f>VLOOKUP(C26,'[1]Trips&amp;Operators'!$C$1:$E$9999,3,0)</f>
        <v>BROWN</v>
      </c>
      <c r="O26" s="7" t="s">
        <v>26</v>
      </c>
      <c r="P26" s="8" t="s">
        <v>57</v>
      </c>
      <c r="Q26" s="4" t="str">
        <f t="shared" si="0"/>
        <v>01</v>
      </c>
      <c r="R26" s="9">
        <f t="shared" si="1"/>
        <v>42614</v>
      </c>
      <c r="S26" s="4" t="str">
        <f t="shared" si="2"/>
        <v>0180-01</v>
      </c>
      <c r="T26" s="4" t="str">
        <f t="shared" si="3"/>
        <v>EC</v>
      </c>
    </row>
    <row r="27" spans="1:20" x14ac:dyDescent="0.25">
      <c r="A27" s="3">
        <v>42614.327962962961</v>
      </c>
      <c r="B27" s="4" t="s">
        <v>41</v>
      </c>
      <c r="C27" s="4" t="s">
        <v>54</v>
      </c>
      <c r="D27" s="4" t="s">
        <v>30</v>
      </c>
      <c r="E27" s="4" t="s">
        <v>63</v>
      </c>
      <c r="F27" s="5">
        <v>0</v>
      </c>
      <c r="G27" s="5">
        <v>61</v>
      </c>
      <c r="H27" s="4"/>
      <c r="I27" s="5">
        <v>245</v>
      </c>
      <c r="J27" s="4" t="s">
        <v>64</v>
      </c>
      <c r="K27" s="5">
        <v>1</v>
      </c>
      <c r="L27" s="4" t="s">
        <v>25</v>
      </c>
      <c r="M27" s="4"/>
      <c r="N27" s="6" t="str">
        <f>VLOOKUP(C27,'[1]Trips&amp;Operators'!$C$1:$E$9999,3,0)</f>
        <v>STRICKLAND</v>
      </c>
      <c r="O27" s="7" t="s">
        <v>26</v>
      </c>
      <c r="P27" s="8" t="s">
        <v>65</v>
      </c>
      <c r="Q27" s="4" t="str">
        <f t="shared" si="0"/>
        <v>01</v>
      </c>
      <c r="R27" s="9">
        <f t="shared" si="1"/>
        <v>42614</v>
      </c>
      <c r="S27" s="4" t="str">
        <f t="shared" si="2"/>
        <v>0122-01</v>
      </c>
      <c r="T27" s="4" t="str">
        <f t="shared" si="3"/>
        <v>EC</v>
      </c>
    </row>
    <row r="28" spans="1:20" x14ac:dyDescent="0.25">
      <c r="A28" s="3">
        <v>42614.346701388888</v>
      </c>
      <c r="B28" s="4" t="s">
        <v>66</v>
      </c>
      <c r="C28" s="4" t="s">
        <v>67</v>
      </c>
      <c r="D28" s="4" t="s">
        <v>30</v>
      </c>
      <c r="E28" s="4" t="s">
        <v>63</v>
      </c>
      <c r="F28" s="5">
        <v>0</v>
      </c>
      <c r="G28" s="5">
        <v>82</v>
      </c>
      <c r="H28" s="4"/>
      <c r="I28" s="5">
        <v>296</v>
      </c>
      <c r="J28" s="4" t="s">
        <v>64</v>
      </c>
      <c r="K28" s="5">
        <v>1</v>
      </c>
      <c r="L28" s="4" t="s">
        <v>25</v>
      </c>
      <c r="M28" s="4"/>
      <c r="N28" s="6" t="str">
        <f>VLOOKUP(C28,'[1]Trips&amp;Operators'!$C$1:$E$9999,3,0)</f>
        <v>STARKS</v>
      </c>
      <c r="O28" s="7" t="s">
        <v>26</v>
      </c>
      <c r="P28" s="8" t="s">
        <v>65</v>
      </c>
      <c r="Q28" s="4" t="str">
        <f t="shared" si="0"/>
        <v>01</v>
      </c>
      <c r="R28" s="9">
        <f t="shared" si="1"/>
        <v>42614</v>
      </c>
      <c r="S28" s="4" t="str">
        <f t="shared" si="2"/>
        <v>0126-01</v>
      </c>
      <c r="T28" s="4" t="str">
        <f t="shared" si="3"/>
        <v>EC</v>
      </c>
    </row>
    <row r="29" spans="1:20" x14ac:dyDescent="0.25">
      <c r="A29" s="3">
        <v>42614.473275462966</v>
      </c>
      <c r="B29" s="4" t="s">
        <v>41</v>
      </c>
      <c r="C29" s="4" t="s">
        <v>68</v>
      </c>
      <c r="D29" s="4" t="s">
        <v>30</v>
      </c>
      <c r="E29" s="4" t="s">
        <v>63</v>
      </c>
      <c r="F29" s="5">
        <v>0</v>
      </c>
      <c r="G29" s="5">
        <v>51</v>
      </c>
      <c r="H29" s="4"/>
      <c r="I29" s="5">
        <v>205</v>
      </c>
      <c r="J29" s="4" t="s">
        <v>64</v>
      </c>
      <c r="K29" s="5">
        <v>1</v>
      </c>
      <c r="L29" s="4" t="s">
        <v>25</v>
      </c>
      <c r="M29" s="4"/>
      <c r="N29" s="6" t="str">
        <f>VLOOKUP(C29,'[1]Trips&amp;Operators'!$C$1:$E$9999,3,0)</f>
        <v>STRICKLAND</v>
      </c>
      <c r="O29" s="7" t="s">
        <v>26</v>
      </c>
      <c r="P29" s="8" t="s">
        <v>65</v>
      </c>
      <c r="Q29" s="4" t="str">
        <f t="shared" si="0"/>
        <v>01</v>
      </c>
      <c r="R29" s="9">
        <f t="shared" si="1"/>
        <v>42614</v>
      </c>
      <c r="S29" s="4" t="str">
        <f t="shared" si="2"/>
        <v>0150-01</v>
      </c>
      <c r="T29" s="4" t="str">
        <f t="shared" si="3"/>
        <v>EC</v>
      </c>
    </row>
    <row r="30" spans="1:20" x14ac:dyDescent="0.25">
      <c r="A30" s="3">
        <v>42614.587025462963</v>
      </c>
      <c r="B30" s="4" t="s">
        <v>35</v>
      </c>
      <c r="C30" s="4" t="s">
        <v>36</v>
      </c>
      <c r="D30" s="4" t="s">
        <v>30</v>
      </c>
      <c r="E30" s="4" t="s">
        <v>63</v>
      </c>
      <c r="F30" s="5">
        <v>0</v>
      </c>
      <c r="G30" s="5">
        <v>72</v>
      </c>
      <c r="H30" s="4"/>
      <c r="I30" s="5">
        <v>267</v>
      </c>
      <c r="J30" s="4" t="s">
        <v>64</v>
      </c>
      <c r="K30" s="5">
        <v>1</v>
      </c>
      <c r="L30" s="4" t="s">
        <v>25</v>
      </c>
      <c r="M30" s="4"/>
      <c r="N30" s="6" t="str">
        <f>VLOOKUP(C30,'[1]Trips&amp;Operators'!$C$1:$E$9999,3,0)</f>
        <v>SUR</v>
      </c>
      <c r="O30" s="7" t="s">
        <v>26</v>
      </c>
      <c r="P30" s="8" t="s">
        <v>65</v>
      </c>
      <c r="Q30" s="4" t="str">
        <f t="shared" si="0"/>
        <v>01</v>
      </c>
      <c r="R30" s="9">
        <f t="shared" si="1"/>
        <v>42614</v>
      </c>
      <c r="S30" s="4" t="str">
        <f t="shared" si="2"/>
        <v>0172-01</v>
      </c>
      <c r="T30" s="4" t="str">
        <f t="shared" si="3"/>
        <v>EC</v>
      </c>
    </row>
    <row r="31" spans="1:20" x14ac:dyDescent="0.25">
      <c r="A31" s="3">
        <v>42614.596770833334</v>
      </c>
      <c r="B31" s="4" t="s">
        <v>69</v>
      </c>
      <c r="C31" s="4" t="s">
        <v>70</v>
      </c>
      <c r="D31" s="4" t="s">
        <v>30</v>
      </c>
      <c r="E31" s="4" t="s">
        <v>63</v>
      </c>
      <c r="F31" s="5">
        <v>0</v>
      </c>
      <c r="G31" s="5">
        <v>49</v>
      </c>
      <c r="H31" s="4"/>
      <c r="I31" s="5">
        <v>178</v>
      </c>
      <c r="J31" s="4" t="s">
        <v>64</v>
      </c>
      <c r="K31" s="5">
        <v>1</v>
      </c>
      <c r="L31" s="4" t="s">
        <v>25</v>
      </c>
      <c r="M31" s="4"/>
      <c r="N31" s="6" t="str">
        <f>VLOOKUP(C31,'[1]Trips&amp;Operators'!$C$1:$E$9999,3,0)</f>
        <v>BONDS</v>
      </c>
      <c r="O31" s="7" t="s">
        <v>26</v>
      </c>
      <c r="P31" s="8" t="s">
        <v>65</v>
      </c>
      <c r="Q31" s="4" t="str">
        <f t="shared" si="0"/>
        <v>01</v>
      </c>
      <c r="R31" s="9">
        <f t="shared" si="1"/>
        <v>42614</v>
      </c>
      <c r="S31" s="4" t="str">
        <f t="shared" si="2"/>
        <v>0174-01</v>
      </c>
      <c r="T31" s="4" t="str">
        <f t="shared" si="3"/>
        <v>EC</v>
      </c>
    </row>
    <row r="32" spans="1:20" x14ac:dyDescent="0.25">
      <c r="A32" s="3">
        <v>42614.783831018518</v>
      </c>
      <c r="B32" s="4" t="s">
        <v>69</v>
      </c>
      <c r="C32" s="4" t="s">
        <v>71</v>
      </c>
      <c r="D32" s="4" t="s">
        <v>30</v>
      </c>
      <c r="E32" s="4" t="s">
        <v>63</v>
      </c>
      <c r="F32" s="5">
        <v>0</v>
      </c>
      <c r="G32" s="5">
        <v>52</v>
      </c>
      <c r="H32" s="4"/>
      <c r="I32" s="5">
        <v>196</v>
      </c>
      <c r="J32" s="4" t="s">
        <v>64</v>
      </c>
      <c r="K32" s="5">
        <v>1</v>
      </c>
      <c r="L32" s="4" t="s">
        <v>25</v>
      </c>
      <c r="M32" s="4"/>
      <c r="N32" s="6" t="str">
        <f>VLOOKUP(C32,'[1]Trips&amp;Operators'!$C$1:$E$9999,3,0)</f>
        <v>KILLION</v>
      </c>
      <c r="O32" s="7" t="s">
        <v>26</v>
      </c>
      <c r="P32" s="8" t="s">
        <v>65</v>
      </c>
      <c r="Q32" s="4" t="str">
        <f t="shared" si="0"/>
        <v>01</v>
      </c>
      <c r="R32" s="9">
        <f t="shared" si="1"/>
        <v>42614</v>
      </c>
      <c r="S32" s="4" t="str">
        <f t="shared" si="2"/>
        <v>0208-01</v>
      </c>
      <c r="T32" s="4" t="str">
        <f t="shared" si="3"/>
        <v>EC</v>
      </c>
    </row>
    <row r="33" spans="1:20" x14ac:dyDescent="0.25">
      <c r="A33" s="3">
        <v>42614.806805555556</v>
      </c>
      <c r="B33" s="4" t="s">
        <v>66</v>
      </c>
      <c r="C33" s="4" t="s">
        <v>72</v>
      </c>
      <c r="D33" s="4" t="s">
        <v>30</v>
      </c>
      <c r="E33" s="4" t="s">
        <v>63</v>
      </c>
      <c r="F33" s="5">
        <v>0</v>
      </c>
      <c r="G33" s="5">
        <v>74</v>
      </c>
      <c r="H33" s="4"/>
      <c r="I33" s="5">
        <v>271</v>
      </c>
      <c r="J33" s="4" t="s">
        <v>64</v>
      </c>
      <c r="K33" s="5">
        <v>1</v>
      </c>
      <c r="L33" s="4" t="s">
        <v>25</v>
      </c>
      <c r="M33" s="4"/>
      <c r="N33" s="6" t="str">
        <f>VLOOKUP(C33,'[1]Trips&amp;Operators'!$C$1:$E$9999,3,0)</f>
        <v>COOLAHAN</v>
      </c>
      <c r="O33" s="7" t="s">
        <v>26</v>
      </c>
      <c r="P33" s="8" t="s">
        <v>65</v>
      </c>
      <c r="Q33" s="4" t="str">
        <f t="shared" si="0"/>
        <v>01</v>
      </c>
      <c r="R33" s="9">
        <f t="shared" si="1"/>
        <v>42614</v>
      </c>
      <c r="S33" s="4" t="str">
        <f t="shared" si="2"/>
        <v>0214-01</v>
      </c>
      <c r="T33" s="4" t="str">
        <f t="shared" si="3"/>
        <v>EC</v>
      </c>
    </row>
    <row r="34" spans="1:20" x14ac:dyDescent="0.25">
      <c r="A34" s="3">
        <v>42614.830370370371</v>
      </c>
      <c r="B34" s="4" t="s">
        <v>73</v>
      </c>
      <c r="C34" s="4" t="s">
        <v>74</v>
      </c>
      <c r="D34" s="4" t="s">
        <v>30</v>
      </c>
      <c r="E34" s="4" t="s">
        <v>63</v>
      </c>
      <c r="F34" s="5">
        <v>0</v>
      </c>
      <c r="G34" s="5">
        <v>119</v>
      </c>
      <c r="H34" s="4"/>
      <c r="I34" s="5">
        <v>296</v>
      </c>
      <c r="J34" s="4" t="s">
        <v>64</v>
      </c>
      <c r="K34" s="5">
        <v>1</v>
      </c>
      <c r="L34" s="4" t="s">
        <v>25</v>
      </c>
      <c r="M34" s="4"/>
      <c r="N34" s="6" t="str">
        <f>VLOOKUP(C34,'[1]Trips&amp;Operators'!$C$1:$E$9999,3,0)</f>
        <v>STAMBAUGH</v>
      </c>
      <c r="O34" s="7" t="s">
        <v>26</v>
      </c>
      <c r="P34" s="8" t="s">
        <v>65</v>
      </c>
      <c r="Q34" s="4" t="str">
        <f t="shared" si="0"/>
        <v>01</v>
      </c>
      <c r="R34" s="9">
        <f t="shared" si="1"/>
        <v>42614</v>
      </c>
      <c r="S34" s="4" t="str">
        <f t="shared" si="2"/>
        <v>0218-01</v>
      </c>
      <c r="T34" s="4" t="str">
        <f t="shared" si="3"/>
        <v>EC</v>
      </c>
    </row>
    <row r="35" spans="1:20" x14ac:dyDescent="0.25">
      <c r="A35" s="3">
        <v>42614.877233796295</v>
      </c>
      <c r="B35" s="4" t="s">
        <v>66</v>
      </c>
      <c r="C35" s="4" t="s">
        <v>75</v>
      </c>
      <c r="D35" s="4" t="s">
        <v>30</v>
      </c>
      <c r="E35" s="4" t="s">
        <v>63</v>
      </c>
      <c r="F35" s="5">
        <v>0</v>
      </c>
      <c r="G35" s="5">
        <v>64</v>
      </c>
      <c r="H35" s="4"/>
      <c r="I35" s="5">
        <v>229</v>
      </c>
      <c r="J35" s="4" t="s">
        <v>64</v>
      </c>
      <c r="K35" s="5">
        <v>1</v>
      </c>
      <c r="L35" s="4" t="s">
        <v>25</v>
      </c>
      <c r="M35" s="4"/>
      <c r="N35" s="6" t="str">
        <f>VLOOKUP(C35,'[1]Trips&amp;Operators'!$C$1:$E$9999,3,0)</f>
        <v>COOLAHAN</v>
      </c>
      <c r="O35" s="7" t="s">
        <v>26</v>
      </c>
      <c r="P35" s="8" t="s">
        <v>65</v>
      </c>
      <c r="Q35" s="4" t="str">
        <f t="shared" si="0"/>
        <v>01</v>
      </c>
      <c r="R35" s="9">
        <f t="shared" si="1"/>
        <v>42614</v>
      </c>
      <c r="S35" s="4" t="str">
        <f t="shared" si="2"/>
        <v>0224-01</v>
      </c>
      <c r="T35" s="4" t="str">
        <f t="shared" si="3"/>
        <v>EC</v>
      </c>
    </row>
    <row r="36" spans="1:20" x14ac:dyDescent="0.25">
      <c r="A36" s="3">
        <v>42615.064976851849</v>
      </c>
      <c r="B36" s="4" t="s">
        <v>73</v>
      </c>
      <c r="C36" s="4" t="s">
        <v>76</v>
      </c>
      <c r="D36" s="4" t="s">
        <v>30</v>
      </c>
      <c r="E36" s="4" t="s">
        <v>63</v>
      </c>
      <c r="F36" s="5">
        <v>0</v>
      </c>
      <c r="G36" s="5">
        <v>53</v>
      </c>
      <c r="H36" s="4"/>
      <c r="I36" s="5">
        <v>85</v>
      </c>
      <c r="J36" s="4" t="s">
        <v>64</v>
      </c>
      <c r="K36" s="5">
        <v>1</v>
      </c>
      <c r="L36" s="4" t="s">
        <v>25</v>
      </c>
      <c r="M36" s="4"/>
      <c r="N36" s="6" t="str">
        <f>VLOOKUP(C36,'[1]Trips&amp;Operators'!$C$1:$E$9999,3,0)</f>
        <v>STAMBAUGH</v>
      </c>
      <c r="O36" s="7" t="s">
        <v>26</v>
      </c>
      <c r="P36" s="8" t="s">
        <v>65</v>
      </c>
      <c r="Q36" s="4" t="str">
        <f t="shared" si="0"/>
        <v>01</v>
      </c>
      <c r="R36" s="9">
        <f t="shared" si="1"/>
        <v>42614</v>
      </c>
      <c r="S36" s="4" t="str">
        <f t="shared" si="2"/>
        <v>0242-01</v>
      </c>
      <c r="T36" s="4" t="str">
        <f t="shared" si="3"/>
        <v>EC</v>
      </c>
    </row>
    <row r="37" spans="1:20" x14ac:dyDescent="0.25">
      <c r="A37" s="3">
        <v>42614.181712962964</v>
      </c>
      <c r="B37" s="4" t="s">
        <v>31</v>
      </c>
      <c r="C37" s="4" t="s">
        <v>77</v>
      </c>
      <c r="D37" s="4" t="s">
        <v>30</v>
      </c>
      <c r="E37" s="4" t="s">
        <v>63</v>
      </c>
      <c r="F37" s="5">
        <v>0</v>
      </c>
      <c r="G37" s="5">
        <v>54</v>
      </c>
      <c r="H37" s="4"/>
      <c r="I37" s="5">
        <v>233281</v>
      </c>
      <c r="J37" s="4" t="s">
        <v>64</v>
      </c>
      <c r="K37" s="5">
        <v>233491</v>
      </c>
      <c r="L37" s="4" t="s">
        <v>34</v>
      </c>
      <c r="M37" s="4"/>
      <c r="N37" s="6" t="str">
        <f>VLOOKUP(C37,'[1]Trips&amp;Operators'!$C$1:$E$9999,3,0)</f>
        <v>SPECTOR</v>
      </c>
      <c r="O37" s="7" t="s">
        <v>26</v>
      </c>
      <c r="P37" s="8" t="s">
        <v>65</v>
      </c>
      <c r="Q37" s="4" t="str">
        <f t="shared" si="0"/>
        <v>01</v>
      </c>
      <c r="R37" s="9">
        <f t="shared" si="1"/>
        <v>42614</v>
      </c>
      <c r="S37" s="4" t="str">
        <f t="shared" si="2"/>
        <v>0103-01</v>
      </c>
      <c r="T37" s="4" t="str">
        <f t="shared" si="3"/>
        <v>EC</v>
      </c>
    </row>
    <row r="38" spans="1:20" x14ac:dyDescent="0.25">
      <c r="A38" s="3">
        <v>42614.26494212963</v>
      </c>
      <c r="B38" s="4" t="s">
        <v>78</v>
      </c>
      <c r="C38" s="4" t="s">
        <v>79</v>
      </c>
      <c r="D38" s="4" t="s">
        <v>30</v>
      </c>
      <c r="E38" s="4" t="s">
        <v>63</v>
      </c>
      <c r="F38" s="5">
        <v>0</v>
      </c>
      <c r="G38" s="5">
        <v>44</v>
      </c>
      <c r="H38" s="4"/>
      <c r="I38" s="5">
        <v>233328</v>
      </c>
      <c r="J38" s="4" t="s">
        <v>64</v>
      </c>
      <c r="K38" s="5">
        <v>233491</v>
      </c>
      <c r="L38" s="4" t="s">
        <v>34</v>
      </c>
      <c r="M38" s="4"/>
      <c r="N38" s="6" t="str">
        <f>VLOOKUP(C38,'[1]Trips&amp;Operators'!$C$1:$E$9999,3,0)</f>
        <v>SPECTOR</v>
      </c>
      <c r="O38" s="7" t="s">
        <v>26</v>
      </c>
      <c r="P38" s="8" t="s">
        <v>65</v>
      </c>
      <c r="Q38" s="4" t="str">
        <f t="shared" si="0"/>
        <v>01</v>
      </c>
      <c r="R38" s="9">
        <f t="shared" si="1"/>
        <v>42614</v>
      </c>
      <c r="S38" s="4" t="str">
        <f t="shared" si="2"/>
        <v>0117-01</v>
      </c>
      <c r="T38" s="4" t="str">
        <f t="shared" si="3"/>
        <v>EC</v>
      </c>
    </row>
    <row r="39" spans="1:20" x14ac:dyDescent="0.25">
      <c r="A39" s="3">
        <v>42614.276365740741</v>
      </c>
      <c r="B39" s="4" t="s">
        <v>80</v>
      </c>
      <c r="C39" s="4" t="s">
        <v>81</v>
      </c>
      <c r="D39" s="4" t="s">
        <v>30</v>
      </c>
      <c r="E39" s="4" t="s">
        <v>63</v>
      </c>
      <c r="F39" s="5">
        <v>0</v>
      </c>
      <c r="G39" s="5">
        <v>110</v>
      </c>
      <c r="H39" s="4"/>
      <c r="I39" s="5">
        <v>232998</v>
      </c>
      <c r="J39" s="4" t="s">
        <v>64</v>
      </c>
      <c r="K39" s="5">
        <v>233491</v>
      </c>
      <c r="L39" s="4" t="s">
        <v>34</v>
      </c>
      <c r="M39" s="4"/>
      <c r="N39" s="6" t="str">
        <f>VLOOKUP(C39,'[1]Trips&amp;Operators'!$C$1:$E$9999,3,0)</f>
        <v>MALAVE</v>
      </c>
      <c r="O39" s="7" t="s">
        <v>26</v>
      </c>
      <c r="P39" s="8" t="s">
        <v>65</v>
      </c>
      <c r="Q39" s="4" t="str">
        <f t="shared" si="0"/>
        <v>01</v>
      </c>
      <c r="R39" s="9">
        <f t="shared" si="1"/>
        <v>42614</v>
      </c>
      <c r="S39" s="4" t="str">
        <f t="shared" si="2"/>
        <v>0119-01</v>
      </c>
      <c r="T39" s="4" t="str">
        <f t="shared" si="3"/>
        <v>EC</v>
      </c>
    </row>
    <row r="40" spans="1:20" x14ac:dyDescent="0.25">
      <c r="A40" s="3">
        <v>42614.360937500001</v>
      </c>
      <c r="B40" s="4" t="s">
        <v>37</v>
      </c>
      <c r="C40" s="4" t="s">
        <v>52</v>
      </c>
      <c r="D40" s="4" t="s">
        <v>30</v>
      </c>
      <c r="E40" s="4" t="s">
        <v>63</v>
      </c>
      <c r="F40" s="5">
        <v>0</v>
      </c>
      <c r="G40" s="5">
        <v>37</v>
      </c>
      <c r="H40" s="4"/>
      <c r="I40" s="5">
        <v>233304</v>
      </c>
      <c r="J40" s="4" t="s">
        <v>64</v>
      </c>
      <c r="K40" s="5">
        <v>233491</v>
      </c>
      <c r="L40" s="4" t="s">
        <v>34</v>
      </c>
      <c r="M40" s="4"/>
      <c r="N40" s="6" t="str">
        <f>VLOOKUP(C40,'[1]Trips&amp;Operators'!$C$1:$E$9999,3,0)</f>
        <v>STRICKLAND</v>
      </c>
      <c r="O40" s="7" t="s">
        <v>26</v>
      </c>
      <c r="P40" s="8" t="s">
        <v>65</v>
      </c>
      <c r="Q40" s="4" t="str">
        <f t="shared" si="0"/>
        <v>01</v>
      </c>
      <c r="R40" s="9">
        <f t="shared" si="1"/>
        <v>42614</v>
      </c>
      <c r="S40" s="4" t="str">
        <f t="shared" si="2"/>
        <v>0135-01</v>
      </c>
      <c r="T40" s="4" t="str">
        <f t="shared" si="3"/>
        <v>EC</v>
      </c>
    </row>
    <row r="41" spans="1:20" x14ac:dyDescent="0.25">
      <c r="A41" s="3">
        <v>42614.379675925928</v>
      </c>
      <c r="B41" s="4" t="s">
        <v>82</v>
      </c>
      <c r="C41" s="4" t="s">
        <v>83</v>
      </c>
      <c r="D41" s="4" t="s">
        <v>30</v>
      </c>
      <c r="E41" s="4" t="s">
        <v>63</v>
      </c>
      <c r="F41" s="5">
        <v>0</v>
      </c>
      <c r="G41" s="5">
        <v>54</v>
      </c>
      <c r="H41" s="4"/>
      <c r="I41" s="5">
        <v>233287</v>
      </c>
      <c r="J41" s="4" t="s">
        <v>64</v>
      </c>
      <c r="K41" s="5">
        <v>233491</v>
      </c>
      <c r="L41" s="4" t="s">
        <v>34</v>
      </c>
      <c r="M41" s="4"/>
      <c r="N41" s="6" t="str">
        <f>VLOOKUP(C41,'[1]Trips&amp;Operators'!$C$1:$E$9999,3,0)</f>
        <v>STARKS</v>
      </c>
      <c r="O41" s="7" t="s">
        <v>26</v>
      </c>
      <c r="P41" s="8" t="s">
        <v>65</v>
      </c>
      <c r="Q41" s="4" t="str">
        <f t="shared" si="0"/>
        <v>01</v>
      </c>
      <c r="R41" s="9">
        <f t="shared" si="1"/>
        <v>42614</v>
      </c>
      <c r="S41" s="4" t="str">
        <f t="shared" si="2"/>
        <v>0139-01</v>
      </c>
      <c r="T41" s="4" t="str">
        <f t="shared" si="3"/>
        <v>EC</v>
      </c>
    </row>
    <row r="42" spans="1:20" x14ac:dyDescent="0.25">
      <c r="A42" s="3">
        <v>42614.494687500002</v>
      </c>
      <c r="B42" s="4" t="s">
        <v>80</v>
      </c>
      <c r="C42" s="4" t="s">
        <v>84</v>
      </c>
      <c r="D42" s="4" t="s">
        <v>30</v>
      </c>
      <c r="E42" s="4" t="s">
        <v>63</v>
      </c>
      <c r="F42" s="5">
        <v>0</v>
      </c>
      <c r="G42" s="5">
        <v>33</v>
      </c>
      <c r="H42" s="4"/>
      <c r="I42" s="5">
        <v>233387</v>
      </c>
      <c r="J42" s="4" t="s">
        <v>64</v>
      </c>
      <c r="K42" s="5">
        <v>233491</v>
      </c>
      <c r="L42" s="4" t="s">
        <v>34</v>
      </c>
      <c r="M42" s="4"/>
      <c r="N42" s="6" t="str">
        <f>VLOOKUP(C42,'[1]Trips&amp;Operators'!$C$1:$E$9999,3,0)</f>
        <v>SHOOK</v>
      </c>
      <c r="O42" s="7" t="s">
        <v>26</v>
      </c>
      <c r="P42" s="8" t="s">
        <v>65</v>
      </c>
      <c r="Q42" s="4" t="str">
        <f t="shared" si="0"/>
        <v>01</v>
      </c>
      <c r="R42" s="9">
        <f t="shared" si="1"/>
        <v>42614</v>
      </c>
      <c r="S42" s="4" t="str">
        <f t="shared" si="2"/>
        <v>0161-01</v>
      </c>
      <c r="T42" s="4" t="str">
        <f t="shared" si="3"/>
        <v>EC</v>
      </c>
    </row>
    <row r="43" spans="1:20" x14ac:dyDescent="0.25">
      <c r="A43" s="3">
        <v>42614.505277777775</v>
      </c>
      <c r="B43" s="4" t="s">
        <v>37</v>
      </c>
      <c r="C43" s="4" t="s">
        <v>85</v>
      </c>
      <c r="D43" s="4" t="s">
        <v>30</v>
      </c>
      <c r="E43" s="4" t="s">
        <v>63</v>
      </c>
      <c r="F43" s="5">
        <v>0</v>
      </c>
      <c r="G43" s="5">
        <v>53</v>
      </c>
      <c r="H43" s="4"/>
      <c r="I43" s="5">
        <v>233319</v>
      </c>
      <c r="J43" s="4" t="s">
        <v>64</v>
      </c>
      <c r="K43" s="5">
        <v>233491</v>
      </c>
      <c r="L43" s="4" t="s">
        <v>34</v>
      </c>
      <c r="M43" s="4"/>
      <c r="N43" s="6" t="str">
        <f>VLOOKUP(C43,'[1]Trips&amp;Operators'!$C$1:$E$9999,3,0)</f>
        <v>MOSES</v>
      </c>
      <c r="O43" s="7" t="s">
        <v>26</v>
      </c>
      <c r="P43" s="8" t="s">
        <v>65</v>
      </c>
      <c r="Q43" s="4" t="str">
        <f t="shared" si="0"/>
        <v>01</v>
      </c>
      <c r="R43" s="9">
        <f t="shared" si="1"/>
        <v>42614</v>
      </c>
      <c r="S43" s="4" t="str">
        <f t="shared" si="2"/>
        <v>0163-01</v>
      </c>
      <c r="T43" s="4" t="str">
        <f t="shared" si="3"/>
        <v>EC</v>
      </c>
    </row>
    <row r="44" spans="1:20" x14ac:dyDescent="0.25">
      <c r="A44" s="3">
        <v>42614.746562499997</v>
      </c>
      <c r="B44" s="4" t="s">
        <v>78</v>
      </c>
      <c r="C44" s="4" t="s">
        <v>86</v>
      </c>
      <c r="D44" s="4" t="s">
        <v>30</v>
      </c>
      <c r="E44" s="4" t="s">
        <v>63</v>
      </c>
      <c r="F44" s="5">
        <v>0</v>
      </c>
      <c r="G44" s="5">
        <v>59</v>
      </c>
      <c r="H44" s="4"/>
      <c r="I44" s="5">
        <v>233234</v>
      </c>
      <c r="J44" s="4" t="s">
        <v>64</v>
      </c>
      <c r="K44" s="5">
        <v>233491</v>
      </c>
      <c r="L44" s="4" t="s">
        <v>34</v>
      </c>
      <c r="M44" s="4"/>
      <c r="N44" s="6" t="str">
        <f>VLOOKUP(C44,'[1]Trips&amp;Operators'!$C$1:$E$9999,3,0)</f>
        <v>KILLION</v>
      </c>
      <c r="O44" s="7" t="s">
        <v>26</v>
      </c>
      <c r="P44" s="8" t="s">
        <v>65</v>
      </c>
      <c r="Q44" s="4" t="str">
        <f t="shared" si="0"/>
        <v>01</v>
      </c>
      <c r="R44" s="9">
        <f t="shared" si="1"/>
        <v>42614</v>
      </c>
      <c r="S44" s="4" t="str">
        <f t="shared" si="2"/>
        <v>0205-01</v>
      </c>
      <c r="T44" s="4" t="str">
        <f t="shared" si="3"/>
        <v>EC</v>
      </c>
    </row>
    <row r="45" spans="1:20" x14ac:dyDescent="0.25">
      <c r="A45" s="3">
        <v>42614.941307870373</v>
      </c>
      <c r="B45" s="4" t="s">
        <v>48</v>
      </c>
      <c r="C45" s="4" t="s">
        <v>87</v>
      </c>
      <c r="D45" s="4" t="s">
        <v>30</v>
      </c>
      <c r="E45" s="4" t="s">
        <v>63</v>
      </c>
      <c r="F45" s="5">
        <v>0</v>
      </c>
      <c r="G45" s="5">
        <v>150</v>
      </c>
      <c r="H45" s="4"/>
      <c r="I45" s="5">
        <v>232842</v>
      </c>
      <c r="J45" s="4" t="s">
        <v>64</v>
      </c>
      <c r="K45" s="5">
        <v>233491</v>
      </c>
      <c r="L45" s="4" t="s">
        <v>34</v>
      </c>
      <c r="M45" s="4"/>
      <c r="N45" s="6" t="str">
        <f>VLOOKUP(C45,'[1]Trips&amp;Operators'!$C$1:$E$9999,3,0)</f>
        <v>STAMBAUGH</v>
      </c>
      <c r="O45" s="7" t="s">
        <v>26</v>
      </c>
      <c r="P45" s="8" t="s">
        <v>65</v>
      </c>
      <c r="Q45" s="4" t="str">
        <f t="shared" si="0"/>
        <v>01</v>
      </c>
      <c r="R45" s="9">
        <f t="shared" si="1"/>
        <v>42614</v>
      </c>
      <c r="S45" s="4" t="str">
        <f t="shared" si="2"/>
        <v>0233-01</v>
      </c>
      <c r="T45" s="4" t="str">
        <f t="shared" si="3"/>
        <v>EC</v>
      </c>
    </row>
    <row r="46" spans="1:20" x14ac:dyDescent="0.25">
      <c r="A46" s="3">
        <v>42614.347905092596</v>
      </c>
      <c r="B46" s="4" t="s">
        <v>88</v>
      </c>
      <c r="C46" s="4" t="s">
        <v>89</v>
      </c>
      <c r="D46" s="4" t="s">
        <v>30</v>
      </c>
      <c r="E46" s="4" t="s">
        <v>23</v>
      </c>
      <c r="F46" s="5">
        <v>280</v>
      </c>
      <c r="G46" s="5">
        <v>480</v>
      </c>
      <c r="H46" s="4"/>
      <c r="I46" s="5">
        <v>17160</v>
      </c>
      <c r="J46" s="4" t="s">
        <v>24</v>
      </c>
      <c r="K46" s="5">
        <v>15777</v>
      </c>
      <c r="L46" s="4" t="s">
        <v>25</v>
      </c>
      <c r="M46" s="4"/>
      <c r="N46" s="6" t="str">
        <f>VLOOKUP(C46,'[1]Trips&amp;Operators'!$C$1:$E$9999,3,0)</f>
        <v>YORK</v>
      </c>
      <c r="O46" s="7" t="s">
        <v>26</v>
      </c>
      <c r="P46" s="8" t="s">
        <v>27</v>
      </c>
      <c r="Q46" s="4" t="str">
        <f t="shared" si="0"/>
        <v>01</v>
      </c>
      <c r="R46" s="9">
        <f t="shared" si="1"/>
        <v>42614</v>
      </c>
      <c r="S46" s="4" t="str">
        <f t="shared" si="2"/>
        <v>0810-01</v>
      </c>
      <c r="T46" s="4" t="str">
        <f t="shared" si="3"/>
        <v>NW</v>
      </c>
    </row>
    <row r="47" spans="1:20" x14ac:dyDescent="0.25">
      <c r="A47" s="3">
        <v>42614.261481481481</v>
      </c>
      <c r="B47" s="4" t="s">
        <v>88</v>
      </c>
      <c r="C47" s="4" t="s">
        <v>90</v>
      </c>
      <c r="D47" s="4" t="s">
        <v>33</v>
      </c>
      <c r="E47" s="4" t="s">
        <v>45</v>
      </c>
      <c r="F47" s="5">
        <v>400</v>
      </c>
      <c r="G47" s="5">
        <v>453</v>
      </c>
      <c r="H47" s="4"/>
      <c r="I47" s="5">
        <v>39100</v>
      </c>
      <c r="J47" s="4" t="s">
        <v>46</v>
      </c>
      <c r="K47" s="5">
        <v>40977</v>
      </c>
      <c r="L47" s="4" t="s">
        <v>25</v>
      </c>
      <c r="M47" s="4"/>
      <c r="N47" s="6" t="str">
        <f>VLOOKUP(C47,'[1]Trips&amp;Operators'!$C$1:$E$9999,3,0)</f>
        <v>YORK</v>
      </c>
      <c r="O47" s="7" t="s">
        <v>26</v>
      </c>
      <c r="P47" s="8" t="s">
        <v>27</v>
      </c>
      <c r="Q47" s="4" t="str">
        <f t="shared" si="0"/>
        <v>01</v>
      </c>
      <c r="R47" s="9">
        <f t="shared" si="1"/>
        <v>42614</v>
      </c>
      <c r="S47" s="4" t="str">
        <f t="shared" si="2"/>
        <v>0802-01</v>
      </c>
      <c r="T47" s="4" t="str">
        <f t="shared" si="3"/>
        <v>NW</v>
      </c>
    </row>
    <row r="48" spans="1:20" x14ac:dyDescent="0.25">
      <c r="A48" s="3">
        <v>42614.605740740742</v>
      </c>
      <c r="B48" s="4" t="s">
        <v>91</v>
      </c>
      <c r="C48" s="4" t="s">
        <v>92</v>
      </c>
      <c r="D48" s="4" t="s">
        <v>30</v>
      </c>
      <c r="E48" s="4" t="s">
        <v>45</v>
      </c>
      <c r="F48" s="5">
        <v>400</v>
      </c>
      <c r="G48" s="5">
        <v>451</v>
      </c>
      <c r="H48" s="4"/>
      <c r="I48" s="5">
        <v>47727</v>
      </c>
      <c r="J48" s="4" t="s">
        <v>46</v>
      </c>
      <c r="K48" s="5">
        <v>47808</v>
      </c>
      <c r="L48" s="4" t="s">
        <v>34</v>
      </c>
      <c r="M48" s="4"/>
      <c r="N48" s="6" t="str">
        <f>VLOOKUP(C48,'[1]Trips&amp;Operators'!$C$1:$E$9999,3,0)</f>
        <v>MAHAN</v>
      </c>
      <c r="O48" s="7" t="s">
        <v>26</v>
      </c>
      <c r="P48" s="8" t="s">
        <v>27</v>
      </c>
      <c r="Q48" s="4" t="str">
        <f t="shared" si="0"/>
        <v>01</v>
      </c>
      <c r="R48" s="9">
        <f t="shared" si="1"/>
        <v>42614</v>
      </c>
      <c r="S48" s="4" t="str">
        <f t="shared" si="2"/>
        <v>0823-01</v>
      </c>
      <c r="T48" s="4" t="str">
        <f t="shared" si="3"/>
        <v>NW</v>
      </c>
    </row>
    <row r="49" spans="1:20" x14ac:dyDescent="0.25">
      <c r="A49" s="3">
        <v>42614.43886574074</v>
      </c>
      <c r="B49" s="4" t="s">
        <v>91</v>
      </c>
      <c r="C49" s="4" t="s">
        <v>93</v>
      </c>
      <c r="D49" s="4" t="s">
        <v>30</v>
      </c>
      <c r="E49" s="4" t="s">
        <v>45</v>
      </c>
      <c r="F49" s="5">
        <v>150</v>
      </c>
      <c r="G49" s="5">
        <v>340</v>
      </c>
      <c r="H49" s="4"/>
      <c r="I49" s="5">
        <v>56038</v>
      </c>
      <c r="J49" s="4" t="s">
        <v>46</v>
      </c>
      <c r="K49" s="5">
        <v>57008</v>
      </c>
      <c r="L49" s="4" t="s">
        <v>34</v>
      </c>
      <c r="M49" s="4"/>
      <c r="N49" s="6" t="str">
        <f>VLOOKUP(C49,'[1]Trips&amp;Operators'!$C$1:$E$9999,3,0)</f>
        <v>GEBRETEKLE</v>
      </c>
      <c r="O49" s="7" t="s">
        <v>26</v>
      </c>
      <c r="P49" s="8" t="s">
        <v>27</v>
      </c>
      <c r="Q49" s="4" t="str">
        <f t="shared" si="0"/>
        <v>01</v>
      </c>
      <c r="R49" s="9">
        <f t="shared" si="1"/>
        <v>42614</v>
      </c>
      <c r="S49" s="4" t="str">
        <f t="shared" si="2"/>
        <v>0815-01</v>
      </c>
      <c r="T49" s="4" t="str">
        <f t="shared" si="3"/>
        <v>NW</v>
      </c>
    </row>
    <row r="50" spans="1:20" x14ac:dyDescent="0.25">
      <c r="A50" s="3">
        <v>42614.48097222222</v>
      </c>
      <c r="B50" s="4" t="s">
        <v>91</v>
      </c>
      <c r="C50" s="4" t="s">
        <v>94</v>
      </c>
      <c r="D50" s="4" t="s">
        <v>30</v>
      </c>
      <c r="E50" s="4" t="s">
        <v>45</v>
      </c>
      <c r="F50" s="5">
        <v>150</v>
      </c>
      <c r="G50" s="5">
        <v>322</v>
      </c>
      <c r="H50" s="4"/>
      <c r="I50" s="5">
        <v>56145</v>
      </c>
      <c r="J50" s="4" t="s">
        <v>46</v>
      </c>
      <c r="K50" s="5">
        <v>57008</v>
      </c>
      <c r="L50" s="4" t="s">
        <v>34</v>
      </c>
      <c r="M50" s="4"/>
      <c r="N50" s="6" t="str">
        <f>VLOOKUP(C50,'[1]Trips&amp;Operators'!$C$1:$E$9999,3,0)</f>
        <v>GEBRETEKLE</v>
      </c>
      <c r="O50" s="7" t="s">
        <v>26</v>
      </c>
      <c r="P50" s="8" t="s">
        <v>27</v>
      </c>
      <c r="Q50" s="4" t="str">
        <f t="shared" si="0"/>
        <v>01</v>
      </c>
      <c r="R50" s="9">
        <f t="shared" si="1"/>
        <v>42614</v>
      </c>
      <c r="S50" s="4" t="str">
        <f t="shared" si="2"/>
        <v>0817-01</v>
      </c>
      <c r="T50" s="4" t="str">
        <f t="shared" si="3"/>
        <v>NW</v>
      </c>
    </row>
    <row r="51" spans="1:20" x14ac:dyDescent="0.25">
      <c r="A51" s="3">
        <v>42614.565034722225</v>
      </c>
      <c r="B51" s="4" t="s">
        <v>91</v>
      </c>
      <c r="C51" s="4" t="s">
        <v>95</v>
      </c>
      <c r="D51" s="4" t="s">
        <v>30</v>
      </c>
      <c r="E51" s="4" t="s">
        <v>45</v>
      </c>
      <c r="F51" s="5">
        <v>150</v>
      </c>
      <c r="G51" s="5">
        <v>310</v>
      </c>
      <c r="H51" s="4"/>
      <c r="I51" s="5">
        <v>56255</v>
      </c>
      <c r="J51" s="4" t="s">
        <v>46</v>
      </c>
      <c r="K51" s="5">
        <v>57008</v>
      </c>
      <c r="L51" s="4" t="s">
        <v>34</v>
      </c>
      <c r="M51" s="4"/>
      <c r="N51" s="6" t="str">
        <f>VLOOKUP(C51,'[1]Trips&amp;Operators'!$C$1:$E$9999,3,0)</f>
        <v>MAHAN</v>
      </c>
      <c r="O51" s="7" t="s">
        <v>26</v>
      </c>
      <c r="P51" s="8" t="s">
        <v>27</v>
      </c>
      <c r="Q51" s="4" t="str">
        <f t="shared" si="0"/>
        <v>01</v>
      </c>
      <c r="R51" s="9">
        <f t="shared" si="1"/>
        <v>42614</v>
      </c>
      <c r="S51" s="4" t="str">
        <f t="shared" si="2"/>
        <v>0821-01</v>
      </c>
      <c r="T51" s="4" t="str">
        <f t="shared" si="3"/>
        <v>NW</v>
      </c>
    </row>
    <row r="52" spans="1:20" x14ac:dyDescent="0.25">
      <c r="A52" s="3">
        <v>42614.667685185188</v>
      </c>
      <c r="B52" s="4" t="s">
        <v>96</v>
      </c>
      <c r="C52" s="4" t="s">
        <v>97</v>
      </c>
      <c r="D52" s="4" t="s">
        <v>30</v>
      </c>
      <c r="E52" s="4" t="s">
        <v>45</v>
      </c>
      <c r="F52" s="5">
        <v>150</v>
      </c>
      <c r="G52" s="5">
        <v>338</v>
      </c>
      <c r="H52" s="4"/>
      <c r="I52" s="5">
        <v>56196</v>
      </c>
      <c r="J52" s="4" t="s">
        <v>46</v>
      </c>
      <c r="K52" s="5">
        <v>57008</v>
      </c>
      <c r="L52" s="4" t="s">
        <v>34</v>
      </c>
      <c r="M52" s="4"/>
      <c r="N52" s="6" t="str">
        <f>VLOOKUP(C52,'[1]Trips&amp;Operators'!$C$1:$E$9999,3,0)</f>
        <v>YANAI</v>
      </c>
      <c r="O52" s="7" t="s">
        <v>26</v>
      </c>
      <c r="P52" s="8" t="s">
        <v>27</v>
      </c>
      <c r="Q52" s="4" t="str">
        <f t="shared" si="0"/>
        <v>01</v>
      </c>
      <c r="R52" s="9">
        <f t="shared" si="1"/>
        <v>42614</v>
      </c>
      <c r="S52" s="4" t="str">
        <f t="shared" si="2"/>
        <v>0827-01</v>
      </c>
      <c r="T52" s="4" t="str">
        <f t="shared" si="3"/>
        <v>NW</v>
      </c>
    </row>
    <row r="53" spans="1:20" x14ac:dyDescent="0.25">
      <c r="A53" s="3">
        <v>42614.755520833336</v>
      </c>
      <c r="B53" s="4" t="s">
        <v>88</v>
      </c>
      <c r="C53" s="4" t="s">
        <v>98</v>
      </c>
      <c r="D53" s="4" t="s">
        <v>33</v>
      </c>
      <c r="E53" s="4" t="s">
        <v>45</v>
      </c>
      <c r="F53" s="5">
        <v>150</v>
      </c>
      <c r="G53" s="5">
        <v>200</v>
      </c>
      <c r="H53" s="4"/>
      <c r="I53" s="5">
        <v>58125</v>
      </c>
      <c r="J53" s="4" t="s">
        <v>46</v>
      </c>
      <c r="K53" s="5">
        <v>59050</v>
      </c>
      <c r="L53" s="4" t="s">
        <v>25</v>
      </c>
      <c r="M53" s="4"/>
      <c r="N53" s="6" t="str">
        <f>VLOOKUP(C53,'[1]Trips&amp;Operators'!$C$1:$E$9999,3,0)</f>
        <v>YANAI</v>
      </c>
      <c r="O53" s="7" t="s">
        <v>26</v>
      </c>
      <c r="P53" s="8" t="s">
        <v>27</v>
      </c>
      <c r="Q53" s="4" t="str">
        <f t="shared" si="0"/>
        <v>01</v>
      </c>
      <c r="R53" s="9">
        <f t="shared" si="1"/>
        <v>42614</v>
      </c>
      <c r="S53" s="4" t="str">
        <f t="shared" si="2"/>
        <v>0836-01</v>
      </c>
      <c r="T53" s="4" t="str">
        <f t="shared" si="3"/>
        <v>NW</v>
      </c>
    </row>
    <row r="54" spans="1:20" x14ac:dyDescent="0.25">
      <c r="A54" s="3">
        <v>42614.328680555554</v>
      </c>
      <c r="B54" s="4" t="s">
        <v>99</v>
      </c>
      <c r="C54" s="4" t="s">
        <v>100</v>
      </c>
      <c r="D54" s="4" t="s">
        <v>30</v>
      </c>
      <c r="E54" s="4" t="s">
        <v>55</v>
      </c>
      <c r="F54" s="5">
        <v>0</v>
      </c>
      <c r="G54" s="5">
        <v>117</v>
      </c>
      <c r="H54" s="4"/>
      <c r="I54" s="5">
        <v>5119</v>
      </c>
      <c r="J54" s="4" t="s">
        <v>56</v>
      </c>
      <c r="K54" s="5">
        <v>4790</v>
      </c>
      <c r="L54" s="4" t="s">
        <v>25</v>
      </c>
      <c r="M54" s="4"/>
      <c r="N54" s="6" t="str">
        <f>VLOOKUP(C54,'[1]Trips&amp;Operators'!$C$1:$E$9999,3,0)</f>
        <v>BEAM</v>
      </c>
      <c r="O54" s="7" t="s">
        <v>26</v>
      </c>
      <c r="P54" s="8" t="s">
        <v>57</v>
      </c>
      <c r="Q54" s="4" t="str">
        <f t="shared" si="0"/>
        <v>01</v>
      </c>
      <c r="R54" s="9">
        <f t="shared" si="1"/>
        <v>42614</v>
      </c>
      <c r="S54" s="4" t="str">
        <f t="shared" si="2"/>
        <v>0808-01</v>
      </c>
      <c r="T54" s="4" t="str">
        <f t="shared" si="3"/>
        <v>NW</v>
      </c>
    </row>
    <row r="55" spans="1:20" x14ac:dyDescent="0.25">
      <c r="A55" s="3">
        <v>42614.755914351852</v>
      </c>
      <c r="B55" s="4" t="s">
        <v>88</v>
      </c>
      <c r="C55" s="4" t="s">
        <v>98</v>
      </c>
      <c r="D55" s="4" t="s">
        <v>30</v>
      </c>
      <c r="E55" s="4" t="s">
        <v>55</v>
      </c>
      <c r="F55" s="5">
        <v>0</v>
      </c>
      <c r="G55" s="5">
        <v>61</v>
      </c>
      <c r="H55" s="4"/>
      <c r="I55" s="5">
        <v>57806</v>
      </c>
      <c r="J55" s="4" t="s">
        <v>56</v>
      </c>
      <c r="K55" s="5">
        <v>41769</v>
      </c>
      <c r="L55" s="4" t="s">
        <v>25</v>
      </c>
      <c r="M55" s="4"/>
      <c r="N55" s="6" t="str">
        <f>VLOOKUP(C55,'[1]Trips&amp;Operators'!$C$1:$E$9999,3,0)</f>
        <v>YANAI</v>
      </c>
      <c r="O55" s="7" t="s">
        <v>26</v>
      </c>
      <c r="P55" s="8" t="s">
        <v>57</v>
      </c>
      <c r="Q55" s="4" t="str">
        <f t="shared" si="0"/>
        <v>01</v>
      </c>
      <c r="R55" s="9">
        <f t="shared" si="1"/>
        <v>42614</v>
      </c>
      <c r="S55" s="4" t="str">
        <f t="shared" si="2"/>
        <v>0836-01</v>
      </c>
      <c r="T55" s="4" t="str">
        <f t="shared" si="3"/>
        <v>NW</v>
      </c>
    </row>
    <row r="56" spans="1:20" x14ac:dyDescent="0.25">
      <c r="A56" s="3">
        <v>42614.722314814811</v>
      </c>
      <c r="B56" s="4" t="s">
        <v>88</v>
      </c>
      <c r="C56" s="4" t="s">
        <v>101</v>
      </c>
      <c r="D56" s="4" t="s">
        <v>30</v>
      </c>
      <c r="E56" s="4" t="s">
        <v>102</v>
      </c>
      <c r="F56" s="5">
        <v>100</v>
      </c>
      <c r="G56" s="5">
        <v>286</v>
      </c>
      <c r="H56" s="4"/>
      <c r="I56" s="5">
        <v>12113</v>
      </c>
      <c r="J56" s="4" t="s">
        <v>24</v>
      </c>
      <c r="K56" s="5">
        <v>11000</v>
      </c>
      <c r="L56" s="4" t="s">
        <v>25</v>
      </c>
      <c r="M56" s="4"/>
      <c r="N56" s="6" t="str">
        <f>VLOOKUP(C56,'[1]Trips&amp;Operators'!$C$1:$E$9999,3,0)</f>
        <v>YANAI</v>
      </c>
      <c r="O56" s="7" t="s">
        <v>26</v>
      </c>
      <c r="P56" s="8" t="s">
        <v>47</v>
      </c>
      <c r="Q56" s="4" t="str">
        <f t="shared" si="0"/>
        <v>01</v>
      </c>
      <c r="R56" s="9">
        <f t="shared" si="1"/>
        <v>42614</v>
      </c>
      <c r="S56" s="4" t="str">
        <f t="shared" si="2"/>
        <v>0832-01</v>
      </c>
      <c r="T56" s="4" t="str">
        <f t="shared" si="3"/>
        <v>NW</v>
      </c>
    </row>
    <row r="57" spans="1:20" x14ac:dyDescent="0.25">
      <c r="A57" s="3">
        <v>42614.684016203704</v>
      </c>
      <c r="B57" s="4" t="s">
        <v>88</v>
      </c>
      <c r="C57" s="4" t="s">
        <v>103</v>
      </c>
      <c r="D57" s="4" t="s">
        <v>30</v>
      </c>
      <c r="E57" s="4" t="s">
        <v>63</v>
      </c>
      <c r="F57" s="5">
        <v>0</v>
      </c>
      <c r="G57" s="5">
        <v>42</v>
      </c>
      <c r="H57" s="4"/>
      <c r="I57" s="5">
        <v>663</v>
      </c>
      <c r="J57" s="4" t="s">
        <v>64</v>
      </c>
      <c r="K57" s="5">
        <v>575</v>
      </c>
      <c r="L57" s="4" t="s">
        <v>25</v>
      </c>
      <c r="M57" s="4"/>
      <c r="N57" s="6" t="str">
        <f>VLOOKUP(C57,'[1]Trips&amp;Operators'!$C$1:$E$9999,3,0)</f>
        <v>YANAI</v>
      </c>
      <c r="O57" s="7" t="s">
        <v>26</v>
      </c>
      <c r="P57" s="8" t="s">
        <v>65</v>
      </c>
      <c r="Q57" s="4" t="str">
        <f t="shared" si="0"/>
        <v>01</v>
      </c>
      <c r="R57" s="9">
        <f t="shared" si="1"/>
        <v>42614</v>
      </c>
      <c r="S57" s="4" t="str">
        <f t="shared" si="2"/>
        <v>0828-01</v>
      </c>
      <c r="T57" s="4" t="str">
        <f t="shared" si="3"/>
        <v>NW</v>
      </c>
    </row>
    <row r="58" spans="1:20" x14ac:dyDescent="0.25">
      <c r="A58" s="3">
        <v>42614.524502314816</v>
      </c>
      <c r="B58" s="4" t="s">
        <v>91</v>
      </c>
      <c r="C58" s="4" t="s">
        <v>104</v>
      </c>
      <c r="D58" s="4" t="s">
        <v>30</v>
      </c>
      <c r="E58" s="4" t="s">
        <v>63</v>
      </c>
      <c r="F58" s="5">
        <v>0</v>
      </c>
      <c r="G58" s="5">
        <v>11</v>
      </c>
      <c r="H58" s="4"/>
      <c r="I58" s="5">
        <v>59012</v>
      </c>
      <c r="J58" s="4" t="s">
        <v>64</v>
      </c>
      <c r="K58" s="5">
        <v>59048</v>
      </c>
      <c r="L58" s="4" t="s">
        <v>34</v>
      </c>
      <c r="M58" s="4"/>
      <c r="N58" s="6" t="str">
        <f>VLOOKUP(C58,'[1]Trips&amp;Operators'!$C$1:$E$9999,3,0)</f>
        <v>GEBRETEKLE</v>
      </c>
      <c r="O58" s="7" t="s">
        <v>26</v>
      </c>
      <c r="P58" s="8" t="s">
        <v>65</v>
      </c>
      <c r="Q58" s="4" t="str">
        <f t="shared" si="0"/>
        <v>01</v>
      </c>
      <c r="R58" s="9">
        <f t="shared" si="1"/>
        <v>42614</v>
      </c>
      <c r="S58" s="4" t="str">
        <f t="shared" si="2"/>
        <v>0819-01</v>
      </c>
      <c r="T58" s="4" t="str">
        <f t="shared" si="3"/>
        <v>NW</v>
      </c>
    </row>
    <row r="59" spans="1:20" x14ac:dyDescent="0.25">
      <c r="A59" s="3">
        <v>42614.794432870367</v>
      </c>
      <c r="B59" s="4" t="s">
        <v>96</v>
      </c>
      <c r="C59" s="4" t="s">
        <v>105</v>
      </c>
      <c r="D59" s="4" t="s">
        <v>30</v>
      </c>
      <c r="E59" s="4" t="s">
        <v>63</v>
      </c>
      <c r="F59" s="5">
        <v>0</v>
      </c>
      <c r="G59" s="5">
        <v>38</v>
      </c>
      <c r="H59" s="4"/>
      <c r="I59" s="5">
        <v>58975</v>
      </c>
      <c r="J59" s="4" t="s">
        <v>64</v>
      </c>
      <c r="K59" s="5">
        <v>59048</v>
      </c>
      <c r="L59" s="4" t="s">
        <v>34</v>
      </c>
      <c r="M59" s="4"/>
      <c r="N59" s="6" t="str">
        <f>VLOOKUP(C59,'[1]Trips&amp;Operators'!$C$1:$E$9999,3,0)</f>
        <v>YANAI</v>
      </c>
      <c r="O59" s="7" t="s">
        <v>26</v>
      </c>
      <c r="P59" s="8" t="s">
        <v>65</v>
      </c>
      <c r="Q59" s="4" t="str">
        <f t="shared" si="0"/>
        <v>01</v>
      </c>
      <c r="R59" s="9">
        <f t="shared" si="1"/>
        <v>42614</v>
      </c>
      <c r="S59" s="4" t="str">
        <f t="shared" si="2"/>
        <v>0839-01</v>
      </c>
      <c r="T59" s="4" t="str">
        <f t="shared" si="3"/>
        <v>NW</v>
      </c>
    </row>
    <row r="60" spans="1:20" x14ac:dyDescent="0.25">
      <c r="A60" s="10">
        <v>42614.250601851854</v>
      </c>
      <c r="B60" s="11" t="s">
        <v>99</v>
      </c>
      <c r="C60" s="11" t="s">
        <v>106</v>
      </c>
      <c r="D60" s="11" t="s">
        <v>30</v>
      </c>
      <c r="E60" s="11" t="s">
        <v>23</v>
      </c>
      <c r="F60" s="12">
        <v>280</v>
      </c>
      <c r="G60" s="12">
        <v>467</v>
      </c>
      <c r="H60" s="11"/>
      <c r="I60" s="12">
        <v>17067</v>
      </c>
      <c r="J60" s="11" t="s">
        <v>24</v>
      </c>
      <c r="K60" s="12">
        <v>15777</v>
      </c>
      <c r="L60" s="11" t="s">
        <v>25</v>
      </c>
      <c r="M60" s="11"/>
      <c r="N60" s="13" t="str">
        <f>VLOOKUP(C60,'[1]Trips&amp;Operators'!$C$1:$E$9999,3,0)</f>
        <v>GEBRETEKLE</v>
      </c>
      <c r="O60" s="14" t="s">
        <v>26</v>
      </c>
      <c r="P60" s="15"/>
      <c r="Q60" s="11" t="str">
        <f t="shared" si="0"/>
        <v>01</v>
      </c>
      <c r="R60" s="16">
        <f t="shared" si="1"/>
        <v>42614</v>
      </c>
      <c r="S60" s="2" t="str">
        <f t="shared" si="2"/>
        <v>0902-01</v>
      </c>
      <c r="T60" s="2" t="str">
        <f t="shared" si="3"/>
        <v>Other</v>
      </c>
    </row>
    <row r="61" spans="1:20" x14ac:dyDescent="0.25">
      <c r="A61" s="3">
        <v>42615.070763888885</v>
      </c>
      <c r="B61" s="4" t="s">
        <v>107</v>
      </c>
      <c r="C61" s="4" t="s">
        <v>108</v>
      </c>
      <c r="D61" s="4" t="s">
        <v>30</v>
      </c>
      <c r="E61" s="4" t="s">
        <v>55</v>
      </c>
      <c r="F61" s="5">
        <v>0</v>
      </c>
      <c r="G61" s="5">
        <v>591</v>
      </c>
      <c r="H61" s="4"/>
      <c r="I61" s="5">
        <v>103798</v>
      </c>
      <c r="J61" s="4" t="s">
        <v>56</v>
      </c>
      <c r="K61" s="5">
        <v>107939</v>
      </c>
      <c r="L61" s="4" t="s">
        <v>34</v>
      </c>
      <c r="M61" s="4"/>
      <c r="N61" s="6" t="str">
        <f>VLOOKUP(C61,'[1]Trips&amp;Operators'!$C$1:$E$9999,3,0)</f>
        <v>GOLIGHTLY</v>
      </c>
      <c r="O61" s="7" t="s">
        <v>26</v>
      </c>
      <c r="P61" s="8"/>
      <c r="Q61" s="4" t="str">
        <f t="shared" si="0"/>
        <v>01</v>
      </c>
      <c r="R61" s="9">
        <f t="shared" si="1"/>
        <v>42614</v>
      </c>
      <c r="S61" s="2" t="str">
        <f t="shared" si="2"/>
        <v>57-01</v>
      </c>
      <c r="T61" s="2" t="str">
        <f t="shared" si="3"/>
        <v>Other</v>
      </c>
    </row>
    <row r="62" spans="1:20" x14ac:dyDescent="0.25">
      <c r="A62" s="3">
        <v>42615.070069444446</v>
      </c>
      <c r="B62" s="4" t="s">
        <v>48</v>
      </c>
      <c r="C62" s="4" t="s">
        <v>109</v>
      </c>
      <c r="D62" s="4" t="s">
        <v>30</v>
      </c>
      <c r="E62" s="4" t="s">
        <v>102</v>
      </c>
      <c r="F62" s="5">
        <v>100</v>
      </c>
      <c r="G62" s="5">
        <v>364</v>
      </c>
      <c r="H62" s="4"/>
      <c r="I62" s="5">
        <v>7902</v>
      </c>
      <c r="J62" s="4" t="s">
        <v>24</v>
      </c>
      <c r="K62" s="5">
        <v>10701</v>
      </c>
      <c r="L62" s="4" t="s">
        <v>34</v>
      </c>
      <c r="M62" s="4"/>
      <c r="N62" s="6" t="str">
        <f>VLOOKUP(C62,'[1]Trips&amp;Operators'!$C$1:$E$9999,3,0)</f>
        <v>STAMBAUGH</v>
      </c>
      <c r="O62" s="7" t="s">
        <v>26</v>
      </c>
      <c r="P62" s="8"/>
      <c r="Q62" s="4" t="str">
        <f t="shared" si="0"/>
        <v>01</v>
      </c>
      <c r="R62" s="9">
        <f t="shared" si="1"/>
        <v>42614</v>
      </c>
      <c r="S62" s="2" t="str">
        <f t="shared" si="2"/>
        <v>0313-01</v>
      </c>
      <c r="T62" s="2" t="str">
        <f t="shared" si="3"/>
        <v>Other</v>
      </c>
    </row>
    <row r="63" spans="1:20" x14ac:dyDescent="0.25">
      <c r="A63" s="3">
        <v>42614.256284722222</v>
      </c>
      <c r="B63" s="4" t="s">
        <v>99</v>
      </c>
      <c r="C63" s="4" t="s">
        <v>106</v>
      </c>
      <c r="D63" s="4" t="s">
        <v>30</v>
      </c>
      <c r="E63" s="4" t="s">
        <v>63</v>
      </c>
      <c r="F63" s="5">
        <v>0</v>
      </c>
      <c r="G63" s="5">
        <v>28</v>
      </c>
      <c r="H63" s="4"/>
      <c r="I63" s="5">
        <v>668</v>
      </c>
      <c r="J63" s="4" t="s">
        <v>64</v>
      </c>
      <c r="K63" s="5">
        <v>575</v>
      </c>
      <c r="L63" s="4" t="s">
        <v>25</v>
      </c>
      <c r="M63" s="4"/>
      <c r="N63" s="6" t="str">
        <f>VLOOKUP(C63,'[1]Trips&amp;Operators'!$C$1:$E$9999,3,0)</f>
        <v>GEBRETEKLE</v>
      </c>
      <c r="O63" s="7" t="s">
        <v>26</v>
      </c>
      <c r="P63" s="8"/>
      <c r="Q63" s="4" t="str">
        <f t="shared" si="0"/>
        <v>01</v>
      </c>
      <c r="R63" s="9">
        <f t="shared" si="1"/>
        <v>42614</v>
      </c>
      <c r="S63" s="2" t="str">
        <f t="shared" si="2"/>
        <v>0902-01</v>
      </c>
      <c r="T63" s="2" t="str">
        <f t="shared" si="3"/>
        <v>Other</v>
      </c>
    </row>
    <row r="64" spans="1:20" x14ac:dyDescent="0.25">
      <c r="A64" s="3">
        <v>42615.276643518519</v>
      </c>
      <c r="B64" s="4" t="s">
        <v>78</v>
      </c>
      <c r="C64" s="4" t="s">
        <v>110</v>
      </c>
      <c r="D64" s="4" t="s">
        <v>22</v>
      </c>
      <c r="E64" s="4" t="s">
        <v>23</v>
      </c>
      <c r="F64" s="5">
        <v>0</v>
      </c>
      <c r="G64" s="5">
        <v>284</v>
      </c>
      <c r="H64" s="4"/>
      <c r="I64" s="5">
        <v>33189</v>
      </c>
      <c r="J64" s="4" t="s">
        <v>24</v>
      </c>
      <c r="K64" s="5">
        <v>33137</v>
      </c>
      <c r="L64" s="4" t="s">
        <v>34</v>
      </c>
      <c r="M64" s="4"/>
      <c r="N64" s="6" t="str">
        <f>VLOOKUP(C64,'[3]Trips&amp;Operators'!$C$1:$E$9999,3,0)</f>
        <v>GEBRETEKLE</v>
      </c>
      <c r="O64" s="7" t="s">
        <v>26</v>
      </c>
      <c r="P64" s="8" t="s">
        <v>27</v>
      </c>
      <c r="Q64" s="4" t="str">
        <f t="shared" si="0"/>
        <v>02</v>
      </c>
      <c r="R64" s="9">
        <f t="shared" si="1"/>
        <v>42615</v>
      </c>
      <c r="S64" s="4" t="str">
        <f t="shared" si="2"/>
        <v>0123-02</v>
      </c>
      <c r="T64" s="4" t="str">
        <f t="shared" si="3"/>
        <v>EC</v>
      </c>
    </row>
    <row r="65" spans="1:20" x14ac:dyDescent="0.25">
      <c r="A65" s="3">
        <v>42615.749884259261</v>
      </c>
      <c r="B65" s="4" t="s">
        <v>88</v>
      </c>
      <c r="C65" s="4" t="s">
        <v>111</v>
      </c>
      <c r="D65" s="4" t="s">
        <v>30</v>
      </c>
      <c r="E65" s="4" t="s">
        <v>23</v>
      </c>
      <c r="F65" s="5">
        <v>0</v>
      </c>
      <c r="G65" s="5">
        <v>118</v>
      </c>
      <c r="H65" s="4"/>
      <c r="I65" s="5">
        <v>43558</v>
      </c>
      <c r="J65" s="4" t="s">
        <v>24</v>
      </c>
      <c r="K65" s="5">
        <v>42961</v>
      </c>
      <c r="L65" s="4" t="s">
        <v>25</v>
      </c>
      <c r="M65" s="4"/>
      <c r="N65" s="6" t="str">
        <f>VLOOKUP(C65,'[3]Trips&amp;Operators'!$C$1:$E$9999,3,0)</f>
        <v>CLARK</v>
      </c>
      <c r="O65" s="7" t="s">
        <v>26</v>
      </c>
      <c r="P65" s="8" t="s">
        <v>112</v>
      </c>
      <c r="Q65" s="4" t="str">
        <f t="shared" si="0"/>
        <v>02</v>
      </c>
      <c r="R65" s="9">
        <f t="shared" si="1"/>
        <v>42615</v>
      </c>
      <c r="S65" s="4" t="str">
        <f t="shared" si="2"/>
        <v>0204-02</v>
      </c>
      <c r="T65" s="4" t="str">
        <f t="shared" si="3"/>
        <v>EC</v>
      </c>
    </row>
    <row r="66" spans="1:20" x14ac:dyDescent="0.25">
      <c r="A66" s="3">
        <v>42615.332754629628</v>
      </c>
      <c r="B66" s="4" t="s">
        <v>113</v>
      </c>
      <c r="C66" s="4" t="s">
        <v>114</v>
      </c>
      <c r="D66" s="4" t="s">
        <v>30</v>
      </c>
      <c r="E66" s="4" t="s">
        <v>23</v>
      </c>
      <c r="F66" s="5">
        <v>0</v>
      </c>
      <c r="G66" s="5">
        <v>313</v>
      </c>
      <c r="H66" s="4"/>
      <c r="I66" s="5">
        <v>109199</v>
      </c>
      <c r="J66" s="4" t="s">
        <v>24</v>
      </c>
      <c r="K66" s="5">
        <v>109135</v>
      </c>
      <c r="L66" s="4" t="s">
        <v>25</v>
      </c>
      <c r="M66" s="4"/>
      <c r="N66" s="6" t="str">
        <f>VLOOKUP(C66,'[3]Trips&amp;Operators'!$C$1:$E$9999,3,0)</f>
        <v>SPECTOR</v>
      </c>
      <c r="O66" s="7" t="s">
        <v>26</v>
      </c>
      <c r="P66" s="8" t="s">
        <v>27</v>
      </c>
      <c r="Q66" s="4" t="str">
        <f t="shared" ref="Q66:Q129" si="4">RIGHT(C66,2)</f>
        <v>02</v>
      </c>
      <c r="R66" s="9">
        <f t="shared" ref="R66:R129" si="5">first_day_of_month+Q66-1</f>
        <v>42615</v>
      </c>
      <c r="S66" s="4" t="str">
        <f t="shared" si="2"/>
        <v>0126-02</v>
      </c>
      <c r="T66" s="4" t="str">
        <f t="shared" si="3"/>
        <v>EC</v>
      </c>
    </row>
    <row r="67" spans="1:20" x14ac:dyDescent="0.25">
      <c r="A67" s="3">
        <v>42615.338750000003</v>
      </c>
      <c r="B67" s="4" t="s">
        <v>115</v>
      </c>
      <c r="C67" s="4" t="s">
        <v>116</v>
      </c>
      <c r="D67" s="4" t="s">
        <v>30</v>
      </c>
      <c r="E67" s="4" t="s">
        <v>45</v>
      </c>
      <c r="F67" s="5">
        <v>450</v>
      </c>
      <c r="G67" s="5">
        <v>625</v>
      </c>
      <c r="H67" s="4"/>
      <c r="I67" s="5">
        <v>158798</v>
      </c>
      <c r="J67" s="4" t="s">
        <v>46</v>
      </c>
      <c r="K67" s="5">
        <v>156300</v>
      </c>
      <c r="L67" s="4" t="s">
        <v>25</v>
      </c>
      <c r="M67" s="4"/>
      <c r="N67" s="6" t="str">
        <f>VLOOKUP(C67,'[3]Trips&amp;Operators'!$C$1:$E$9999,3,0)</f>
        <v>MAELZER</v>
      </c>
      <c r="O67" s="7" t="s">
        <v>26</v>
      </c>
      <c r="P67" s="8" t="s">
        <v>47</v>
      </c>
      <c r="Q67" s="4" t="str">
        <f t="shared" si="4"/>
        <v>02</v>
      </c>
      <c r="R67" s="9">
        <f t="shared" si="5"/>
        <v>42615</v>
      </c>
      <c r="S67" s="4" t="str">
        <f t="shared" ref="S67:S130" si="6">IF(LEN(C67)=6,"0"&amp;C67,C67)</f>
        <v>0128-02</v>
      </c>
      <c r="T67" s="4" t="str">
        <f t="shared" ref="T67:T130" si="7">IFERROR(IF(VALUE(LEFT(S67,2))&lt;=2,"EC",IF(OR(VALUE(LEFT(S67,2))=8,VALUE(LEFT(S67,2))=18),"NW","Other")),"Other")</f>
        <v>EC</v>
      </c>
    </row>
    <row r="68" spans="1:20" x14ac:dyDescent="0.25">
      <c r="A68" s="3">
        <v>42615.483900462961</v>
      </c>
      <c r="B68" s="4" t="s">
        <v>115</v>
      </c>
      <c r="C68" s="4" t="s">
        <v>117</v>
      </c>
      <c r="D68" s="4" t="s">
        <v>33</v>
      </c>
      <c r="E68" s="4" t="s">
        <v>45</v>
      </c>
      <c r="F68" s="5">
        <v>700</v>
      </c>
      <c r="G68" s="5">
        <v>750</v>
      </c>
      <c r="H68" s="4"/>
      <c r="I68" s="5">
        <v>165170</v>
      </c>
      <c r="J68" s="4" t="s">
        <v>46</v>
      </c>
      <c r="K68" s="5">
        <v>183829</v>
      </c>
      <c r="L68" s="4" t="s">
        <v>25</v>
      </c>
      <c r="M68" s="4"/>
      <c r="N68" s="6" t="str">
        <f>VLOOKUP(C68,'[3]Trips&amp;Operators'!$C$1:$E$9999,3,0)</f>
        <v>STRICKLAND</v>
      </c>
      <c r="O68" s="7" t="s">
        <v>26</v>
      </c>
      <c r="P68" s="8" t="s">
        <v>47</v>
      </c>
      <c r="Q68" s="4" t="str">
        <f t="shared" si="4"/>
        <v>02</v>
      </c>
      <c r="R68" s="9">
        <f t="shared" si="5"/>
        <v>42615</v>
      </c>
      <c r="S68" s="4" t="str">
        <f t="shared" si="6"/>
        <v>0156-02</v>
      </c>
      <c r="T68" s="4" t="str">
        <f t="shared" si="7"/>
        <v>EC</v>
      </c>
    </row>
    <row r="69" spans="1:20" x14ac:dyDescent="0.25">
      <c r="A69" s="3">
        <v>42615.764386574076</v>
      </c>
      <c r="B69" s="4" t="s">
        <v>113</v>
      </c>
      <c r="C69" s="4" t="s">
        <v>118</v>
      </c>
      <c r="D69" s="4" t="s">
        <v>33</v>
      </c>
      <c r="E69" s="4" t="s">
        <v>45</v>
      </c>
      <c r="F69" s="5">
        <v>600</v>
      </c>
      <c r="G69" s="5">
        <v>653</v>
      </c>
      <c r="H69" s="4"/>
      <c r="I69" s="5">
        <v>184369</v>
      </c>
      <c r="J69" s="4" t="s">
        <v>46</v>
      </c>
      <c r="K69" s="5">
        <v>190834</v>
      </c>
      <c r="L69" s="4" t="s">
        <v>25</v>
      </c>
      <c r="M69" s="4"/>
      <c r="N69" s="6" t="str">
        <f>VLOOKUP(C69,'[3]Trips&amp;Operators'!$C$1:$E$9999,3,0)</f>
        <v>ISHMAEL</v>
      </c>
      <c r="O69" s="7" t="s">
        <v>26</v>
      </c>
      <c r="P69" s="8" t="s">
        <v>47</v>
      </c>
      <c r="Q69" s="4" t="str">
        <f t="shared" si="4"/>
        <v>02</v>
      </c>
      <c r="R69" s="9">
        <f t="shared" si="5"/>
        <v>42615</v>
      </c>
      <c r="S69" s="4" t="str">
        <f t="shared" si="6"/>
        <v>0210-02</v>
      </c>
      <c r="T69" s="4" t="str">
        <f t="shared" si="7"/>
        <v>EC</v>
      </c>
    </row>
    <row r="70" spans="1:20" x14ac:dyDescent="0.25">
      <c r="A70" s="3">
        <v>42615.578402777777</v>
      </c>
      <c r="B70" s="4" t="s">
        <v>78</v>
      </c>
      <c r="C70" s="4" t="s">
        <v>119</v>
      </c>
      <c r="D70" s="4" t="s">
        <v>30</v>
      </c>
      <c r="E70" s="4" t="s">
        <v>55</v>
      </c>
      <c r="F70" s="5">
        <v>0</v>
      </c>
      <c r="G70" s="5">
        <v>553</v>
      </c>
      <c r="H70" s="4"/>
      <c r="I70" s="5">
        <v>122021</v>
      </c>
      <c r="J70" s="4" t="s">
        <v>56</v>
      </c>
      <c r="K70" s="5">
        <v>126585</v>
      </c>
      <c r="L70" s="4" t="s">
        <v>34</v>
      </c>
      <c r="M70" s="4"/>
      <c r="N70" s="6" t="str">
        <f>VLOOKUP(C70,'[3]Trips&amp;Operators'!$C$1:$E$9999,3,0)</f>
        <v>MOSES</v>
      </c>
      <c r="O70" s="7" t="s">
        <v>120</v>
      </c>
      <c r="P70" s="8" t="s">
        <v>121</v>
      </c>
      <c r="Q70" s="4" t="str">
        <f t="shared" si="4"/>
        <v>02</v>
      </c>
      <c r="R70" s="9">
        <f t="shared" si="5"/>
        <v>42615</v>
      </c>
      <c r="S70" s="4" t="str">
        <f t="shared" si="6"/>
        <v>0179-02</v>
      </c>
      <c r="T70" s="4" t="str">
        <f t="shared" si="7"/>
        <v>EC</v>
      </c>
    </row>
    <row r="71" spans="1:20" x14ac:dyDescent="0.25">
      <c r="A71" s="3">
        <v>42615.578240740739</v>
      </c>
      <c r="B71" s="4" t="s">
        <v>122</v>
      </c>
      <c r="C71" s="4" t="s">
        <v>123</v>
      </c>
      <c r="D71" s="4" t="s">
        <v>30</v>
      </c>
      <c r="E71" s="4" t="s">
        <v>55</v>
      </c>
      <c r="F71" s="5">
        <v>0</v>
      </c>
      <c r="G71" s="5">
        <v>492</v>
      </c>
      <c r="H71" s="4"/>
      <c r="I71" s="5">
        <v>150888</v>
      </c>
      <c r="J71" s="4" t="s">
        <v>56</v>
      </c>
      <c r="K71" s="5">
        <v>149700</v>
      </c>
      <c r="L71" s="4" t="s">
        <v>25</v>
      </c>
      <c r="M71" s="4"/>
      <c r="N71" s="6" t="str">
        <f>VLOOKUP(C71,'[3]Trips&amp;Operators'!$C$1:$E$9999,3,0)</f>
        <v>STEWART</v>
      </c>
      <c r="O71" s="7" t="s">
        <v>120</v>
      </c>
      <c r="P71" s="8" t="s">
        <v>121</v>
      </c>
      <c r="Q71" s="4" t="str">
        <f t="shared" si="4"/>
        <v>02</v>
      </c>
      <c r="R71" s="9">
        <f t="shared" si="5"/>
        <v>42615</v>
      </c>
      <c r="S71" s="4" t="str">
        <f t="shared" si="6"/>
        <v>0174-02</v>
      </c>
      <c r="T71" s="4" t="str">
        <f t="shared" si="7"/>
        <v>EC</v>
      </c>
    </row>
    <row r="72" spans="1:20" x14ac:dyDescent="0.25">
      <c r="A72" s="3">
        <v>42615.224108796298</v>
      </c>
      <c r="B72" s="4" t="s">
        <v>124</v>
      </c>
      <c r="C72" s="4" t="s">
        <v>125</v>
      </c>
      <c r="D72" s="4" t="s">
        <v>30</v>
      </c>
      <c r="E72" s="4" t="s">
        <v>55</v>
      </c>
      <c r="F72" s="5">
        <v>0</v>
      </c>
      <c r="G72" s="5">
        <v>147</v>
      </c>
      <c r="H72" s="4"/>
      <c r="I72" s="5">
        <v>157779</v>
      </c>
      <c r="J72" s="4" t="s">
        <v>56</v>
      </c>
      <c r="K72" s="5">
        <v>157300</v>
      </c>
      <c r="L72" s="4" t="s">
        <v>25</v>
      </c>
      <c r="M72" s="4"/>
      <c r="N72" s="6" t="str">
        <f>VLOOKUP(C72,'[3]Trips&amp;Operators'!$C$1:$E$9999,3,0)</f>
        <v>MALAVE</v>
      </c>
      <c r="O72" s="7" t="s">
        <v>120</v>
      </c>
      <c r="P72" s="8" t="s">
        <v>121</v>
      </c>
      <c r="Q72" s="4" t="str">
        <f t="shared" si="4"/>
        <v>02</v>
      </c>
      <c r="R72" s="9">
        <f t="shared" si="5"/>
        <v>42615</v>
      </c>
      <c r="S72" s="4" t="str">
        <f t="shared" si="6"/>
        <v>0106-02</v>
      </c>
      <c r="T72" s="4" t="str">
        <f t="shared" si="7"/>
        <v>EC</v>
      </c>
    </row>
    <row r="73" spans="1:20" x14ac:dyDescent="0.25">
      <c r="A73" s="3">
        <v>42615.22252314815</v>
      </c>
      <c r="B73" s="4" t="s">
        <v>124</v>
      </c>
      <c r="C73" s="4" t="s">
        <v>125</v>
      </c>
      <c r="D73" s="4" t="s">
        <v>30</v>
      </c>
      <c r="E73" s="4" t="s">
        <v>55</v>
      </c>
      <c r="F73" s="5">
        <v>0</v>
      </c>
      <c r="G73" s="5">
        <v>683</v>
      </c>
      <c r="H73" s="4"/>
      <c r="I73" s="5">
        <v>162765</v>
      </c>
      <c r="J73" s="4" t="s">
        <v>56</v>
      </c>
      <c r="K73" s="5">
        <v>162262</v>
      </c>
      <c r="L73" s="4" t="s">
        <v>25</v>
      </c>
      <c r="M73" s="4"/>
      <c r="N73" s="6" t="str">
        <f>VLOOKUP(C73,'[3]Trips&amp;Operators'!$C$1:$E$9999,3,0)</f>
        <v>MALAVE</v>
      </c>
      <c r="O73" s="7" t="s">
        <v>120</v>
      </c>
      <c r="P73" s="8" t="s">
        <v>121</v>
      </c>
      <c r="Q73" s="4" t="str">
        <f t="shared" si="4"/>
        <v>02</v>
      </c>
      <c r="R73" s="9">
        <f t="shared" si="5"/>
        <v>42615</v>
      </c>
      <c r="S73" s="4" t="str">
        <f t="shared" si="6"/>
        <v>0106-02</v>
      </c>
      <c r="T73" s="4" t="str">
        <f t="shared" si="7"/>
        <v>EC</v>
      </c>
    </row>
    <row r="74" spans="1:20" x14ac:dyDescent="0.25">
      <c r="A74" s="3">
        <v>42615.428067129629</v>
      </c>
      <c r="B74" s="4" t="s">
        <v>122</v>
      </c>
      <c r="C74" s="4" t="s">
        <v>126</v>
      </c>
      <c r="D74" s="4" t="s">
        <v>30</v>
      </c>
      <c r="E74" s="4" t="s">
        <v>55</v>
      </c>
      <c r="F74" s="5">
        <v>0</v>
      </c>
      <c r="G74" s="5">
        <v>407</v>
      </c>
      <c r="H74" s="4"/>
      <c r="I74" s="5">
        <v>193897</v>
      </c>
      <c r="J74" s="4" t="s">
        <v>56</v>
      </c>
      <c r="K74" s="5">
        <v>191723</v>
      </c>
      <c r="L74" s="4" t="s">
        <v>25</v>
      </c>
      <c r="M74" s="4"/>
      <c r="N74" s="6" t="str">
        <f>VLOOKUP(C74,'[3]Trips&amp;Operators'!$C$1:$E$9999,3,0)</f>
        <v>DAVIS</v>
      </c>
      <c r="O74" s="7" t="s">
        <v>26</v>
      </c>
      <c r="P74" s="8" t="s">
        <v>57</v>
      </c>
      <c r="Q74" s="4" t="str">
        <f t="shared" si="4"/>
        <v>02</v>
      </c>
      <c r="R74" s="9">
        <f t="shared" si="5"/>
        <v>42615</v>
      </c>
      <c r="S74" s="4" t="str">
        <f t="shared" si="6"/>
        <v>0146-02</v>
      </c>
      <c r="T74" s="4" t="str">
        <f t="shared" si="7"/>
        <v>EC</v>
      </c>
    </row>
    <row r="75" spans="1:20" x14ac:dyDescent="0.25">
      <c r="A75" s="3">
        <v>42615.532569444447</v>
      </c>
      <c r="B75" s="4" t="s">
        <v>69</v>
      </c>
      <c r="C75" s="4" t="s">
        <v>127</v>
      </c>
      <c r="D75" s="4" t="s">
        <v>30</v>
      </c>
      <c r="E75" s="4" t="s">
        <v>55</v>
      </c>
      <c r="F75" s="5">
        <v>0</v>
      </c>
      <c r="G75" s="5">
        <v>447</v>
      </c>
      <c r="H75" s="4"/>
      <c r="I75" s="5">
        <v>194194</v>
      </c>
      <c r="J75" s="4" t="s">
        <v>56</v>
      </c>
      <c r="K75" s="5">
        <v>191723</v>
      </c>
      <c r="L75" s="4" t="s">
        <v>25</v>
      </c>
      <c r="M75" s="4"/>
      <c r="N75" s="6" t="str">
        <f>VLOOKUP(C75,'[3]Trips&amp;Operators'!$C$1:$E$9999,3,0)</f>
        <v>MOSES</v>
      </c>
      <c r="O75" s="7" t="s">
        <v>26</v>
      </c>
      <c r="P75" s="8" t="s">
        <v>57</v>
      </c>
      <c r="Q75" s="4" t="str">
        <f t="shared" si="4"/>
        <v>02</v>
      </c>
      <c r="R75" s="9">
        <f t="shared" si="5"/>
        <v>42615</v>
      </c>
      <c r="S75" s="4" t="str">
        <f t="shared" si="6"/>
        <v>0166-02</v>
      </c>
      <c r="T75" s="4" t="str">
        <f t="shared" si="7"/>
        <v>EC</v>
      </c>
    </row>
    <row r="76" spans="1:20" x14ac:dyDescent="0.25">
      <c r="A76" s="3">
        <v>42615.750937500001</v>
      </c>
      <c r="B76" s="4" t="s">
        <v>128</v>
      </c>
      <c r="C76" s="4" t="s">
        <v>129</v>
      </c>
      <c r="D76" s="4" t="s">
        <v>33</v>
      </c>
      <c r="E76" s="4" t="s">
        <v>130</v>
      </c>
      <c r="F76" s="5">
        <v>0</v>
      </c>
      <c r="G76" s="5">
        <v>138</v>
      </c>
      <c r="H76" s="4"/>
      <c r="I76" s="5">
        <v>2123</v>
      </c>
      <c r="J76" s="4" t="s">
        <v>131</v>
      </c>
      <c r="K76" s="5">
        <v>1692</v>
      </c>
      <c r="L76" s="4" t="s">
        <v>34</v>
      </c>
      <c r="M76" s="4"/>
      <c r="N76" s="6" t="str">
        <f>VLOOKUP(C76,'[3]Trips&amp;Operators'!$C$1:$E$9999,3,0)</f>
        <v>WEBSTER</v>
      </c>
      <c r="O76" s="7" t="s">
        <v>120</v>
      </c>
      <c r="P76" s="8" t="s">
        <v>121</v>
      </c>
      <c r="Q76" s="4" t="str">
        <f t="shared" si="4"/>
        <v>02</v>
      </c>
      <c r="R76" s="9">
        <f t="shared" si="5"/>
        <v>42615</v>
      </c>
      <c r="S76" s="4" t="str">
        <f t="shared" si="6"/>
        <v>0215-02</v>
      </c>
      <c r="T76" s="4" t="str">
        <f t="shared" si="7"/>
        <v>EC</v>
      </c>
    </row>
    <row r="77" spans="1:20" x14ac:dyDescent="0.25">
      <c r="A77" s="3">
        <v>42615.34815972222</v>
      </c>
      <c r="B77" s="4" t="s">
        <v>113</v>
      </c>
      <c r="C77" s="4" t="s">
        <v>114</v>
      </c>
      <c r="D77" s="4" t="s">
        <v>30</v>
      </c>
      <c r="E77" s="4" t="s">
        <v>63</v>
      </c>
      <c r="F77" s="5">
        <v>0</v>
      </c>
      <c r="G77" s="5">
        <v>33</v>
      </c>
      <c r="H77" s="4"/>
      <c r="I77" s="5">
        <v>141</v>
      </c>
      <c r="J77" s="4" t="s">
        <v>64</v>
      </c>
      <c r="K77" s="5">
        <v>1</v>
      </c>
      <c r="L77" s="4" t="s">
        <v>25</v>
      </c>
      <c r="M77" s="4"/>
      <c r="N77" s="6" t="str">
        <f>VLOOKUP(C77,'[3]Trips&amp;Operators'!$C$1:$E$9999,3,0)</f>
        <v>SPECTOR</v>
      </c>
      <c r="O77" s="7" t="s">
        <v>26</v>
      </c>
      <c r="P77" s="8" t="s">
        <v>65</v>
      </c>
      <c r="Q77" s="4" t="str">
        <f t="shared" si="4"/>
        <v>02</v>
      </c>
      <c r="R77" s="9">
        <f t="shared" si="5"/>
        <v>42615</v>
      </c>
      <c r="S77" s="4" t="str">
        <f t="shared" si="6"/>
        <v>0126-02</v>
      </c>
      <c r="T77" s="4" t="str">
        <f t="shared" si="7"/>
        <v>EC</v>
      </c>
    </row>
    <row r="78" spans="1:20" x14ac:dyDescent="0.25">
      <c r="A78" s="3">
        <v>42615.421747685185</v>
      </c>
      <c r="B78" s="4" t="s">
        <v>113</v>
      </c>
      <c r="C78" s="4" t="s">
        <v>132</v>
      </c>
      <c r="D78" s="4" t="s">
        <v>30</v>
      </c>
      <c r="E78" s="4" t="s">
        <v>63</v>
      </c>
      <c r="F78" s="5">
        <v>0</v>
      </c>
      <c r="G78" s="5">
        <v>55</v>
      </c>
      <c r="H78" s="4"/>
      <c r="I78" s="5">
        <v>176</v>
      </c>
      <c r="J78" s="4" t="s">
        <v>64</v>
      </c>
      <c r="K78" s="5">
        <v>1</v>
      </c>
      <c r="L78" s="4" t="s">
        <v>25</v>
      </c>
      <c r="M78" s="4"/>
      <c r="N78" s="6" t="str">
        <f>VLOOKUP(C78,'[3]Trips&amp;Operators'!$C$1:$E$9999,3,0)</f>
        <v>SPECTOR</v>
      </c>
      <c r="O78" s="7" t="s">
        <v>26</v>
      </c>
      <c r="P78" s="8" t="s">
        <v>65</v>
      </c>
      <c r="Q78" s="4" t="str">
        <f t="shared" si="4"/>
        <v>02</v>
      </c>
      <c r="R78" s="9">
        <f t="shared" si="5"/>
        <v>42615</v>
      </c>
      <c r="S78" s="4" t="str">
        <f t="shared" si="6"/>
        <v>0140-02</v>
      </c>
      <c r="T78" s="4" t="str">
        <f t="shared" si="7"/>
        <v>EC</v>
      </c>
    </row>
    <row r="79" spans="1:20" x14ac:dyDescent="0.25">
      <c r="A79" s="3">
        <v>42615.493136574078</v>
      </c>
      <c r="B79" s="4" t="s">
        <v>113</v>
      </c>
      <c r="C79" s="4" t="s">
        <v>133</v>
      </c>
      <c r="D79" s="4" t="s">
        <v>30</v>
      </c>
      <c r="E79" s="4" t="s">
        <v>63</v>
      </c>
      <c r="F79" s="5">
        <v>0</v>
      </c>
      <c r="G79" s="5">
        <v>38</v>
      </c>
      <c r="H79" s="4"/>
      <c r="I79" s="5">
        <v>130</v>
      </c>
      <c r="J79" s="4" t="s">
        <v>64</v>
      </c>
      <c r="K79" s="5">
        <v>1</v>
      </c>
      <c r="L79" s="4" t="s">
        <v>25</v>
      </c>
      <c r="M79" s="4"/>
      <c r="N79" s="6" t="str">
        <f>VLOOKUP(C79,'[3]Trips&amp;Operators'!$C$1:$E$9999,3,0)</f>
        <v>SPECTOR</v>
      </c>
      <c r="O79" s="7" t="s">
        <v>26</v>
      </c>
      <c r="P79" s="8" t="s">
        <v>65</v>
      </c>
      <c r="Q79" s="4" t="str">
        <f t="shared" si="4"/>
        <v>02</v>
      </c>
      <c r="R79" s="9">
        <f t="shared" si="5"/>
        <v>42615</v>
      </c>
      <c r="S79" s="4" t="str">
        <f t="shared" si="6"/>
        <v>0154-02</v>
      </c>
      <c r="T79" s="4" t="str">
        <f t="shared" si="7"/>
        <v>EC</v>
      </c>
    </row>
    <row r="80" spans="1:20" x14ac:dyDescent="0.25">
      <c r="A80" s="3">
        <v>42615.818414351852</v>
      </c>
      <c r="B80" s="4" t="s">
        <v>122</v>
      </c>
      <c r="C80" s="4" t="s">
        <v>134</v>
      </c>
      <c r="D80" s="4" t="s">
        <v>30</v>
      </c>
      <c r="E80" s="4" t="s">
        <v>63</v>
      </c>
      <c r="F80" s="5">
        <v>0</v>
      </c>
      <c r="G80" s="5">
        <v>40</v>
      </c>
      <c r="H80" s="4"/>
      <c r="I80" s="5">
        <v>956</v>
      </c>
      <c r="J80" s="4" t="s">
        <v>64</v>
      </c>
      <c r="K80" s="5">
        <v>839</v>
      </c>
      <c r="L80" s="4" t="s">
        <v>25</v>
      </c>
      <c r="M80" s="4"/>
      <c r="N80" s="6" t="str">
        <f>VLOOKUP(C80,'[3]Trips&amp;Operators'!$C$1:$E$9999,3,0)</f>
        <v>WEBSTER</v>
      </c>
      <c r="O80" s="7" t="s">
        <v>26</v>
      </c>
      <c r="P80" s="8" t="s">
        <v>65</v>
      </c>
      <c r="Q80" s="4" t="str">
        <f t="shared" si="4"/>
        <v>02</v>
      </c>
      <c r="R80" s="9">
        <f t="shared" si="5"/>
        <v>42615</v>
      </c>
      <c r="S80" s="4" t="str">
        <f t="shared" si="6"/>
        <v>0216-02</v>
      </c>
      <c r="T80" s="4" t="str">
        <f t="shared" si="7"/>
        <v>EC</v>
      </c>
    </row>
    <row r="81" spans="1:20" x14ac:dyDescent="0.25">
      <c r="A81" s="3">
        <v>42615.899756944447</v>
      </c>
      <c r="B81" s="4" t="s">
        <v>41</v>
      </c>
      <c r="C81" s="4" t="s">
        <v>135</v>
      </c>
      <c r="D81" s="4" t="s">
        <v>30</v>
      </c>
      <c r="E81" s="4" t="s">
        <v>63</v>
      </c>
      <c r="F81" s="5">
        <v>0</v>
      </c>
      <c r="G81" s="5">
        <v>86</v>
      </c>
      <c r="H81" s="4"/>
      <c r="I81" s="5">
        <v>1143</v>
      </c>
      <c r="J81" s="4" t="s">
        <v>64</v>
      </c>
      <c r="K81" s="5">
        <v>839</v>
      </c>
      <c r="L81" s="4" t="s">
        <v>25</v>
      </c>
      <c r="M81" s="4"/>
      <c r="N81" s="6" t="str">
        <f>VLOOKUP(C81,'[3]Trips&amp;Operators'!$C$1:$E$9999,3,0)</f>
        <v>OUN</v>
      </c>
      <c r="O81" s="7" t="s">
        <v>26</v>
      </c>
      <c r="P81" s="8" t="s">
        <v>65</v>
      </c>
      <c r="Q81" s="4" t="str">
        <f t="shared" si="4"/>
        <v>02</v>
      </c>
      <c r="R81" s="9">
        <f t="shared" si="5"/>
        <v>42615</v>
      </c>
      <c r="S81" s="4" t="str">
        <f t="shared" si="6"/>
        <v>0226-02</v>
      </c>
      <c r="T81" s="4" t="str">
        <f t="shared" si="7"/>
        <v>EC</v>
      </c>
    </row>
    <row r="82" spans="1:20" x14ac:dyDescent="0.25">
      <c r="A82" s="3">
        <v>42615.900300925925</v>
      </c>
      <c r="B82" s="4" t="s">
        <v>41</v>
      </c>
      <c r="C82" s="4" t="s">
        <v>135</v>
      </c>
      <c r="D82" s="4" t="s">
        <v>30</v>
      </c>
      <c r="E82" s="4" t="s">
        <v>63</v>
      </c>
      <c r="F82" s="5">
        <v>0</v>
      </c>
      <c r="G82" s="5">
        <v>36</v>
      </c>
      <c r="H82" s="4"/>
      <c r="I82" s="5">
        <v>930</v>
      </c>
      <c r="J82" s="4" t="s">
        <v>64</v>
      </c>
      <c r="K82" s="5">
        <v>839</v>
      </c>
      <c r="L82" s="4" t="s">
        <v>25</v>
      </c>
      <c r="M82" s="4"/>
      <c r="N82" s="6" t="str">
        <f>VLOOKUP(C82,'[3]Trips&amp;Operators'!$C$1:$E$9999,3,0)</f>
        <v>OUN</v>
      </c>
      <c r="O82" s="7" t="s">
        <v>26</v>
      </c>
      <c r="P82" s="8" t="s">
        <v>65</v>
      </c>
      <c r="Q82" s="4" t="str">
        <f t="shared" si="4"/>
        <v>02</v>
      </c>
      <c r="R82" s="9">
        <f t="shared" si="5"/>
        <v>42615</v>
      </c>
      <c r="S82" s="4" t="str">
        <f t="shared" si="6"/>
        <v>0226-02</v>
      </c>
      <c r="T82" s="4" t="str">
        <f t="shared" si="7"/>
        <v>EC</v>
      </c>
    </row>
    <row r="83" spans="1:20" x14ac:dyDescent="0.25">
      <c r="A83" s="3">
        <v>42615.161782407406</v>
      </c>
      <c r="B83" s="4" t="s">
        <v>136</v>
      </c>
      <c r="C83" s="4" t="s">
        <v>137</v>
      </c>
      <c r="D83" s="4" t="s">
        <v>30</v>
      </c>
      <c r="E83" s="4" t="s">
        <v>63</v>
      </c>
      <c r="F83" s="5">
        <v>0</v>
      </c>
      <c r="G83" s="5">
        <v>146</v>
      </c>
      <c r="H83" s="4"/>
      <c r="I83" s="5">
        <v>232879</v>
      </c>
      <c r="J83" s="4" t="s">
        <v>64</v>
      </c>
      <c r="K83" s="5">
        <v>233491</v>
      </c>
      <c r="L83" s="4" t="s">
        <v>34</v>
      </c>
      <c r="M83" s="4"/>
      <c r="N83" s="6" t="str">
        <f>VLOOKUP(C83,'[3]Trips&amp;Operators'!$C$1:$E$9999,3,0)</f>
        <v>MAELZER</v>
      </c>
      <c r="O83" s="7" t="s">
        <v>26</v>
      </c>
      <c r="P83" s="8" t="s">
        <v>65</v>
      </c>
      <c r="Q83" s="4" t="str">
        <f t="shared" si="4"/>
        <v>02</v>
      </c>
      <c r="R83" s="9">
        <f t="shared" si="5"/>
        <v>42615</v>
      </c>
      <c r="S83" s="4" t="str">
        <f t="shared" si="6"/>
        <v>0101-02</v>
      </c>
      <c r="T83" s="4" t="str">
        <f t="shared" si="7"/>
        <v>EC</v>
      </c>
    </row>
    <row r="84" spans="1:20" x14ac:dyDescent="0.25">
      <c r="A84" s="3">
        <v>42615.495034722226</v>
      </c>
      <c r="B84" s="4" t="s">
        <v>96</v>
      </c>
      <c r="C84" s="4" t="s">
        <v>138</v>
      </c>
      <c r="D84" s="4" t="s">
        <v>30</v>
      </c>
      <c r="E84" s="4" t="s">
        <v>63</v>
      </c>
      <c r="F84" s="5">
        <v>0</v>
      </c>
      <c r="G84" s="5">
        <v>73</v>
      </c>
      <c r="H84" s="4"/>
      <c r="I84" s="5">
        <v>233200</v>
      </c>
      <c r="J84" s="4" t="s">
        <v>64</v>
      </c>
      <c r="K84" s="5">
        <v>233491</v>
      </c>
      <c r="L84" s="4" t="s">
        <v>34</v>
      </c>
      <c r="M84" s="4"/>
      <c r="N84" s="6" t="str">
        <f>VLOOKUP(C84,'[3]Trips&amp;Operators'!$C$1:$E$9999,3,0)</f>
        <v>CLARK</v>
      </c>
      <c r="O84" s="7" t="s">
        <v>26</v>
      </c>
      <c r="P84" s="8" t="s">
        <v>65</v>
      </c>
      <c r="Q84" s="4" t="str">
        <f t="shared" si="4"/>
        <v>02</v>
      </c>
      <c r="R84" s="9">
        <f t="shared" si="5"/>
        <v>42615</v>
      </c>
      <c r="S84" s="4" t="str">
        <f t="shared" si="6"/>
        <v>0161-02</v>
      </c>
      <c r="T84" s="4" t="str">
        <f t="shared" si="7"/>
        <v>EC</v>
      </c>
    </row>
    <row r="85" spans="1:20" x14ac:dyDescent="0.25">
      <c r="A85" s="3">
        <v>42615.713530092595</v>
      </c>
      <c r="B85" s="4" t="s">
        <v>96</v>
      </c>
      <c r="C85" s="4" t="s">
        <v>139</v>
      </c>
      <c r="D85" s="4" t="s">
        <v>30</v>
      </c>
      <c r="E85" s="4" t="s">
        <v>63</v>
      </c>
      <c r="F85" s="5">
        <v>0</v>
      </c>
      <c r="G85" s="5">
        <v>92</v>
      </c>
      <c r="H85" s="4"/>
      <c r="I85" s="5">
        <v>233086</v>
      </c>
      <c r="J85" s="4" t="s">
        <v>64</v>
      </c>
      <c r="K85" s="5">
        <v>233491</v>
      </c>
      <c r="L85" s="4" t="s">
        <v>34</v>
      </c>
      <c r="M85" s="4"/>
      <c r="N85" s="6" t="str">
        <f>VLOOKUP(C85,'[3]Trips&amp;Operators'!$C$1:$E$9999,3,0)</f>
        <v>CLARK</v>
      </c>
      <c r="O85" s="7" t="s">
        <v>26</v>
      </c>
      <c r="P85" s="8" t="s">
        <v>65</v>
      </c>
      <c r="Q85" s="4" t="str">
        <f t="shared" si="4"/>
        <v>02</v>
      </c>
      <c r="R85" s="9">
        <f t="shared" si="5"/>
        <v>42615</v>
      </c>
      <c r="S85" s="4" t="str">
        <f t="shared" si="6"/>
        <v>0203-02</v>
      </c>
      <c r="T85" s="4" t="str">
        <f t="shared" si="7"/>
        <v>EC</v>
      </c>
    </row>
    <row r="86" spans="1:20" x14ac:dyDescent="0.25">
      <c r="A86" s="3">
        <v>42615.723981481482</v>
      </c>
      <c r="B86" s="4" t="s">
        <v>140</v>
      </c>
      <c r="C86" s="4" t="s">
        <v>141</v>
      </c>
      <c r="D86" s="4" t="s">
        <v>30</v>
      </c>
      <c r="E86" s="4" t="s">
        <v>63</v>
      </c>
      <c r="F86" s="5">
        <v>0</v>
      </c>
      <c r="G86" s="5">
        <v>55</v>
      </c>
      <c r="H86" s="4"/>
      <c r="I86" s="5">
        <v>233297</v>
      </c>
      <c r="J86" s="4" t="s">
        <v>64</v>
      </c>
      <c r="K86" s="5">
        <v>233491</v>
      </c>
      <c r="L86" s="4" t="s">
        <v>34</v>
      </c>
      <c r="M86" s="4"/>
      <c r="N86" s="6" t="str">
        <f>VLOOKUP(C86,'[3]Trips&amp;Operators'!$C$1:$E$9999,3,0)</f>
        <v>BONDS</v>
      </c>
      <c r="O86" s="7" t="s">
        <v>26</v>
      </c>
      <c r="P86" s="8" t="s">
        <v>65</v>
      </c>
      <c r="Q86" s="4" t="str">
        <f t="shared" si="4"/>
        <v>02</v>
      </c>
      <c r="R86" s="9">
        <f t="shared" si="5"/>
        <v>42615</v>
      </c>
      <c r="S86" s="4" t="str">
        <f t="shared" si="6"/>
        <v>0205-02</v>
      </c>
      <c r="T86" s="4" t="str">
        <f t="shared" si="7"/>
        <v>EC</v>
      </c>
    </row>
    <row r="87" spans="1:20" x14ac:dyDescent="0.25">
      <c r="A87" s="3">
        <v>42615.823425925926</v>
      </c>
      <c r="B87" s="4" t="s">
        <v>78</v>
      </c>
      <c r="C87" s="4" t="s">
        <v>142</v>
      </c>
      <c r="D87" s="4" t="s">
        <v>30</v>
      </c>
      <c r="E87" s="4" t="s">
        <v>63</v>
      </c>
      <c r="F87" s="5">
        <v>0</v>
      </c>
      <c r="G87" s="5">
        <v>56</v>
      </c>
      <c r="H87" s="4"/>
      <c r="I87" s="5">
        <v>233291</v>
      </c>
      <c r="J87" s="4" t="s">
        <v>64</v>
      </c>
      <c r="K87" s="5">
        <v>233491</v>
      </c>
      <c r="L87" s="4" t="s">
        <v>34</v>
      </c>
      <c r="M87" s="4"/>
      <c r="N87" s="6" t="str">
        <f>VLOOKUP(C87,'[3]Trips&amp;Operators'!$C$1:$E$9999,3,0)</f>
        <v>HAITHCOX</v>
      </c>
      <c r="O87" s="7" t="s">
        <v>26</v>
      </c>
      <c r="P87" s="8" t="s">
        <v>65</v>
      </c>
      <c r="Q87" s="4" t="str">
        <f t="shared" si="4"/>
        <v>02</v>
      </c>
      <c r="R87" s="9">
        <f t="shared" si="5"/>
        <v>42615</v>
      </c>
      <c r="S87" s="4" t="str">
        <f t="shared" si="6"/>
        <v>0221-02</v>
      </c>
      <c r="T87" s="4" t="str">
        <f t="shared" si="7"/>
        <v>EC</v>
      </c>
    </row>
    <row r="88" spans="1:20" x14ac:dyDescent="0.25">
      <c r="A88" s="3">
        <v>42615.328726851854</v>
      </c>
      <c r="B88" s="4" t="s">
        <v>143</v>
      </c>
      <c r="C88" s="4" t="s">
        <v>144</v>
      </c>
      <c r="D88" s="4" t="s">
        <v>33</v>
      </c>
      <c r="E88" s="4" t="s">
        <v>45</v>
      </c>
      <c r="F88" s="5">
        <v>150</v>
      </c>
      <c r="G88" s="5">
        <v>203</v>
      </c>
      <c r="H88" s="4"/>
      <c r="I88" s="5">
        <v>5470</v>
      </c>
      <c r="J88" s="4" t="s">
        <v>46</v>
      </c>
      <c r="K88" s="5">
        <v>574</v>
      </c>
      <c r="L88" s="4" t="s">
        <v>34</v>
      </c>
      <c r="M88" s="4"/>
      <c r="N88" s="6" t="str">
        <f>VLOOKUP(C88,'[3]Trips&amp;Operators'!$C$1:$E$9999,3,0)</f>
        <v>STRICKLAND</v>
      </c>
      <c r="O88" s="7" t="s">
        <v>26</v>
      </c>
      <c r="P88" s="8" t="s">
        <v>47</v>
      </c>
      <c r="Q88" s="4" t="str">
        <f t="shared" si="4"/>
        <v>02</v>
      </c>
      <c r="R88" s="9">
        <f t="shared" si="5"/>
        <v>42615</v>
      </c>
      <c r="S88" s="4" t="str">
        <f t="shared" si="6"/>
        <v>0809-02</v>
      </c>
      <c r="T88" s="4" t="str">
        <f t="shared" si="7"/>
        <v>NW</v>
      </c>
    </row>
    <row r="89" spans="1:20" x14ac:dyDescent="0.25">
      <c r="A89" s="3">
        <v>42615.3356712963</v>
      </c>
      <c r="B89" s="4" t="s">
        <v>143</v>
      </c>
      <c r="C89" s="4" t="s">
        <v>144</v>
      </c>
      <c r="D89" s="4" t="s">
        <v>33</v>
      </c>
      <c r="E89" s="4" t="s">
        <v>45</v>
      </c>
      <c r="F89" s="5">
        <v>300</v>
      </c>
      <c r="G89" s="5">
        <v>351</v>
      </c>
      <c r="H89" s="4"/>
      <c r="I89" s="5">
        <v>41164</v>
      </c>
      <c r="J89" s="4" t="s">
        <v>46</v>
      </c>
      <c r="K89" s="5">
        <v>39716</v>
      </c>
      <c r="L89" s="4" t="s">
        <v>34</v>
      </c>
      <c r="M89" s="4"/>
      <c r="N89" s="6" t="str">
        <f>VLOOKUP(C89,'[3]Trips&amp;Operators'!$C$1:$E$9999,3,0)</f>
        <v>STRICKLAND</v>
      </c>
      <c r="O89" s="7" t="s">
        <v>26</v>
      </c>
      <c r="P89" s="8" t="s">
        <v>47</v>
      </c>
      <c r="Q89" s="4" t="str">
        <f t="shared" si="4"/>
        <v>02</v>
      </c>
      <c r="R89" s="9">
        <f t="shared" si="5"/>
        <v>42615</v>
      </c>
      <c r="S89" s="4" t="str">
        <f t="shared" si="6"/>
        <v>0809-02</v>
      </c>
      <c r="T89" s="4" t="str">
        <f t="shared" si="7"/>
        <v>NW</v>
      </c>
    </row>
    <row r="90" spans="1:20" x14ac:dyDescent="0.25">
      <c r="A90" s="3">
        <v>42615.293715277781</v>
      </c>
      <c r="B90" s="4" t="s">
        <v>143</v>
      </c>
      <c r="C90" s="4" t="s">
        <v>145</v>
      </c>
      <c r="D90" s="4" t="s">
        <v>30</v>
      </c>
      <c r="E90" s="4" t="s">
        <v>45</v>
      </c>
      <c r="F90" s="5">
        <v>150</v>
      </c>
      <c r="G90" s="5">
        <v>304</v>
      </c>
      <c r="H90" s="4"/>
      <c r="I90" s="5">
        <v>56270</v>
      </c>
      <c r="J90" s="4" t="s">
        <v>46</v>
      </c>
      <c r="K90" s="5">
        <v>57008</v>
      </c>
      <c r="L90" s="4" t="s">
        <v>34</v>
      </c>
      <c r="M90" s="4"/>
      <c r="N90" s="6" t="str">
        <f>VLOOKUP(C90,'[3]Trips&amp;Operators'!$C$1:$E$9999,3,0)</f>
        <v>STRICKLAND</v>
      </c>
      <c r="O90" s="7" t="s">
        <v>26</v>
      </c>
      <c r="P90" s="8" t="s">
        <v>47</v>
      </c>
      <c r="Q90" s="4" t="str">
        <f t="shared" si="4"/>
        <v>02</v>
      </c>
      <c r="R90" s="9">
        <f t="shared" si="5"/>
        <v>42615</v>
      </c>
      <c r="S90" s="4" t="str">
        <f t="shared" si="6"/>
        <v>0805-02</v>
      </c>
      <c r="T90" s="4" t="str">
        <f t="shared" si="7"/>
        <v>NW</v>
      </c>
    </row>
    <row r="91" spans="1:20" x14ac:dyDescent="0.25">
      <c r="A91" s="3">
        <v>42615.564282407409</v>
      </c>
      <c r="B91" s="4" t="s">
        <v>146</v>
      </c>
      <c r="C91" s="4" t="s">
        <v>147</v>
      </c>
      <c r="D91" s="4" t="s">
        <v>30</v>
      </c>
      <c r="E91" s="4" t="s">
        <v>45</v>
      </c>
      <c r="F91" s="5">
        <v>150</v>
      </c>
      <c r="G91" s="5">
        <v>405</v>
      </c>
      <c r="H91" s="4"/>
      <c r="I91" s="5">
        <v>55642</v>
      </c>
      <c r="J91" s="4" t="s">
        <v>46</v>
      </c>
      <c r="K91" s="5">
        <v>57008</v>
      </c>
      <c r="L91" s="4" t="s">
        <v>34</v>
      </c>
      <c r="M91" s="4"/>
      <c r="N91" s="6" t="str">
        <f>VLOOKUP(C91,'[3]Trips&amp;Operators'!$C$1:$E$9999,3,0)</f>
        <v>MAHAN</v>
      </c>
      <c r="O91" s="7" t="s">
        <v>26</v>
      </c>
      <c r="P91" s="8" t="s">
        <v>47</v>
      </c>
      <c r="Q91" s="4" t="str">
        <f t="shared" si="4"/>
        <v>02</v>
      </c>
      <c r="R91" s="9">
        <f t="shared" si="5"/>
        <v>42615</v>
      </c>
      <c r="S91" s="4" t="str">
        <f t="shared" si="6"/>
        <v>0821-02</v>
      </c>
      <c r="T91" s="4" t="str">
        <f t="shared" si="7"/>
        <v>NW</v>
      </c>
    </row>
    <row r="92" spans="1:20" x14ac:dyDescent="0.25">
      <c r="A92" s="3">
        <v>42615.606388888889</v>
      </c>
      <c r="B92" s="4" t="s">
        <v>146</v>
      </c>
      <c r="C92" s="4" t="s">
        <v>148</v>
      </c>
      <c r="D92" s="4" t="s">
        <v>30</v>
      </c>
      <c r="E92" s="4" t="s">
        <v>45</v>
      </c>
      <c r="F92" s="5">
        <v>150</v>
      </c>
      <c r="G92" s="5">
        <v>445</v>
      </c>
      <c r="H92" s="4"/>
      <c r="I92" s="5">
        <v>54990</v>
      </c>
      <c r="J92" s="4" t="s">
        <v>46</v>
      </c>
      <c r="K92" s="5">
        <v>57008</v>
      </c>
      <c r="L92" s="4" t="s">
        <v>34</v>
      </c>
      <c r="M92" s="4"/>
      <c r="N92" s="6" t="str">
        <f>VLOOKUP(C92,'[3]Trips&amp;Operators'!$C$1:$E$9999,3,0)</f>
        <v>MAHAN</v>
      </c>
      <c r="O92" s="7" t="s">
        <v>26</v>
      </c>
      <c r="P92" s="8" t="s">
        <v>47</v>
      </c>
      <c r="Q92" s="4" t="str">
        <f t="shared" si="4"/>
        <v>02</v>
      </c>
      <c r="R92" s="9">
        <f t="shared" si="5"/>
        <v>42615</v>
      </c>
      <c r="S92" s="4" t="str">
        <f t="shared" si="6"/>
        <v>0823-02</v>
      </c>
      <c r="T92" s="4" t="str">
        <f t="shared" si="7"/>
        <v>NW</v>
      </c>
    </row>
    <row r="93" spans="1:20" x14ac:dyDescent="0.25">
      <c r="A93" s="3">
        <v>42615.689375000002</v>
      </c>
      <c r="B93" s="4" t="s">
        <v>146</v>
      </c>
      <c r="C93" s="4" t="s">
        <v>149</v>
      </c>
      <c r="D93" s="4" t="s">
        <v>30</v>
      </c>
      <c r="E93" s="4" t="s">
        <v>45</v>
      </c>
      <c r="F93" s="5">
        <v>150</v>
      </c>
      <c r="G93" s="5">
        <v>218</v>
      </c>
      <c r="H93" s="4"/>
      <c r="I93" s="5">
        <v>56896</v>
      </c>
      <c r="J93" s="4" t="s">
        <v>46</v>
      </c>
      <c r="K93" s="5">
        <v>57008</v>
      </c>
      <c r="L93" s="4" t="s">
        <v>34</v>
      </c>
      <c r="M93" s="4"/>
      <c r="N93" s="6" t="str">
        <f>VLOOKUP(C93,'[3]Trips&amp;Operators'!$C$1:$E$9999,3,0)</f>
        <v>MAHAN</v>
      </c>
      <c r="O93" s="7" t="s">
        <v>26</v>
      </c>
      <c r="P93" s="8" t="s">
        <v>47</v>
      </c>
      <c r="Q93" s="4" t="str">
        <f t="shared" si="4"/>
        <v>02</v>
      </c>
      <c r="R93" s="9">
        <f t="shared" si="5"/>
        <v>42615</v>
      </c>
      <c r="S93" s="4" t="str">
        <f t="shared" si="6"/>
        <v>0829-02</v>
      </c>
      <c r="T93" s="4" t="str">
        <f t="shared" si="7"/>
        <v>NW</v>
      </c>
    </row>
    <row r="94" spans="1:20" x14ac:dyDescent="0.25">
      <c r="A94" s="3">
        <v>42615.217905092592</v>
      </c>
      <c r="B94" s="4" t="s">
        <v>20</v>
      </c>
      <c r="C94" s="4" t="s">
        <v>150</v>
      </c>
      <c r="D94" s="4" t="s">
        <v>33</v>
      </c>
      <c r="E94" s="4" t="s">
        <v>45</v>
      </c>
      <c r="F94" s="5">
        <v>150</v>
      </c>
      <c r="G94" s="5">
        <v>201</v>
      </c>
      <c r="H94" s="4"/>
      <c r="I94" s="5">
        <v>56646</v>
      </c>
      <c r="J94" s="4" t="s">
        <v>46</v>
      </c>
      <c r="K94" s="5">
        <v>59050</v>
      </c>
      <c r="L94" s="4" t="s">
        <v>25</v>
      </c>
      <c r="M94" s="4"/>
      <c r="N94" s="6" t="str">
        <f>VLOOKUP(C94,'[3]Trips&amp;Operators'!$C$1:$E$9999,3,0)</f>
        <v>STRICKLAND</v>
      </c>
      <c r="O94" s="7" t="s">
        <v>26</v>
      </c>
      <c r="P94" s="8" t="s">
        <v>47</v>
      </c>
      <c r="Q94" s="4" t="str">
        <f t="shared" si="4"/>
        <v>02</v>
      </c>
      <c r="R94" s="9">
        <f t="shared" si="5"/>
        <v>42615</v>
      </c>
      <c r="S94" s="4" t="str">
        <f t="shared" si="6"/>
        <v>0800-02</v>
      </c>
      <c r="T94" s="4" t="str">
        <f t="shared" si="7"/>
        <v>NW</v>
      </c>
    </row>
    <row r="95" spans="1:20" x14ac:dyDescent="0.25">
      <c r="A95" s="3">
        <v>42615.767210648148</v>
      </c>
      <c r="B95" s="4" t="s">
        <v>20</v>
      </c>
      <c r="C95" s="4" t="s">
        <v>151</v>
      </c>
      <c r="D95" s="4" t="s">
        <v>30</v>
      </c>
      <c r="E95" s="4" t="s">
        <v>55</v>
      </c>
      <c r="F95" s="5">
        <v>0</v>
      </c>
      <c r="G95" s="5">
        <v>93</v>
      </c>
      <c r="H95" s="4"/>
      <c r="I95" s="5">
        <v>5111</v>
      </c>
      <c r="J95" s="4" t="s">
        <v>56</v>
      </c>
      <c r="K95" s="5">
        <v>4790</v>
      </c>
      <c r="L95" s="4" t="s">
        <v>25</v>
      </c>
      <c r="M95" s="4"/>
      <c r="N95" s="6" t="str">
        <f>VLOOKUP(C95,'[3]Trips&amp;Operators'!$C$1:$E$9999,3,0)</f>
        <v>BROWN</v>
      </c>
      <c r="O95" s="7" t="s">
        <v>120</v>
      </c>
      <c r="P95" s="8" t="s">
        <v>121</v>
      </c>
      <c r="Q95" s="4" t="str">
        <f t="shared" si="4"/>
        <v>02</v>
      </c>
      <c r="R95" s="9">
        <f t="shared" si="5"/>
        <v>42615</v>
      </c>
      <c r="S95" s="4" t="str">
        <f t="shared" si="6"/>
        <v>0836-02</v>
      </c>
      <c r="T95" s="4" t="str">
        <f t="shared" si="7"/>
        <v>NW</v>
      </c>
    </row>
    <row r="96" spans="1:20" x14ac:dyDescent="0.25">
      <c r="A96" s="3">
        <v>42615.786238425928</v>
      </c>
      <c r="B96" s="4" t="s">
        <v>152</v>
      </c>
      <c r="C96" s="4" t="s">
        <v>153</v>
      </c>
      <c r="D96" s="4" t="s">
        <v>33</v>
      </c>
      <c r="E96" s="4" t="s">
        <v>55</v>
      </c>
      <c r="F96" s="5">
        <v>200</v>
      </c>
      <c r="G96" s="5">
        <v>251</v>
      </c>
      <c r="H96" s="4"/>
      <c r="I96" s="5">
        <v>9245</v>
      </c>
      <c r="J96" s="4" t="s">
        <v>56</v>
      </c>
      <c r="K96" s="5">
        <v>9680</v>
      </c>
      <c r="L96" s="4" t="s">
        <v>25</v>
      </c>
      <c r="M96" s="4"/>
      <c r="N96" s="6" t="str">
        <f>VLOOKUP(C96,'[3]Trips&amp;Operators'!$C$1:$E$9999,3,0)</f>
        <v>MAHAN</v>
      </c>
      <c r="O96" s="7" t="s">
        <v>26</v>
      </c>
      <c r="P96" s="8" t="s">
        <v>47</v>
      </c>
      <c r="Q96" s="4" t="str">
        <f t="shared" si="4"/>
        <v>02</v>
      </c>
      <c r="R96" s="9">
        <f t="shared" si="5"/>
        <v>42615</v>
      </c>
      <c r="S96" s="4" t="str">
        <f t="shared" si="6"/>
        <v>0838-02</v>
      </c>
      <c r="T96" s="4" t="str">
        <f t="shared" si="7"/>
        <v>NW</v>
      </c>
    </row>
    <row r="97" spans="1:20" x14ac:dyDescent="0.25">
      <c r="A97" s="3">
        <v>42615.300335648149</v>
      </c>
      <c r="B97" s="4" t="s">
        <v>20</v>
      </c>
      <c r="C97" s="4" t="s">
        <v>154</v>
      </c>
      <c r="D97" s="4" t="s">
        <v>30</v>
      </c>
      <c r="E97" s="4" t="s">
        <v>55</v>
      </c>
      <c r="F97" s="5">
        <v>0</v>
      </c>
      <c r="G97" s="5">
        <v>27</v>
      </c>
      <c r="H97" s="4"/>
      <c r="I97" s="5">
        <v>58234</v>
      </c>
      <c r="J97" s="4" t="s">
        <v>56</v>
      </c>
      <c r="K97" s="5">
        <v>48773</v>
      </c>
      <c r="L97" s="4" t="s">
        <v>25</v>
      </c>
      <c r="M97" s="4"/>
      <c r="N97" s="6" t="str">
        <f>VLOOKUP(C97,'[3]Trips&amp;Operators'!$C$1:$E$9999,3,0)</f>
        <v>STRICKLAND</v>
      </c>
      <c r="O97" s="7" t="s">
        <v>120</v>
      </c>
      <c r="P97" s="8" t="s">
        <v>155</v>
      </c>
      <c r="Q97" s="4" t="str">
        <f t="shared" si="4"/>
        <v>02</v>
      </c>
      <c r="R97" s="9">
        <f t="shared" si="5"/>
        <v>42615</v>
      </c>
      <c r="S97" s="4" t="str">
        <f t="shared" si="6"/>
        <v>0806-02</v>
      </c>
      <c r="T97" s="4" t="str">
        <f t="shared" si="7"/>
        <v>NW</v>
      </c>
    </row>
    <row r="98" spans="1:20" x14ac:dyDescent="0.25">
      <c r="A98" s="3">
        <v>42615.684618055559</v>
      </c>
      <c r="B98" s="4" t="s">
        <v>20</v>
      </c>
      <c r="C98" s="4" t="s">
        <v>156</v>
      </c>
      <c r="D98" s="4" t="s">
        <v>30</v>
      </c>
      <c r="E98" s="4" t="s">
        <v>63</v>
      </c>
      <c r="F98" s="5">
        <v>0</v>
      </c>
      <c r="G98" s="5">
        <v>55</v>
      </c>
      <c r="H98" s="4"/>
      <c r="I98" s="5">
        <v>745</v>
      </c>
      <c r="J98" s="4" t="s">
        <v>64</v>
      </c>
      <c r="K98" s="5">
        <v>575</v>
      </c>
      <c r="L98" s="4" t="s">
        <v>25</v>
      </c>
      <c r="M98" s="4"/>
      <c r="N98" s="6" t="str">
        <f>VLOOKUP(C98,'[3]Trips&amp;Operators'!$C$1:$E$9999,3,0)</f>
        <v>BROWN</v>
      </c>
      <c r="O98" s="7" t="s">
        <v>26</v>
      </c>
      <c r="P98" s="8" t="s">
        <v>65</v>
      </c>
      <c r="Q98" s="4" t="str">
        <f t="shared" si="4"/>
        <v>02</v>
      </c>
      <c r="R98" s="9">
        <f t="shared" si="5"/>
        <v>42615</v>
      </c>
      <c r="S98" s="4" t="str">
        <f t="shared" si="6"/>
        <v>0828-02</v>
      </c>
      <c r="T98" s="4" t="str">
        <f t="shared" si="7"/>
        <v>NW</v>
      </c>
    </row>
    <row r="99" spans="1:20" x14ac:dyDescent="0.25">
      <c r="A99" s="3">
        <v>42615.253750000003</v>
      </c>
      <c r="B99" s="4" t="s">
        <v>143</v>
      </c>
      <c r="C99" s="4" t="s">
        <v>157</v>
      </c>
      <c r="D99" s="4" t="s">
        <v>30</v>
      </c>
      <c r="E99" s="4" t="s">
        <v>63</v>
      </c>
      <c r="F99" s="5">
        <v>0</v>
      </c>
      <c r="G99" s="5">
        <v>155</v>
      </c>
      <c r="H99" s="4"/>
      <c r="I99" s="5">
        <v>58264</v>
      </c>
      <c r="J99" s="4" t="s">
        <v>64</v>
      </c>
      <c r="K99" s="5">
        <v>59048</v>
      </c>
      <c r="L99" s="4" t="s">
        <v>34</v>
      </c>
      <c r="M99" s="4"/>
      <c r="N99" s="6" t="str">
        <f>VLOOKUP(C99,'[3]Trips&amp;Operators'!$C$1:$E$9999,3,0)</f>
        <v>STRICKLAND</v>
      </c>
      <c r="O99" s="7" t="s">
        <v>26</v>
      </c>
      <c r="P99" s="8" t="s">
        <v>65</v>
      </c>
      <c r="Q99" s="4" t="str">
        <f t="shared" si="4"/>
        <v>02</v>
      </c>
      <c r="R99" s="9">
        <f t="shared" si="5"/>
        <v>42615</v>
      </c>
      <c r="S99" s="4" t="str">
        <f t="shared" si="6"/>
        <v>0801-02</v>
      </c>
      <c r="T99" s="4" t="str">
        <f t="shared" si="7"/>
        <v>NW</v>
      </c>
    </row>
    <row r="100" spans="1:20" x14ac:dyDescent="0.25">
      <c r="A100" s="3">
        <v>42615.295520833337</v>
      </c>
      <c r="B100" s="4" t="s">
        <v>143</v>
      </c>
      <c r="C100" s="4" t="s">
        <v>145</v>
      </c>
      <c r="D100" s="4" t="s">
        <v>30</v>
      </c>
      <c r="E100" s="4" t="s">
        <v>63</v>
      </c>
      <c r="F100" s="5">
        <v>0</v>
      </c>
      <c r="G100" s="5">
        <v>66</v>
      </c>
      <c r="H100" s="4"/>
      <c r="I100" s="5">
        <v>58824</v>
      </c>
      <c r="J100" s="4" t="s">
        <v>64</v>
      </c>
      <c r="K100" s="5">
        <v>59048</v>
      </c>
      <c r="L100" s="4" t="s">
        <v>34</v>
      </c>
      <c r="M100" s="4"/>
      <c r="N100" s="6" t="str">
        <f>VLOOKUP(C100,'[3]Trips&amp;Operators'!$C$1:$E$9999,3,0)</f>
        <v>STRICKLAND</v>
      </c>
      <c r="O100" s="7" t="s">
        <v>26</v>
      </c>
      <c r="P100" s="8" t="s">
        <v>65</v>
      </c>
      <c r="Q100" s="4" t="str">
        <f t="shared" si="4"/>
        <v>02</v>
      </c>
      <c r="R100" s="9">
        <f t="shared" si="5"/>
        <v>42615</v>
      </c>
      <c r="S100" s="4" t="str">
        <f t="shared" si="6"/>
        <v>0805-02</v>
      </c>
      <c r="T100" s="4" t="str">
        <f t="shared" si="7"/>
        <v>NW</v>
      </c>
    </row>
    <row r="101" spans="1:20" x14ac:dyDescent="0.25">
      <c r="A101" s="3">
        <v>42615.566203703704</v>
      </c>
      <c r="B101" s="4" t="s">
        <v>146</v>
      </c>
      <c r="C101" s="4" t="s">
        <v>147</v>
      </c>
      <c r="D101" s="4" t="s">
        <v>30</v>
      </c>
      <c r="E101" s="4" t="s">
        <v>63</v>
      </c>
      <c r="F101" s="5">
        <v>0</v>
      </c>
      <c r="G101" s="5">
        <v>101</v>
      </c>
      <c r="H101" s="4"/>
      <c r="I101" s="5">
        <v>58655</v>
      </c>
      <c r="J101" s="4" t="s">
        <v>64</v>
      </c>
      <c r="K101" s="5">
        <v>59048</v>
      </c>
      <c r="L101" s="4" t="s">
        <v>34</v>
      </c>
      <c r="M101" s="4"/>
      <c r="N101" s="6" t="str">
        <f>VLOOKUP(C101,'[3]Trips&amp;Operators'!$C$1:$E$9999,3,0)</f>
        <v>MAHAN</v>
      </c>
      <c r="O101" s="7" t="s">
        <v>26</v>
      </c>
      <c r="P101" s="8" t="s">
        <v>65</v>
      </c>
      <c r="Q101" s="4" t="str">
        <f t="shared" si="4"/>
        <v>02</v>
      </c>
      <c r="R101" s="9">
        <f t="shared" si="5"/>
        <v>42615</v>
      </c>
      <c r="S101" s="4" t="str">
        <f t="shared" si="6"/>
        <v>0821-02</v>
      </c>
      <c r="T101" s="4" t="str">
        <f t="shared" si="7"/>
        <v>NW</v>
      </c>
    </row>
    <row r="102" spans="1:20" x14ac:dyDescent="0.25">
      <c r="A102" s="3">
        <v>42615.75408564815</v>
      </c>
      <c r="B102" s="4" t="s">
        <v>143</v>
      </c>
      <c r="C102" s="4" t="s">
        <v>158</v>
      </c>
      <c r="D102" s="4" t="s">
        <v>30</v>
      </c>
      <c r="E102" s="4" t="s">
        <v>63</v>
      </c>
      <c r="F102" s="5">
        <v>0</v>
      </c>
      <c r="G102" s="5">
        <v>53</v>
      </c>
      <c r="H102" s="4"/>
      <c r="I102" s="5">
        <v>58920</v>
      </c>
      <c r="J102" s="4" t="s">
        <v>64</v>
      </c>
      <c r="K102" s="5">
        <v>59048</v>
      </c>
      <c r="L102" s="4" t="s">
        <v>34</v>
      </c>
      <c r="M102" s="4"/>
      <c r="N102" s="6" t="str">
        <f>VLOOKUP(C102,'[3]Trips&amp;Operators'!$C$1:$E$9999,3,0)</f>
        <v>BROWN</v>
      </c>
      <c r="O102" s="7" t="s">
        <v>26</v>
      </c>
      <c r="P102" s="8" t="s">
        <v>65</v>
      </c>
      <c r="Q102" s="4" t="str">
        <f t="shared" si="4"/>
        <v>02</v>
      </c>
      <c r="R102" s="9">
        <f t="shared" si="5"/>
        <v>42615</v>
      </c>
      <c r="S102" s="4" t="str">
        <f t="shared" si="6"/>
        <v>0835-02</v>
      </c>
      <c r="T102" s="4" t="str">
        <f t="shared" si="7"/>
        <v>NW</v>
      </c>
    </row>
    <row r="103" spans="1:20" x14ac:dyDescent="0.25">
      <c r="A103" s="3">
        <v>42615.795671296299</v>
      </c>
      <c r="B103" s="4" t="s">
        <v>143</v>
      </c>
      <c r="C103" s="4" t="s">
        <v>159</v>
      </c>
      <c r="D103" s="4" t="s">
        <v>33</v>
      </c>
      <c r="E103" s="4" t="s">
        <v>63</v>
      </c>
      <c r="F103" s="5">
        <v>0</v>
      </c>
      <c r="G103" s="5">
        <v>19</v>
      </c>
      <c r="H103" s="4"/>
      <c r="I103" s="5">
        <v>59048</v>
      </c>
      <c r="J103" s="4" t="s">
        <v>64</v>
      </c>
      <c r="K103" s="5">
        <v>59048</v>
      </c>
      <c r="L103" s="4" t="s">
        <v>34</v>
      </c>
      <c r="M103" s="4"/>
      <c r="N103" s="6" t="str">
        <f>VLOOKUP(C103,'[3]Trips&amp;Operators'!$C$1:$E$9999,3,0)</f>
        <v>BROWN</v>
      </c>
      <c r="O103" s="7" t="s">
        <v>26</v>
      </c>
      <c r="P103" s="8" t="s">
        <v>65</v>
      </c>
      <c r="Q103" s="4" t="str">
        <f t="shared" si="4"/>
        <v>02</v>
      </c>
      <c r="R103" s="9">
        <f t="shared" si="5"/>
        <v>42615</v>
      </c>
      <c r="S103" s="4" t="str">
        <f t="shared" si="6"/>
        <v>0839-02</v>
      </c>
      <c r="T103" s="4" t="str">
        <f t="shared" si="7"/>
        <v>NW</v>
      </c>
    </row>
    <row r="104" spans="1:20" x14ac:dyDescent="0.25">
      <c r="A104" s="3">
        <v>42615.899444444447</v>
      </c>
      <c r="B104" s="4" t="s">
        <v>146</v>
      </c>
      <c r="C104" s="4" t="s">
        <v>160</v>
      </c>
      <c r="D104" s="4" t="s">
        <v>30</v>
      </c>
      <c r="E104" s="4" t="s">
        <v>63</v>
      </c>
      <c r="F104" s="5">
        <v>0</v>
      </c>
      <c r="G104" s="5">
        <v>33</v>
      </c>
      <c r="H104" s="4"/>
      <c r="I104" s="5">
        <v>58993</v>
      </c>
      <c r="J104" s="4" t="s">
        <v>64</v>
      </c>
      <c r="K104" s="5">
        <v>59048</v>
      </c>
      <c r="L104" s="4" t="s">
        <v>34</v>
      </c>
      <c r="M104" s="4"/>
      <c r="N104" s="6" t="str">
        <f>VLOOKUP(C104,'[3]Trips&amp;Operators'!$C$1:$E$9999,3,0)</f>
        <v>BROWN</v>
      </c>
      <c r="O104" s="7" t="s">
        <v>26</v>
      </c>
      <c r="P104" s="8" t="s">
        <v>65</v>
      </c>
      <c r="Q104" s="4" t="str">
        <f t="shared" si="4"/>
        <v>02</v>
      </c>
      <c r="R104" s="9">
        <f t="shared" si="5"/>
        <v>42615</v>
      </c>
      <c r="S104" s="4" t="str">
        <f t="shared" si="6"/>
        <v>0845-02</v>
      </c>
      <c r="T104" s="4" t="str">
        <f t="shared" si="7"/>
        <v>NW</v>
      </c>
    </row>
    <row r="105" spans="1:20" x14ac:dyDescent="0.25">
      <c r="A105" s="10">
        <v>42615.461736111109</v>
      </c>
      <c r="B105" s="11" t="s">
        <v>161</v>
      </c>
      <c r="C105" s="11" t="s">
        <v>162</v>
      </c>
      <c r="D105" s="11" t="s">
        <v>30</v>
      </c>
      <c r="E105" s="11" t="s">
        <v>55</v>
      </c>
      <c r="F105" s="12">
        <v>0</v>
      </c>
      <c r="G105" s="12">
        <v>73</v>
      </c>
      <c r="H105" s="11"/>
      <c r="I105" s="12">
        <v>24318</v>
      </c>
      <c r="J105" s="11" t="s">
        <v>56</v>
      </c>
      <c r="K105" s="12">
        <v>24235</v>
      </c>
      <c r="L105" s="11" t="s">
        <v>25</v>
      </c>
      <c r="M105" s="11"/>
      <c r="N105" s="13" t="str">
        <f>VLOOKUP(C105,'[3]Trips&amp;Operators'!$C$1:$E$9999,3,0)</f>
        <v>MOSES</v>
      </c>
      <c r="O105" s="14" t="s">
        <v>26</v>
      </c>
      <c r="P105" s="15"/>
      <c r="Q105" s="11" t="str">
        <f t="shared" si="4"/>
        <v>02</v>
      </c>
      <c r="R105" s="16">
        <f t="shared" si="5"/>
        <v>42615</v>
      </c>
      <c r="S105" s="2" t="str">
        <f t="shared" si="6"/>
        <v>52-02</v>
      </c>
      <c r="T105" s="2" t="str">
        <f t="shared" si="7"/>
        <v>Other</v>
      </c>
    </row>
    <row r="106" spans="1:20" x14ac:dyDescent="0.25">
      <c r="A106" s="3">
        <v>42615.769386574073</v>
      </c>
      <c r="B106" s="4" t="s">
        <v>161</v>
      </c>
      <c r="C106" s="4" t="s">
        <v>163</v>
      </c>
      <c r="D106" s="4" t="s">
        <v>30</v>
      </c>
      <c r="E106" s="4" t="s">
        <v>55</v>
      </c>
      <c r="F106" s="5">
        <v>0</v>
      </c>
      <c r="G106" s="5">
        <v>62</v>
      </c>
      <c r="H106" s="4"/>
      <c r="I106" s="5">
        <v>24339</v>
      </c>
      <c r="J106" s="4" t="s">
        <v>56</v>
      </c>
      <c r="K106" s="5">
        <v>24235</v>
      </c>
      <c r="L106" s="4" t="s">
        <v>25</v>
      </c>
      <c r="M106" s="4"/>
      <c r="N106" s="6" t="str">
        <f>VLOOKUP(C106,'[3]Trips&amp;Operators'!$C$1:$E$9999,3,0)</f>
        <v>HAITHCOX</v>
      </c>
      <c r="O106" s="7" t="s">
        <v>26</v>
      </c>
      <c r="P106" s="8"/>
      <c r="Q106" s="4" t="str">
        <f t="shared" si="4"/>
        <v>02</v>
      </c>
      <c r="R106" s="9">
        <f t="shared" si="5"/>
        <v>42615</v>
      </c>
      <c r="S106" s="2" t="str">
        <f t="shared" si="6"/>
        <v>70-02</v>
      </c>
      <c r="T106" s="2" t="str">
        <f t="shared" si="7"/>
        <v>Other</v>
      </c>
    </row>
    <row r="107" spans="1:20" x14ac:dyDescent="0.25">
      <c r="A107" s="3">
        <v>42615.362557870372</v>
      </c>
      <c r="B107" s="4" t="s">
        <v>143</v>
      </c>
      <c r="C107" s="4" t="s">
        <v>164</v>
      </c>
      <c r="D107" s="4" t="s">
        <v>30</v>
      </c>
      <c r="E107" s="4" t="s">
        <v>55</v>
      </c>
      <c r="F107" s="5">
        <v>0</v>
      </c>
      <c r="G107" s="5">
        <v>72</v>
      </c>
      <c r="H107" s="4"/>
      <c r="I107" s="5">
        <v>25397</v>
      </c>
      <c r="J107" s="4" t="s">
        <v>56</v>
      </c>
      <c r="K107" s="5">
        <v>25696</v>
      </c>
      <c r="L107" s="4" t="s">
        <v>34</v>
      </c>
      <c r="M107" s="4"/>
      <c r="N107" s="6" t="str">
        <f>VLOOKUP(C107,'[3]Trips&amp;Operators'!$C$1:$E$9999,3,0)</f>
        <v>STRICKLAND</v>
      </c>
      <c r="O107" s="7" t="s">
        <v>26</v>
      </c>
      <c r="P107" s="8"/>
      <c r="Q107" s="4" t="str">
        <f t="shared" si="4"/>
        <v>02</v>
      </c>
      <c r="R107" s="9">
        <f t="shared" si="5"/>
        <v>42615</v>
      </c>
      <c r="S107" s="2" t="str">
        <f t="shared" si="6"/>
        <v>0903-02</v>
      </c>
      <c r="T107" s="2" t="str">
        <f t="shared" si="7"/>
        <v>Other</v>
      </c>
    </row>
    <row r="108" spans="1:20" x14ac:dyDescent="0.25">
      <c r="A108" s="3">
        <v>42615.477013888885</v>
      </c>
      <c r="B108" s="4" t="s">
        <v>165</v>
      </c>
      <c r="C108" s="4" t="s">
        <v>166</v>
      </c>
      <c r="D108" s="4" t="s">
        <v>30</v>
      </c>
      <c r="E108" s="4" t="s">
        <v>167</v>
      </c>
      <c r="F108" s="5">
        <v>0</v>
      </c>
      <c r="G108" s="5">
        <v>83</v>
      </c>
      <c r="H108" s="4"/>
      <c r="I108" s="5">
        <v>24625</v>
      </c>
      <c r="J108" s="4" t="s">
        <v>131</v>
      </c>
      <c r="K108" s="5">
        <v>24235</v>
      </c>
      <c r="L108" s="4" t="s">
        <v>168</v>
      </c>
      <c r="M108" s="4"/>
      <c r="N108" s="6" t="str">
        <f>VLOOKUP(C108,'[3]Trips&amp;Operators'!$C$1:$E$9999,3,0)</f>
        <v>DAVIS</v>
      </c>
      <c r="O108" s="7" t="s">
        <v>26</v>
      </c>
      <c r="P108" s="8"/>
      <c r="Q108" s="4" t="str">
        <f t="shared" si="4"/>
        <v>02</v>
      </c>
      <c r="R108" s="9">
        <f t="shared" si="5"/>
        <v>42615</v>
      </c>
      <c r="S108" s="2" t="str">
        <f t="shared" si="6"/>
        <v>51-02</v>
      </c>
      <c r="T108" s="2" t="str">
        <f t="shared" si="7"/>
        <v>Other</v>
      </c>
    </row>
    <row r="109" spans="1:20" x14ac:dyDescent="0.25">
      <c r="A109" s="3">
        <v>42615.477939814817</v>
      </c>
      <c r="B109" s="4" t="s">
        <v>165</v>
      </c>
      <c r="C109" s="4" t="s">
        <v>166</v>
      </c>
      <c r="D109" s="4" t="s">
        <v>22</v>
      </c>
      <c r="E109" s="4" t="s">
        <v>169</v>
      </c>
      <c r="F109" s="5">
        <v>0</v>
      </c>
      <c r="G109" s="5">
        <v>29</v>
      </c>
      <c r="H109" s="4"/>
      <c r="I109" s="5">
        <v>25434</v>
      </c>
      <c r="J109" s="4" t="s">
        <v>170</v>
      </c>
      <c r="K109" s="5">
        <v>0</v>
      </c>
      <c r="L109" s="4" t="s">
        <v>34</v>
      </c>
      <c r="M109" s="4"/>
      <c r="N109" s="6" t="str">
        <f>VLOOKUP(C109,'[3]Trips&amp;Operators'!$C$1:$E$9999,3,0)</f>
        <v>DAVIS</v>
      </c>
      <c r="O109" s="7" t="s">
        <v>26</v>
      </c>
      <c r="P109" s="8"/>
      <c r="Q109" s="4" t="str">
        <f t="shared" si="4"/>
        <v>02</v>
      </c>
      <c r="R109" s="9">
        <f t="shared" si="5"/>
        <v>42615</v>
      </c>
      <c r="S109" s="2" t="str">
        <f t="shared" si="6"/>
        <v>51-02</v>
      </c>
      <c r="T109" s="2" t="str">
        <f t="shared" si="7"/>
        <v>Other</v>
      </c>
    </row>
    <row r="110" spans="1:20" x14ac:dyDescent="0.25">
      <c r="A110" s="3">
        <v>42616.219293981485</v>
      </c>
      <c r="B110" s="4" t="s">
        <v>124</v>
      </c>
      <c r="C110" s="4" t="s">
        <v>171</v>
      </c>
      <c r="D110" s="4" t="s">
        <v>22</v>
      </c>
      <c r="E110" s="4" t="s">
        <v>23</v>
      </c>
      <c r="F110" s="5">
        <v>40</v>
      </c>
      <c r="G110" s="5">
        <v>164</v>
      </c>
      <c r="H110" s="4"/>
      <c r="I110" s="5">
        <v>27124</v>
      </c>
      <c r="J110" s="4" t="s">
        <v>24</v>
      </c>
      <c r="K110" s="5">
        <v>27350</v>
      </c>
      <c r="L110" s="4" t="s">
        <v>25</v>
      </c>
      <c r="M110" s="4"/>
      <c r="N110" s="6" t="str">
        <f>VLOOKUP(C110,'[4]Trips&amp;Operators'!$C$1:$E$9999,3,0)</f>
        <v>MALAVE</v>
      </c>
      <c r="O110" s="7" t="s">
        <v>26</v>
      </c>
      <c r="P110" s="8" t="s">
        <v>27</v>
      </c>
      <c r="Q110" s="4" t="str">
        <f t="shared" si="4"/>
        <v>03</v>
      </c>
      <c r="R110" s="9">
        <f t="shared" si="5"/>
        <v>42616</v>
      </c>
      <c r="S110" s="4" t="str">
        <f t="shared" si="6"/>
        <v>0104-03</v>
      </c>
      <c r="T110" s="4" t="str">
        <f t="shared" si="7"/>
        <v>EC</v>
      </c>
    </row>
    <row r="111" spans="1:20" x14ac:dyDescent="0.25">
      <c r="A111" s="3">
        <v>42616.216805555552</v>
      </c>
      <c r="B111" s="4" t="s">
        <v>124</v>
      </c>
      <c r="C111" s="4" t="s">
        <v>171</v>
      </c>
      <c r="D111" s="4" t="s">
        <v>30</v>
      </c>
      <c r="E111" s="4" t="s">
        <v>23</v>
      </c>
      <c r="F111" s="5">
        <v>310</v>
      </c>
      <c r="G111" s="5">
        <v>388</v>
      </c>
      <c r="H111" s="4"/>
      <c r="I111" s="5">
        <v>35103</v>
      </c>
      <c r="J111" s="4" t="s">
        <v>24</v>
      </c>
      <c r="K111" s="5">
        <v>33257</v>
      </c>
      <c r="L111" s="4" t="s">
        <v>25</v>
      </c>
      <c r="M111" s="4"/>
      <c r="N111" s="6" t="str">
        <f>VLOOKUP(C111,'[4]Trips&amp;Operators'!$C$1:$E$9999,3,0)</f>
        <v>MALAVE</v>
      </c>
      <c r="O111" s="7" t="s">
        <v>26</v>
      </c>
      <c r="P111" s="8" t="s">
        <v>27</v>
      </c>
      <c r="Q111" s="4" t="str">
        <f t="shared" si="4"/>
        <v>03</v>
      </c>
      <c r="R111" s="9">
        <f t="shared" si="5"/>
        <v>42616</v>
      </c>
      <c r="S111" s="4" t="str">
        <f t="shared" si="6"/>
        <v>0104-03</v>
      </c>
      <c r="T111" s="4" t="str">
        <f t="shared" si="7"/>
        <v>EC</v>
      </c>
    </row>
    <row r="112" spans="1:20" x14ac:dyDescent="0.25">
      <c r="A112" s="3">
        <v>42616.623414351852</v>
      </c>
      <c r="B112" s="4" t="s">
        <v>172</v>
      </c>
      <c r="C112" s="4" t="s">
        <v>173</v>
      </c>
      <c r="D112" s="4" t="s">
        <v>22</v>
      </c>
      <c r="E112" s="4" t="s">
        <v>23</v>
      </c>
      <c r="F112" s="5">
        <v>0</v>
      </c>
      <c r="G112" s="5">
        <v>211</v>
      </c>
      <c r="H112" s="4"/>
      <c r="I112" s="5">
        <v>42825</v>
      </c>
      <c r="J112" s="4" t="s">
        <v>24</v>
      </c>
      <c r="K112" s="5">
        <v>42779</v>
      </c>
      <c r="L112" s="4" t="s">
        <v>34</v>
      </c>
      <c r="M112" s="4"/>
      <c r="N112" s="6" t="str">
        <f>VLOOKUP(C112,'[4]Trips&amp;Operators'!$C$1:$E$9999,3,0)</f>
        <v>STAMBAUGH</v>
      </c>
      <c r="O112" s="7" t="s">
        <v>26</v>
      </c>
      <c r="P112" s="8" t="s">
        <v>27</v>
      </c>
      <c r="Q112" s="4" t="str">
        <f t="shared" si="4"/>
        <v>03</v>
      </c>
      <c r="R112" s="9">
        <f t="shared" si="5"/>
        <v>42616</v>
      </c>
      <c r="S112" s="4" t="str">
        <f t="shared" si="6"/>
        <v>0189-03</v>
      </c>
      <c r="T112" s="4" t="str">
        <f t="shared" si="7"/>
        <v>EC</v>
      </c>
    </row>
    <row r="113" spans="1:20" x14ac:dyDescent="0.25">
      <c r="A113" s="3">
        <v>42616.385787037034</v>
      </c>
      <c r="B113" s="4" t="s">
        <v>91</v>
      </c>
      <c r="C113" s="4" t="s">
        <v>174</v>
      </c>
      <c r="D113" s="4" t="s">
        <v>30</v>
      </c>
      <c r="E113" s="4" t="s">
        <v>23</v>
      </c>
      <c r="F113" s="5">
        <v>70</v>
      </c>
      <c r="G113" s="5">
        <v>145</v>
      </c>
      <c r="H113" s="4"/>
      <c r="I113" s="5">
        <v>62665</v>
      </c>
      <c r="J113" s="4" t="s">
        <v>24</v>
      </c>
      <c r="K113" s="5">
        <v>63069</v>
      </c>
      <c r="L113" s="4" t="s">
        <v>34</v>
      </c>
      <c r="M113" s="4"/>
      <c r="N113" s="6" t="str">
        <f>VLOOKUP(C113,'[4]Trips&amp;Operators'!$C$1:$E$9999,3,0)</f>
        <v>STRICKLAND</v>
      </c>
      <c r="O113" s="7" t="s">
        <v>26</v>
      </c>
      <c r="P113" s="8" t="s">
        <v>27</v>
      </c>
      <c r="Q113" s="4" t="str">
        <f t="shared" si="4"/>
        <v>03</v>
      </c>
      <c r="R113" s="9">
        <f t="shared" si="5"/>
        <v>42616</v>
      </c>
      <c r="S113" s="4" t="str">
        <f t="shared" si="6"/>
        <v>0143-03</v>
      </c>
      <c r="T113" s="4" t="str">
        <f t="shared" si="7"/>
        <v>EC</v>
      </c>
    </row>
    <row r="114" spans="1:20" x14ac:dyDescent="0.25">
      <c r="A114" s="3">
        <v>42616.385312500002</v>
      </c>
      <c r="B114" s="4" t="s">
        <v>91</v>
      </c>
      <c r="C114" s="4" t="s">
        <v>174</v>
      </c>
      <c r="D114" s="4" t="s">
        <v>30</v>
      </c>
      <c r="E114" s="4" t="s">
        <v>23</v>
      </c>
      <c r="F114" s="5">
        <v>320</v>
      </c>
      <c r="G114" s="5">
        <v>478</v>
      </c>
      <c r="H114" s="4"/>
      <c r="I114" s="5">
        <v>60921</v>
      </c>
      <c r="J114" s="4" t="s">
        <v>24</v>
      </c>
      <c r="K114" s="5">
        <v>63069</v>
      </c>
      <c r="L114" s="4" t="s">
        <v>34</v>
      </c>
      <c r="M114" s="4"/>
      <c r="N114" s="6" t="str">
        <f>VLOOKUP(C114,'[4]Trips&amp;Operators'!$C$1:$E$9999,3,0)</f>
        <v>STRICKLAND</v>
      </c>
      <c r="O114" s="7" t="s">
        <v>26</v>
      </c>
      <c r="P114" s="8" t="s">
        <v>27</v>
      </c>
      <c r="Q114" s="4" t="str">
        <f t="shared" si="4"/>
        <v>03</v>
      </c>
      <c r="R114" s="9">
        <f t="shared" si="5"/>
        <v>42616</v>
      </c>
      <c r="S114" s="4" t="str">
        <f t="shared" si="6"/>
        <v>0143-03</v>
      </c>
      <c r="T114" s="4" t="str">
        <f t="shared" si="7"/>
        <v>EC</v>
      </c>
    </row>
    <row r="115" spans="1:20" x14ac:dyDescent="0.25">
      <c r="A115" s="3">
        <v>42616.785567129627</v>
      </c>
      <c r="B115" s="4" t="s">
        <v>35</v>
      </c>
      <c r="C115" s="4" t="s">
        <v>175</v>
      </c>
      <c r="D115" s="4" t="s">
        <v>30</v>
      </c>
      <c r="E115" s="4" t="s">
        <v>45</v>
      </c>
      <c r="F115" s="5">
        <v>200</v>
      </c>
      <c r="G115" s="5">
        <v>253</v>
      </c>
      <c r="H115" s="4"/>
      <c r="I115" s="5">
        <v>5936</v>
      </c>
      <c r="J115" s="4" t="s">
        <v>46</v>
      </c>
      <c r="K115" s="5">
        <v>5439</v>
      </c>
      <c r="L115" s="4" t="s">
        <v>25</v>
      </c>
      <c r="M115" s="4"/>
      <c r="N115" s="6" t="str">
        <f>VLOOKUP(C115,'[4]Trips&amp;Operators'!$C$1:$E$9999,3,0)</f>
        <v>BRUDER</v>
      </c>
      <c r="O115" s="7" t="s">
        <v>26</v>
      </c>
      <c r="P115" s="8" t="str">
        <f>VLOOKUP(E115,[2]CommonEnf!$A$1:$B$12,2,FALSE)</f>
        <v>Speed Restriction</v>
      </c>
      <c r="Q115" s="4" t="str">
        <f t="shared" si="4"/>
        <v>03</v>
      </c>
      <c r="R115" s="9">
        <f t="shared" si="5"/>
        <v>42616</v>
      </c>
      <c r="S115" s="4" t="str">
        <f t="shared" si="6"/>
        <v>0210-03</v>
      </c>
      <c r="T115" s="4" t="str">
        <f t="shared" si="7"/>
        <v>EC</v>
      </c>
    </row>
    <row r="116" spans="1:20" x14ac:dyDescent="0.25">
      <c r="A116" s="3">
        <v>42616.618113425924</v>
      </c>
      <c r="B116" s="4" t="s">
        <v>172</v>
      </c>
      <c r="C116" s="4" t="s">
        <v>173</v>
      </c>
      <c r="D116" s="4" t="s">
        <v>30</v>
      </c>
      <c r="E116" s="4" t="s">
        <v>45</v>
      </c>
      <c r="F116" s="5">
        <v>400</v>
      </c>
      <c r="G116" s="5">
        <v>547</v>
      </c>
      <c r="H116" s="4"/>
      <c r="I116" s="5">
        <v>15956</v>
      </c>
      <c r="J116" s="4" t="s">
        <v>46</v>
      </c>
      <c r="K116" s="5">
        <v>17867</v>
      </c>
      <c r="L116" s="4" t="s">
        <v>34</v>
      </c>
      <c r="M116" s="4"/>
      <c r="N116" s="6" t="str">
        <f>VLOOKUP(C116,'[4]Trips&amp;Operators'!$C$1:$E$9999,3,0)</f>
        <v>STAMBAUGH</v>
      </c>
      <c r="O116" s="7" t="s">
        <v>26</v>
      </c>
      <c r="P116" s="8" t="str">
        <f>VLOOKUP(E116,[2]CommonEnf!$A$1:$B$12,2,FALSE)</f>
        <v>Speed Restriction</v>
      </c>
      <c r="Q116" s="4" t="str">
        <f t="shared" si="4"/>
        <v>03</v>
      </c>
      <c r="R116" s="9">
        <f t="shared" si="5"/>
        <v>42616</v>
      </c>
      <c r="S116" s="4" t="str">
        <f t="shared" si="6"/>
        <v>0189-03</v>
      </c>
      <c r="T116" s="4" t="str">
        <f t="shared" si="7"/>
        <v>EC</v>
      </c>
    </row>
    <row r="117" spans="1:20" x14ac:dyDescent="0.25">
      <c r="A117" s="3">
        <v>42616.701331018521</v>
      </c>
      <c r="B117" s="4" t="s">
        <v>91</v>
      </c>
      <c r="C117" s="4" t="s">
        <v>176</v>
      </c>
      <c r="D117" s="4" t="s">
        <v>30</v>
      </c>
      <c r="E117" s="4" t="s">
        <v>45</v>
      </c>
      <c r="F117" s="5">
        <v>400</v>
      </c>
      <c r="G117" s="5">
        <v>465</v>
      </c>
      <c r="H117" s="4"/>
      <c r="I117" s="5">
        <v>17368</v>
      </c>
      <c r="J117" s="4" t="s">
        <v>46</v>
      </c>
      <c r="K117" s="5">
        <v>17867</v>
      </c>
      <c r="L117" s="4" t="s">
        <v>34</v>
      </c>
      <c r="M117" s="4"/>
      <c r="N117" s="6" t="str">
        <f>VLOOKUP(C117,'[4]Trips&amp;Operators'!$C$1:$E$9999,3,0)</f>
        <v>MOSES</v>
      </c>
      <c r="O117" s="7" t="s">
        <v>26</v>
      </c>
      <c r="P117" s="8" t="str">
        <f>VLOOKUP(E117,[2]CommonEnf!$A$1:$B$12,2,FALSE)</f>
        <v>Speed Restriction</v>
      </c>
      <c r="Q117" s="4" t="str">
        <f t="shared" si="4"/>
        <v>03</v>
      </c>
      <c r="R117" s="9">
        <f t="shared" si="5"/>
        <v>42616</v>
      </c>
      <c r="S117" s="4" t="str">
        <f t="shared" si="6"/>
        <v>0205-03</v>
      </c>
      <c r="T117" s="4" t="str">
        <f t="shared" si="7"/>
        <v>EC</v>
      </c>
    </row>
    <row r="118" spans="1:20" x14ac:dyDescent="0.25">
      <c r="A118" s="3">
        <v>42616.530740740738</v>
      </c>
      <c r="B118" s="4" t="s">
        <v>177</v>
      </c>
      <c r="C118" s="4" t="s">
        <v>178</v>
      </c>
      <c r="D118" s="4" t="s">
        <v>30</v>
      </c>
      <c r="E118" s="4" t="s">
        <v>45</v>
      </c>
      <c r="F118" s="5">
        <v>300</v>
      </c>
      <c r="G118" s="5">
        <v>525</v>
      </c>
      <c r="H118" s="4"/>
      <c r="I118" s="5">
        <v>24418</v>
      </c>
      <c r="J118" s="4" t="s">
        <v>46</v>
      </c>
      <c r="K118" s="5">
        <v>21848</v>
      </c>
      <c r="L118" s="4" t="s">
        <v>25</v>
      </c>
      <c r="M118" s="4"/>
      <c r="N118" s="6" t="str">
        <f>VLOOKUP(C118,'[4]Trips&amp;Operators'!$C$1:$E$9999,3,0)</f>
        <v>STAMBAUGH</v>
      </c>
      <c r="O118" s="7" t="s">
        <v>26</v>
      </c>
      <c r="P118" s="8" t="str">
        <f>VLOOKUP(E118,[2]CommonEnf!$A$1:$B$12,2,FALSE)</f>
        <v>Speed Restriction</v>
      </c>
      <c r="Q118" s="4" t="str">
        <f t="shared" si="4"/>
        <v>03</v>
      </c>
      <c r="R118" s="9">
        <f t="shared" si="5"/>
        <v>42616</v>
      </c>
      <c r="S118" s="4" t="str">
        <f t="shared" si="6"/>
        <v>0162-03</v>
      </c>
      <c r="T118" s="4" t="str">
        <f t="shared" si="7"/>
        <v>EC</v>
      </c>
    </row>
    <row r="119" spans="1:20" x14ac:dyDescent="0.25">
      <c r="A119" s="3">
        <v>42616.52921296296</v>
      </c>
      <c r="B119" s="4" t="s">
        <v>177</v>
      </c>
      <c r="C119" s="4" t="s">
        <v>178</v>
      </c>
      <c r="D119" s="4" t="s">
        <v>30</v>
      </c>
      <c r="E119" s="4" t="s">
        <v>45</v>
      </c>
      <c r="F119" s="5">
        <v>200</v>
      </c>
      <c r="G119" s="5">
        <v>292</v>
      </c>
      <c r="H119" s="4"/>
      <c r="I119" s="5">
        <v>31113</v>
      </c>
      <c r="J119" s="4" t="s">
        <v>46</v>
      </c>
      <c r="K119" s="5">
        <v>30562</v>
      </c>
      <c r="L119" s="4" t="s">
        <v>25</v>
      </c>
      <c r="M119" s="4"/>
      <c r="N119" s="6" t="str">
        <f>VLOOKUP(C119,'[4]Trips&amp;Operators'!$C$1:$E$9999,3,0)</f>
        <v>STAMBAUGH</v>
      </c>
      <c r="O119" s="7" t="s">
        <v>26</v>
      </c>
      <c r="P119" s="8" t="str">
        <f>VLOOKUP(E119,[2]CommonEnf!$A$1:$B$12,2,FALSE)</f>
        <v>Speed Restriction</v>
      </c>
      <c r="Q119" s="4" t="str">
        <f t="shared" si="4"/>
        <v>03</v>
      </c>
      <c r="R119" s="9">
        <f t="shared" si="5"/>
        <v>42616</v>
      </c>
      <c r="S119" s="4" t="str">
        <f t="shared" si="6"/>
        <v>0162-03</v>
      </c>
      <c r="T119" s="4" t="str">
        <f t="shared" si="7"/>
        <v>EC</v>
      </c>
    </row>
    <row r="120" spans="1:20" x14ac:dyDescent="0.25">
      <c r="A120" s="3">
        <v>42616.326805555553</v>
      </c>
      <c r="B120" s="4" t="s">
        <v>91</v>
      </c>
      <c r="C120" s="4" t="s">
        <v>179</v>
      </c>
      <c r="D120" s="4" t="s">
        <v>30</v>
      </c>
      <c r="E120" s="4" t="s">
        <v>45</v>
      </c>
      <c r="F120" s="5">
        <v>550</v>
      </c>
      <c r="G120" s="5">
        <v>601</v>
      </c>
      <c r="H120" s="4"/>
      <c r="I120" s="5">
        <v>220054</v>
      </c>
      <c r="J120" s="4" t="s">
        <v>46</v>
      </c>
      <c r="K120" s="5">
        <v>222090</v>
      </c>
      <c r="L120" s="4" t="s">
        <v>34</v>
      </c>
      <c r="M120" s="4"/>
      <c r="N120" s="6" t="str">
        <f>VLOOKUP(C120,'[4]Trips&amp;Operators'!$C$1:$E$9999,3,0)</f>
        <v>STRICKLAND</v>
      </c>
      <c r="O120" s="7" t="s">
        <v>26</v>
      </c>
      <c r="P120" s="8" t="str">
        <f>VLOOKUP(E120,[2]CommonEnf!$A$1:$B$12,2,FALSE)</f>
        <v>Speed Restriction</v>
      </c>
      <c r="Q120" s="4" t="str">
        <f t="shared" si="4"/>
        <v>03</v>
      </c>
      <c r="R120" s="9">
        <f t="shared" si="5"/>
        <v>42616</v>
      </c>
      <c r="S120" s="4" t="str">
        <f t="shared" si="6"/>
        <v>0129-03</v>
      </c>
      <c r="T120" s="4" t="str">
        <f t="shared" si="7"/>
        <v>EC</v>
      </c>
    </row>
    <row r="121" spans="1:20" x14ac:dyDescent="0.25">
      <c r="A121" s="3">
        <v>42616.651932870373</v>
      </c>
      <c r="B121" s="4" t="s">
        <v>91</v>
      </c>
      <c r="C121" s="4" t="s">
        <v>180</v>
      </c>
      <c r="D121" s="4" t="s">
        <v>30</v>
      </c>
      <c r="E121" s="4" t="s">
        <v>45</v>
      </c>
      <c r="F121" s="5">
        <v>550</v>
      </c>
      <c r="G121" s="5">
        <v>746</v>
      </c>
      <c r="H121" s="4"/>
      <c r="I121" s="5">
        <v>218342</v>
      </c>
      <c r="J121" s="4" t="s">
        <v>46</v>
      </c>
      <c r="K121" s="5">
        <v>222090</v>
      </c>
      <c r="L121" s="4" t="s">
        <v>34</v>
      </c>
      <c r="M121" s="4"/>
      <c r="N121" s="6" t="str">
        <f>VLOOKUP(C121,'[4]Trips&amp;Operators'!$C$1:$E$9999,3,0)</f>
        <v>STAMBAUGH</v>
      </c>
      <c r="O121" s="7" t="s">
        <v>26</v>
      </c>
      <c r="P121" s="8" t="str">
        <f>VLOOKUP(E121,[2]CommonEnf!$A$1:$B$12,2,FALSE)</f>
        <v>Speed Restriction</v>
      </c>
      <c r="Q121" s="4" t="str">
        <f t="shared" si="4"/>
        <v>03</v>
      </c>
      <c r="R121" s="9">
        <f t="shared" si="5"/>
        <v>42616</v>
      </c>
      <c r="S121" s="4" t="str">
        <f t="shared" si="6"/>
        <v>0191-03</v>
      </c>
      <c r="T121" s="4" t="str">
        <f t="shared" si="7"/>
        <v>EC</v>
      </c>
    </row>
    <row r="122" spans="1:20" x14ac:dyDescent="0.25">
      <c r="A122" s="3">
        <v>42616.478425925925</v>
      </c>
      <c r="B122" s="4" t="s">
        <v>28</v>
      </c>
      <c r="C122" s="4" t="s">
        <v>181</v>
      </c>
      <c r="D122" s="4" t="s">
        <v>33</v>
      </c>
      <c r="E122" s="4" t="s">
        <v>45</v>
      </c>
      <c r="F122" s="5">
        <v>550</v>
      </c>
      <c r="G122" s="5">
        <v>605</v>
      </c>
      <c r="H122" s="4"/>
      <c r="I122" s="5">
        <v>222140</v>
      </c>
      <c r="J122" s="4" t="s">
        <v>46</v>
      </c>
      <c r="K122" s="5">
        <v>224581</v>
      </c>
      <c r="L122" s="4" t="s">
        <v>25</v>
      </c>
      <c r="M122" s="4"/>
      <c r="N122" s="6" t="str">
        <f>VLOOKUP(C122,'[4]Trips&amp;Operators'!$C$1:$E$9999,3,0)</f>
        <v>CLARK</v>
      </c>
      <c r="O122" s="7" t="s">
        <v>26</v>
      </c>
      <c r="P122" s="8" t="str">
        <f>VLOOKUP(E122,[2]CommonEnf!$A$1:$B$12,2,FALSE)</f>
        <v>Speed Restriction</v>
      </c>
      <c r="Q122" s="4" t="str">
        <f t="shared" si="4"/>
        <v>03</v>
      </c>
      <c r="R122" s="9">
        <f t="shared" si="5"/>
        <v>42616</v>
      </c>
      <c r="S122" s="4" t="str">
        <f t="shared" si="6"/>
        <v>0156-03</v>
      </c>
      <c r="T122" s="4" t="str">
        <f t="shared" si="7"/>
        <v>EC</v>
      </c>
    </row>
    <row r="123" spans="1:20" x14ac:dyDescent="0.25">
      <c r="A123" s="3">
        <v>42616.272245370368</v>
      </c>
      <c r="B123" s="4" t="s">
        <v>182</v>
      </c>
      <c r="C123" s="4" t="s">
        <v>183</v>
      </c>
      <c r="D123" s="4" t="s">
        <v>30</v>
      </c>
      <c r="E123" s="4" t="s">
        <v>55</v>
      </c>
      <c r="F123" s="5">
        <v>0</v>
      </c>
      <c r="G123" s="5">
        <v>791</v>
      </c>
      <c r="H123" s="4"/>
      <c r="I123" s="5">
        <v>80959</v>
      </c>
      <c r="J123" s="4" t="s">
        <v>56</v>
      </c>
      <c r="K123" s="5">
        <v>81738</v>
      </c>
      <c r="L123" s="4" t="s">
        <v>34</v>
      </c>
      <c r="M123" s="4"/>
      <c r="N123" s="6" t="str">
        <f>VLOOKUP(C123,'[4]Trips&amp;Operators'!$C$1:$E$9999,3,0)</f>
        <v>SANTIZO</v>
      </c>
      <c r="O123" s="7" t="s">
        <v>120</v>
      </c>
      <c r="P123" s="8" t="s">
        <v>184</v>
      </c>
      <c r="Q123" s="4" t="str">
        <f t="shared" si="4"/>
        <v>03</v>
      </c>
      <c r="R123" s="9">
        <f t="shared" si="5"/>
        <v>42616</v>
      </c>
      <c r="S123" s="4" t="str">
        <f t="shared" si="6"/>
        <v>0121-03</v>
      </c>
      <c r="T123" s="4" t="str">
        <f t="shared" si="7"/>
        <v>EC</v>
      </c>
    </row>
    <row r="124" spans="1:20" x14ac:dyDescent="0.25">
      <c r="A124" s="3">
        <v>42616.516967592594</v>
      </c>
      <c r="B124" s="4" t="s">
        <v>177</v>
      </c>
      <c r="C124" s="4" t="s">
        <v>178</v>
      </c>
      <c r="D124" s="4" t="s">
        <v>30</v>
      </c>
      <c r="E124" s="4" t="s">
        <v>55</v>
      </c>
      <c r="F124" s="5">
        <v>0</v>
      </c>
      <c r="G124" s="5">
        <v>481</v>
      </c>
      <c r="H124" s="4"/>
      <c r="I124" s="5">
        <v>129846</v>
      </c>
      <c r="J124" s="4" t="s">
        <v>56</v>
      </c>
      <c r="K124" s="5">
        <v>127587</v>
      </c>
      <c r="L124" s="4" t="s">
        <v>25</v>
      </c>
      <c r="M124" s="4"/>
      <c r="N124" s="6" t="str">
        <f>VLOOKUP(C124,'[4]Trips&amp;Operators'!$C$1:$E$9999,3,0)</f>
        <v>STAMBAUGH</v>
      </c>
      <c r="O124" s="7" t="s">
        <v>26</v>
      </c>
      <c r="P124" s="8" t="str">
        <f>VLOOKUP(E124,[2]CommonEnf!$A$1:$B$12,2,FALSE)</f>
        <v>Legitimate STOP signal aspect</v>
      </c>
      <c r="Q124" s="4" t="str">
        <f t="shared" si="4"/>
        <v>03</v>
      </c>
      <c r="R124" s="9">
        <f t="shared" si="5"/>
        <v>42616</v>
      </c>
      <c r="S124" s="4" t="str">
        <f t="shared" si="6"/>
        <v>0162-03</v>
      </c>
      <c r="T124" s="4" t="str">
        <f t="shared" si="7"/>
        <v>EC</v>
      </c>
    </row>
    <row r="125" spans="1:20" x14ac:dyDescent="0.25">
      <c r="A125" s="3">
        <v>42616.303518518522</v>
      </c>
      <c r="B125" s="4" t="s">
        <v>185</v>
      </c>
      <c r="C125" s="4" t="s">
        <v>186</v>
      </c>
      <c r="D125" s="4" t="s">
        <v>30</v>
      </c>
      <c r="E125" s="4" t="s">
        <v>55</v>
      </c>
      <c r="F125" s="5">
        <v>0</v>
      </c>
      <c r="G125" s="5">
        <v>399</v>
      </c>
      <c r="H125" s="4"/>
      <c r="I125" s="5">
        <v>194204</v>
      </c>
      <c r="J125" s="4" t="s">
        <v>56</v>
      </c>
      <c r="K125" s="5">
        <v>191723</v>
      </c>
      <c r="L125" s="4" t="s">
        <v>25</v>
      </c>
      <c r="M125" s="4"/>
      <c r="N125" s="6" t="str">
        <f>VLOOKUP(C125,'[4]Trips&amp;Operators'!$C$1:$E$9999,3,0)</f>
        <v>SANTIZO</v>
      </c>
      <c r="O125" s="7" t="s">
        <v>26</v>
      </c>
      <c r="P125" s="8" t="str">
        <f>VLOOKUP(E125,[2]CommonEnf!$A$1:$B$12,2,FALSE)</f>
        <v>Legitimate STOP signal aspect</v>
      </c>
      <c r="Q125" s="4" t="str">
        <f t="shared" si="4"/>
        <v>03</v>
      </c>
      <c r="R125" s="9">
        <f t="shared" si="5"/>
        <v>42616</v>
      </c>
      <c r="S125" s="4" t="str">
        <f t="shared" si="6"/>
        <v>0122-03</v>
      </c>
      <c r="T125" s="4" t="str">
        <f t="shared" si="7"/>
        <v>EC</v>
      </c>
    </row>
    <row r="126" spans="1:20" x14ac:dyDescent="0.25">
      <c r="A126" s="3">
        <v>42616.417569444442</v>
      </c>
      <c r="B126" s="4" t="s">
        <v>99</v>
      </c>
      <c r="C126" s="4" t="s">
        <v>187</v>
      </c>
      <c r="D126" s="4" t="s">
        <v>30</v>
      </c>
      <c r="E126" s="4" t="s">
        <v>55</v>
      </c>
      <c r="F126" s="5">
        <v>0</v>
      </c>
      <c r="G126" s="5">
        <v>507</v>
      </c>
      <c r="H126" s="4"/>
      <c r="I126" s="5">
        <v>194665</v>
      </c>
      <c r="J126" s="4" t="s">
        <v>56</v>
      </c>
      <c r="K126" s="5">
        <v>191723</v>
      </c>
      <c r="L126" s="4" t="s">
        <v>25</v>
      </c>
      <c r="M126" s="4"/>
      <c r="N126" s="6" t="str">
        <f>VLOOKUP(C126,'[4]Trips&amp;Operators'!$C$1:$E$9999,3,0)</f>
        <v>STRICKLAND</v>
      </c>
      <c r="O126" s="7" t="s">
        <v>26</v>
      </c>
      <c r="P126" s="8" t="str">
        <f>VLOOKUP(E126,[2]CommonEnf!$A$1:$B$12,2,FALSE)</f>
        <v>Legitimate STOP signal aspect</v>
      </c>
      <c r="Q126" s="4" t="str">
        <f t="shared" si="4"/>
        <v>03</v>
      </c>
      <c r="R126" s="9">
        <f t="shared" si="5"/>
        <v>42616</v>
      </c>
      <c r="S126" s="4" t="str">
        <f t="shared" si="6"/>
        <v>0144-03</v>
      </c>
      <c r="T126" s="4" t="str">
        <f t="shared" si="7"/>
        <v>EC</v>
      </c>
    </row>
    <row r="127" spans="1:20" x14ac:dyDescent="0.25">
      <c r="A127" s="3">
        <v>42616.357986111114</v>
      </c>
      <c r="B127" s="4" t="s">
        <v>28</v>
      </c>
      <c r="C127" s="4" t="s">
        <v>188</v>
      </c>
      <c r="D127" s="4" t="s">
        <v>30</v>
      </c>
      <c r="E127" s="4" t="s">
        <v>63</v>
      </c>
      <c r="F127" s="5">
        <v>0</v>
      </c>
      <c r="G127" s="5">
        <v>37</v>
      </c>
      <c r="H127" s="4"/>
      <c r="I127" s="5">
        <v>134</v>
      </c>
      <c r="J127" s="4" t="s">
        <v>64</v>
      </c>
      <c r="K127" s="5">
        <v>1</v>
      </c>
      <c r="L127" s="4" t="s">
        <v>25</v>
      </c>
      <c r="M127" s="4"/>
      <c r="N127" s="6" t="str">
        <f>VLOOKUP(C127,'[4]Trips&amp;Operators'!$C$1:$E$9999,3,0)</f>
        <v>MAELZER</v>
      </c>
      <c r="O127" s="7" t="s">
        <v>26</v>
      </c>
      <c r="P127" s="8" t="str">
        <f>VLOOKUP(E127,[2]CommonEnf!$A$1:$B$12,2,FALSE)</f>
        <v>Line terminus</v>
      </c>
      <c r="Q127" s="4" t="str">
        <f t="shared" si="4"/>
        <v>03</v>
      </c>
      <c r="R127" s="9">
        <f t="shared" si="5"/>
        <v>42616</v>
      </c>
      <c r="S127" s="4" t="str">
        <f t="shared" si="6"/>
        <v>0128-03</v>
      </c>
      <c r="T127" s="4" t="str">
        <f t="shared" si="7"/>
        <v>EC</v>
      </c>
    </row>
    <row r="128" spans="1:20" x14ac:dyDescent="0.25">
      <c r="A128" s="3">
        <v>42616.471446759257</v>
      </c>
      <c r="B128" s="4" t="s">
        <v>185</v>
      </c>
      <c r="C128" s="4" t="s">
        <v>189</v>
      </c>
      <c r="D128" s="4" t="s">
        <v>30</v>
      </c>
      <c r="E128" s="4" t="s">
        <v>63</v>
      </c>
      <c r="F128" s="5">
        <v>0</v>
      </c>
      <c r="G128" s="5">
        <v>39</v>
      </c>
      <c r="H128" s="4"/>
      <c r="I128" s="5">
        <v>138</v>
      </c>
      <c r="J128" s="4" t="s">
        <v>64</v>
      </c>
      <c r="K128" s="5">
        <v>1</v>
      </c>
      <c r="L128" s="4" t="s">
        <v>25</v>
      </c>
      <c r="M128" s="4"/>
      <c r="N128" s="6" t="str">
        <f>VLOOKUP(C128,'[4]Trips&amp;Operators'!$C$1:$E$9999,3,0)</f>
        <v>SANTIZO</v>
      </c>
      <c r="O128" s="7" t="s">
        <v>26</v>
      </c>
      <c r="P128" s="8" t="str">
        <f>VLOOKUP(E128,[2]CommonEnf!$A$1:$B$12,2,FALSE)</f>
        <v>Line terminus</v>
      </c>
      <c r="Q128" s="4" t="str">
        <f t="shared" si="4"/>
        <v>03</v>
      </c>
      <c r="R128" s="9">
        <f t="shared" si="5"/>
        <v>42616</v>
      </c>
      <c r="S128" s="4" t="str">
        <f t="shared" si="6"/>
        <v>0150-03</v>
      </c>
      <c r="T128" s="4" t="str">
        <f t="shared" si="7"/>
        <v>EC</v>
      </c>
    </row>
    <row r="129" spans="1:20" x14ac:dyDescent="0.25">
      <c r="A129" s="3">
        <v>42616.650671296295</v>
      </c>
      <c r="B129" s="4" t="s">
        <v>28</v>
      </c>
      <c r="C129" s="4" t="s">
        <v>190</v>
      </c>
      <c r="D129" s="4" t="s">
        <v>30</v>
      </c>
      <c r="E129" s="4" t="s">
        <v>63</v>
      </c>
      <c r="F129" s="5">
        <v>0</v>
      </c>
      <c r="G129" s="5">
        <v>50</v>
      </c>
      <c r="H129" s="4"/>
      <c r="I129" s="5">
        <v>205</v>
      </c>
      <c r="J129" s="4" t="s">
        <v>64</v>
      </c>
      <c r="K129" s="5">
        <v>1</v>
      </c>
      <c r="L129" s="4" t="s">
        <v>25</v>
      </c>
      <c r="M129" s="4"/>
      <c r="N129" s="6" t="str">
        <f>VLOOKUP(C129,'[4]Trips&amp;Operators'!$C$1:$E$9999,3,0)</f>
        <v>CLARK</v>
      </c>
      <c r="O129" s="7" t="s">
        <v>26</v>
      </c>
      <c r="P129" s="8" t="str">
        <f>VLOOKUP(E129,[2]CommonEnf!$A$1:$B$12,2,FALSE)</f>
        <v>Line terminus</v>
      </c>
      <c r="Q129" s="4" t="str">
        <f t="shared" si="4"/>
        <v>03</v>
      </c>
      <c r="R129" s="9">
        <f t="shared" si="5"/>
        <v>42616</v>
      </c>
      <c r="S129" s="4" t="str">
        <f t="shared" si="6"/>
        <v>0184-03</v>
      </c>
      <c r="T129" s="4" t="str">
        <f t="shared" si="7"/>
        <v>EC</v>
      </c>
    </row>
    <row r="130" spans="1:20" x14ac:dyDescent="0.25">
      <c r="A130" s="3">
        <v>42616.767280092594</v>
      </c>
      <c r="B130" s="4" t="s">
        <v>99</v>
      </c>
      <c r="C130" s="4" t="s">
        <v>191</v>
      </c>
      <c r="D130" s="4" t="s">
        <v>30</v>
      </c>
      <c r="E130" s="4" t="s">
        <v>63</v>
      </c>
      <c r="F130" s="5">
        <v>0</v>
      </c>
      <c r="G130" s="5">
        <v>82</v>
      </c>
      <c r="H130" s="4"/>
      <c r="I130" s="5">
        <v>207</v>
      </c>
      <c r="J130" s="4" t="s">
        <v>64</v>
      </c>
      <c r="K130" s="5">
        <v>1</v>
      </c>
      <c r="L130" s="4" t="s">
        <v>25</v>
      </c>
      <c r="M130" s="4"/>
      <c r="N130" s="6" t="str">
        <f>VLOOKUP(C130,'[4]Trips&amp;Operators'!$C$1:$E$9999,3,0)</f>
        <v>MOSES</v>
      </c>
      <c r="O130" s="7" t="s">
        <v>26</v>
      </c>
      <c r="P130" s="8" t="str">
        <f>VLOOKUP(E130,[2]CommonEnf!$A$1:$B$12,2,FALSE)</f>
        <v>Line terminus</v>
      </c>
      <c r="Q130" s="4" t="str">
        <f t="shared" ref="Q130:Q193" si="8">RIGHT(C130,2)</f>
        <v>03</v>
      </c>
      <c r="R130" s="9">
        <f t="shared" ref="R130:R193" si="9">first_day_of_month+Q130-1</f>
        <v>42616</v>
      </c>
      <c r="S130" s="4" t="str">
        <f t="shared" si="6"/>
        <v>0206-03</v>
      </c>
      <c r="T130" s="4" t="str">
        <f t="shared" si="7"/>
        <v>EC</v>
      </c>
    </row>
    <row r="131" spans="1:20" x14ac:dyDescent="0.25">
      <c r="A131" s="3">
        <v>42616.202708333331</v>
      </c>
      <c r="B131" s="4" t="s">
        <v>172</v>
      </c>
      <c r="C131" s="4" t="s">
        <v>192</v>
      </c>
      <c r="D131" s="4" t="s">
        <v>30</v>
      </c>
      <c r="E131" s="4" t="s">
        <v>63</v>
      </c>
      <c r="F131" s="5">
        <v>0</v>
      </c>
      <c r="G131" s="5">
        <v>45</v>
      </c>
      <c r="H131" s="4"/>
      <c r="I131" s="5">
        <v>233343</v>
      </c>
      <c r="J131" s="4" t="s">
        <v>64</v>
      </c>
      <c r="K131" s="5">
        <v>233491</v>
      </c>
      <c r="L131" s="4" t="s">
        <v>34</v>
      </c>
      <c r="M131" s="4"/>
      <c r="N131" s="6" t="str">
        <f>VLOOKUP(C131,'[4]Trips&amp;Operators'!$C$1:$E$9999,3,0)</f>
        <v>ACKERMAN</v>
      </c>
      <c r="O131" s="7" t="s">
        <v>26</v>
      </c>
      <c r="P131" s="8" t="str">
        <f>VLOOKUP(E131,[2]CommonEnf!$A$1:$B$12,2,FALSE)</f>
        <v>Line terminus</v>
      </c>
      <c r="Q131" s="4" t="str">
        <f t="shared" si="8"/>
        <v>03</v>
      </c>
      <c r="R131" s="9">
        <f t="shared" si="9"/>
        <v>42616</v>
      </c>
      <c r="S131" s="4" t="str">
        <f t="shared" ref="S131:S194" si="10">IF(LEN(C131)=6,"0"&amp;C131,C131)</f>
        <v>0105-03</v>
      </c>
      <c r="T131" s="4" t="str">
        <f t="shared" ref="T131:T194" si="11">IFERROR(IF(VALUE(LEFT(S131,2))&lt;=2,"EC",IF(OR(VALUE(LEFT(S131,2))=8,VALUE(LEFT(S131,2))=18),"NW","Other")),"Other")</f>
        <v>EC</v>
      </c>
    </row>
    <row r="132" spans="1:20" x14ac:dyDescent="0.25">
      <c r="A132" s="3">
        <v>42616.492858796293</v>
      </c>
      <c r="B132" s="4" t="s">
        <v>172</v>
      </c>
      <c r="C132" s="4" t="s">
        <v>193</v>
      </c>
      <c r="D132" s="4" t="s">
        <v>30</v>
      </c>
      <c r="E132" s="4" t="s">
        <v>63</v>
      </c>
      <c r="F132" s="5">
        <v>0</v>
      </c>
      <c r="G132" s="5">
        <v>158</v>
      </c>
      <c r="H132" s="4"/>
      <c r="I132" s="5">
        <v>232758</v>
      </c>
      <c r="J132" s="4" t="s">
        <v>64</v>
      </c>
      <c r="K132" s="5">
        <v>233491</v>
      </c>
      <c r="L132" s="4" t="s">
        <v>34</v>
      </c>
      <c r="M132" s="4"/>
      <c r="N132" s="6" t="str">
        <f>VLOOKUP(C132,'[4]Trips&amp;Operators'!$C$1:$E$9999,3,0)</f>
        <v>STAMBAUGH</v>
      </c>
      <c r="O132" s="7" t="s">
        <v>26</v>
      </c>
      <c r="P132" s="8" t="str">
        <f>VLOOKUP(E132,[2]CommonEnf!$A$1:$B$12,2,FALSE)</f>
        <v>Line terminus</v>
      </c>
      <c r="Q132" s="4" t="str">
        <f t="shared" si="8"/>
        <v>03</v>
      </c>
      <c r="R132" s="9">
        <f t="shared" si="9"/>
        <v>42616</v>
      </c>
      <c r="S132" s="4" t="str">
        <f t="shared" si="10"/>
        <v>0161-03</v>
      </c>
      <c r="T132" s="4" t="str">
        <f t="shared" si="11"/>
        <v>EC</v>
      </c>
    </row>
    <row r="133" spans="1:20" x14ac:dyDescent="0.25">
      <c r="A133" s="3">
        <v>42616.493437500001</v>
      </c>
      <c r="B133" s="4" t="s">
        <v>172</v>
      </c>
      <c r="C133" s="4" t="s">
        <v>193</v>
      </c>
      <c r="D133" s="4" t="s">
        <v>30</v>
      </c>
      <c r="E133" s="4" t="s">
        <v>63</v>
      </c>
      <c r="F133" s="5">
        <v>0</v>
      </c>
      <c r="G133" s="5">
        <v>52</v>
      </c>
      <c r="H133" s="4"/>
      <c r="I133" s="5">
        <v>233312</v>
      </c>
      <c r="J133" s="4" t="s">
        <v>64</v>
      </c>
      <c r="K133" s="5">
        <v>233491</v>
      </c>
      <c r="L133" s="4" t="s">
        <v>34</v>
      </c>
      <c r="M133" s="4"/>
      <c r="N133" s="6" t="str">
        <f>VLOOKUP(C133,'[4]Trips&amp;Operators'!$C$1:$E$9999,3,0)</f>
        <v>STAMBAUGH</v>
      </c>
      <c r="O133" s="7" t="s">
        <v>26</v>
      </c>
      <c r="P133" s="8" t="str">
        <f>VLOOKUP(E133,[2]CommonEnf!$A$1:$B$12,2,FALSE)</f>
        <v>Line terminus</v>
      </c>
      <c r="Q133" s="4" t="str">
        <f t="shared" si="8"/>
        <v>03</v>
      </c>
      <c r="R133" s="9">
        <f t="shared" si="9"/>
        <v>42616</v>
      </c>
      <c r="S133" s="4" t="str">
        <f t="shared" si="10"/>
        <v>0161-03</v>
      </c>
      <c r="T133" s="4" t="str">
        <f t="shared" si="11"/>
        <v>EC</v>
      </c>
    </row>
    <row r="134" spans="1:20" x14ac:dyDescent="0.25">
      <c r="A134" s="3">
        <v>42616.611805555556</v>
      </c>
      <c r="B134" s="4" t="s">
        <v>80</v>
      </c>
      <c r="C134" s="4" t="s">
        <v>194</v>
      </c>
      <c r="D134" s="4" t="s">
        <v>30</v>
      </c>
      <c r="E134" s="4" t="s">
        <v>63</v>
      </c>
      <c r="F134" s="5">
        <v>0</v>
      </c>
      <c r="G134" s="5">
        <v>62</v>
      </c>
      <c r="H134" s="4"/>
      <c r="I134" s="5">
        <v>233223</v>
      </c>
      <c r="J134" s="4" t="s">
        <v>64</v>
      </c>
      <c r="K134" s="5">
        <v>233491</v>
      </c>
      <c r="L134" s="4" t="s">
        <v>34</v>
      </c>
      <c r="M134" s="4"/>
      <c r="N134" s="6" t="str">
        <f>VLOOKUP(C134,'[4]Trips&amp;Operators'!$C$1:$E$9999,3,0)</f>
        <v>CLARK</v>
      </c>
      <c r="O134" s="7" t="s">
        <v>26</v>
      </c>
      <c r="P134" s="8" t="str">
        <f>VLOOKUP(E134,[2]CommonEnf!$A$1:$B$12,2,FALSE)</f>
        <v>Line terminus</v>
      </c>
      <c r="Q134" s="4" t="str">
        <f t="shared" si="8"/>
        <v>03</v>
      </c>
      <c r="R134" s="9">
        <f t="shared" si="9"/>
        <v>42616</v>
      </c>
      <c r="S134" s="4" t="str">
        <f t="shared" si="10"/>
        <v>0183-03</v>
      </c>
      <c r="T134" s="4" t="str">
        <f t="shared" si="11"/>
        <v>EC</v>
      </c>
    </row>
    <row r="135" spans="1:20" x14ac:dyDescent="0.25">
      <c r="A135" s="3">
        <v>42616.663043981483</v>
      </c>
      <c r="B135" s="4" t="s">
        <v>195</v>
      </c>
      <c r="C135" s="4" t="s">
        <v>196</v>
      </c>
      <c r="D135" s="4" t="s">
        <v>30</v>
      </c>
      <c r="E135" s="4" t="s">
        <v>63</v>
      </c>
      <c r="F135" s="5">
        <v>0</v>
      </c>
      <c r="G135" s="5">
        <v>41</v>
      </c>
      <c r="H135" s="4"/>
      <c r="I135" s="5">
        <v>233345</v>
      </c>
      <c r="J135" s="4" t="s">
        <v>64</v>
      </c>
      <c r="K135" s="5">
        <v>233491</v>
      </c>
      <c r="L135" s="4" t="s">
        <v>34</v>
      </c>
      <c r="M135" s="4"/>
      <c r="N135" s="6" t="str">
        <f>VLOOKUP(C135,'[4]Trips&amp;Operators'!$C$1:$E$9999,3,0)</f>
        <v>SHOOK</v>
      </c>
      <c r="O135" s="7" t="s">
        <v>26</v>
      </c>
      <c r="P135" s="8" t="str">
        <f>VLOOKUP(E135,[2]CommonEnf!$A$1:$B$12,2,FALSE)</f>
        <v>Line terminus</v>
      </c>
      <c r="Q135" s="4" t="str">
        <f t="shared" si="8"/>
        <v>03</v>
      </c>
      <c r="R135" s="9">
        <f t="shared" si="9"/>
        <v>42616</v>
      </c>
      <c r="S135" s="4" t="str">
        <f t="shared" si="10"/>
        <v>0193-03</v>
      </c>
      <c r="T135" s="4" t="str">
        <f t="shared" si="11"/>
        <v>EC</v>
      </c>
    </row>
    <row r="136" spans="1:20" x14ac:dyDescent="0.25">
      <c r="A136" s="3">
        <v>42616.684131944443</v>
      </c>
      <c r="B136" s="4" t="s">
        <v>80</v>
      </c>
      <c r="C136" s="4" t="s">
        <v>197</v>
      </c>
      <c r="D136" s="4" t="s">
        <v>30</v>
      </c>
      <c r="E136" s="4" t="s">
        <v>63</v>
      </c>
      <c r="F136" s="5">
        <v>0</v>
      </c>
      <c r="G136" s="5">
        <v>36</v>
      </c>
      <c r="H136" s="4"/>
      <c r="I136" s="5">
        <v>233280</v>
      </c>
      <c r="J136" s="4" t="s">
        <v>64</v>
      </c>
      <c r="K136" s="5">
        <v>233491</v>
      </c>
      <c r="L136" s="4" t="s">
        <v>34</v>
      </c>
      <c r="M136" s="4"/>
      <c r="N136" s="6" t="str">
        <f>VLOOKUP(C136,'[4]Trips&amp;Operators'!$C$1:$E$9999,3,0)</f>
        <v>CLARK</v>
      </c>
      <c r="O136" s="7" t="s">
        <v>26</v>
      </c>
      <c r="P136" s="8" t="str">
        <f>VLOOKUP(E136,[2]CommonEnf!$A$1:$B$12,2,FALSE)</f>
        <v>Line terminus</v>
      </c>
      <c r="Q136" s="4" t="str">
        <f t="shared" si="8"/>
        <v>03</v>
      </c>
      <c r="R136" s="9">
        <f t="shared" si="9"/>
        <v>42616</v>
      </c>
      <c r="S136" s="4" t="str">
        <f t="shared" si="10"/>
        <v>0197-03</v>
      </c>
      <c r="T136" s="4" t="str">
        <f t="shared" si="11"/>
        <v>EC</v>
      </c>
    </row>
    <row r="137" spans="1:20" x14ac:dyDescent="0.25">
      <c r="A137" s="3">
        <v>42616.399907407409</v>
      </c>
      <c r="B137" s="4" t="s">
        <v>82</v>
      </c>
      <c r="C137" s="4" t="s">
        <v>198</v>
      </c>
      <c r="D137" s="4" t="s">
        <v>30</v>
      </c>
      <c r="E137" s="4" t="s">
        <v>63</v>
      </c>
      <c r="F137" s="5">
        <v>0</v>
      </c>
      <c r="G137" s="5">
        <v>50</v>
      </c>
      <c r="H137" s="4"/>
      <c r="I137" s="5">
        <v>58933</v>
      </c>
      <c r="J137" s="4" t="s">
        <v>64</v>
      </c>
      <c r="K137" s="5">
        <v>59048</v>
      </c>
      <c r="L137" s="4" t="s">
        <v>34</v>
      </c>
      <c r="M137" s="4"/>
      <c r="N137" s="6" t="str">
        <f>VLOOKUP(C137,'[4]Trips&amp;Operators'!$C$1:$E$9999,3,0)</f>
        <v>YORK</v>
      </c>
      <c r="O137" s="7" t="s">
        <v>26</v>
      </c>
      <c r="P137" s="8" t="str">
        <f>VLOOKUP(E137,[2]CommonEnf!$A$1:$B$12,2,FALSE)</f>
        <v>Line terminus</v>
      </c>
      <c r="Q137" s="4" t="str">
        <f t="shared" si="8"/>
        <v>03</v>
      </c>
      <c r="R137" s="9">
        <f t="shared" si="9"/>
        <v>42616</v>
      </c>
      <c r="S137" s="4" t="str">
        <f t="shared" si="10"/>
        <v>1807-03</v>
      </c>
      <c r="T137" s="4" t="str">
        <f t="shared" si="11"/>
        <v>NW</v>
      </c>
    </row>
    <row r="138" spans="1:20" x14ac:dyDescent="0.25">
      <c r="A138" s="3">
        <v>42616.69127314815</v>
      </c>
      <c r="B138" s="4" t="s">
        <v>82</v>
      </c>
      <c r="C138" s="4" t="s">
        <v>199</v>
      </c>
      <c r="D138" s="4" t="s">
        <v>30</v>
      </c>
      <c r="E138" s="4" t="s">
        <v>63</v>
      </c>
      <c r="F138" s="5">
        <v>0</v>
      </c>
      <c r="G138" s="5">
        <v>48</v>
      </c>
      <c r="H138" s="4"/>
      <c r="I138" s="5">
        <v>58918</v>
      </c>
      <c r="J138" s="4" t="s">
        <v>64</v>
      </c>
      <c r="K138" s="5">
        <v>59048</v>
      </c>
      <c r="L138" s="4" t="s">
        <v>34</v>
      </c>
      <c r="M138" s="4"/>
      <c r="N138" s="6" t="str">
        <f>VLOOKUP(C138,'[4]Trips&amp;Operators'!$C$1:$E$9999,3,0)</f>
        <v>ISHMAEL</v>
      </c>
      <c r="O138" s="7" t="s">
        <v>26</v>
      </c>
      <c r="P138" s="8" t="str">
        <f>VLOOKUP(E138,[2]CommonEnf!$A$1:$B$12,2,FALSE)</f>
        <v>Line terminus</v>
      </c>
      <c r="Q138" s="4" t="str">
        <f t="shared" si="8"/>
        <v>03</v>
      </c>
      <c r="R138" s="9">
        <f t="shared" si="9"/>
        <v>42616</v>
      </c>
      <c r="S138" s="4" t="str">
        <f t="shared" si="10"/>
        <v>1821-03</v>
      </c>
      <c r="T138" s="4" t="str">
        <f t="shared" si="11"/>
        <v>NW</v>
      </c>
    </row>
    <row r="139" spans="1:20" x14ac:dyDescent="0.25">
      <c r="A139" s="3">
        <v>42616.899988425925</v>
      </c>
      <c r="B139" s="4" t="s">
        <v>82</v>
      </c>
      <c r="C139" s="4" t="s">
        <v>200</v>
      </c>
      <c r="D139" s="4" t="s">
        <v>30</v>
      </c>
      <c r="E139" s="4" t="s">
        <v>63</v>
      </c>
      <c r="F139" s="5">
        <v>0</v>
      </c>
      <c r="G139" s="5">
        <v>17</v>
      </c>
      <c r="H139" s="4"/>
      <c r="I139" s="5">
        <v>58971</v>
      </c>
      <c r="J139" s="4" t="s">
        <v>64</v>
      </c>
      <c r="K139" s="5">
        <v>59048</v>
      </c>
      <c r="L139" s="4" t="s">
        <v>34</v>
      </c>
      <c r="M139" s="4"/>
      <c r="N139" s="6" t="str">
        <f>VLOOKUP(C139,'[4]Trips&amp;Operators'!$C$1:$E$9999,3,0)</f>
        <v>ISHMAEL</v>
      </c>
      <c r="O139" s="7" t="s">
        <v>26</v>
      </c>
      <c r="P139" s="8" t="str">
        <f>VLOOKUP(E139,[2]CommonEnf!$A$1:$B$12,2,FALSE)</f>
        <v>Line terminus</v>
      </c>
      <c r="Q139" s="4" t="str">
        <f t="shared" si="8"/>
        <v>03</v>
      </c>
      <c r="R139" s="9">
        <f t="shared" si="9"/>
        <v>42616</v>
      </c>
      <c r="S139" s="4" t="str">
        <f t="shared" si="10"/>
        <v>1831-03</v>
      </c>
      <c r="T139" s="4" t="str">
        <f t="shared" si="11"/>
        <v>NW</v>
      </c>
    </row>
    <row r="140" spans="1:20" x14ac:dyDescent="0.25">
      <c r="A140" s="10">
        <v>42616.436979166669</v>
      </c>
      <c r="B140" s="11" t="s">
        <v>161</v>
      </c>
      <c r="C140" s="11" t="s">
        <v>201</v>
      </c>
      <c r="D140" s="11" t="s">
        <v>30</v>
      </c>
      <c r="E140" s="11" t="s">
        <v>55</v>
      </c>
      <c r="F140" s="12">
        <v>0</v>
      </c>
      <c r="G140" s="12">
        <v>47</v>
      </c>
      <c r="H140" s="11"/>
      <c r="I140" s="12">
        <v>24330</v>
      </c>
      <c r="J140" s="11" t="s">
        <v>56</v>
      </c>
      <c r="K140" s="12">
        <v>24235</v>
      </c>
      <c r="L140" s="11" t="s">
        <v>25</v>
      </c>
      <c r="M140" s="11"/>
      <c r="N140" s="13" t="str">
        <f>VLOOKUP(C140,'[4]Trips&amp;Operators'!$C$1:$E$9999,3,0)</f>
        <v>STEWART</v>
      </c>
      <c r="O140" s="14" t="s">
        <v>26</v>
      </c>
      <c r="P140" s="15"/>
      <c r="Q140" s="11" t="str">
        <f t="shared" si="8"/>
        <v>03</v>
      </c>
      <c r="R140" s="16">
        <f t="shared" si="9"/>
        <v>42616</v>
      </c>
      <c r="S140" s="2" t="str">
        <f t="shared" si="10"/>
        <v>50-03</v>
      </c>
      <c r="T140" s="2" t="str">
        <f t="shared" si="11"/>
        <v>Other</v>
      </c>
    </row>
    <row r="141" spans="1:20" x14ac:dyDescent="0.25">
      <c r="A141" s="3">
        <v>42616.438171296293</v>
      </c>
      <c r="B141" s="4" t="s">
        <v>161</v>
      </c>
      <c r="C141" s="4" t="s">
        <v>201</v>
      </c>
      <c r="D141" s="4" t="s">
        <v>30</v>
      </c>
      <c r="E141" s="4" t="s">
        <v>55</v>
      </c>
      <c r="F141" s="5">
        <v>0</v>
      </c>
      <c r="G141" s="5">
        <v>3</v>
      </c>
      <c r="H141" s="4"/>
      <c r="I141" s="5">
        <v>24284</v>
      </c>
      <c r="J141" s="4" t="s">
        <v>56</v>
      </c>
      <c r="K141" s="5">
        <v>24235</v>
      </c>
      <c r="L141" s="4" t="s">
        <v>25</v>
      </c>
      <c r="M141" s="4"/>
      <c r="N141" s="6" t="str">
        <f>VLOOKUP(C141,'[4]Trips&amp;Operators'!$C$1:$E$9999,3,0)</f>
        <v>STEWART</v>
      </c>
      <c r="O141" s="7" t="s">
        <v>26</v>
      </c>
      <c r="P141" s="8"/>
      <c r="Q141" s="4" t="str">
        <f t="shared" si="8"/>
        <v>03</v>
      </c>
      <c r="R141" s="9">
        <f t="shared" si="9"/>
        <v>42616</v>
      </c>
      <c r="S141" s="2" t="str">
        <f t="shared" si="10"/>
        <v>50-03</v>
      </c>
      <c r="T141" s="2" t="str">
        <f t="shared" si="11"/>
        <v>Other</v>
      </c>
    </row>
    <row r="142" spans="1:20" x14ac:dyDescent="0.25">
      <c r="A142" s="3">
        <v>42616.763287037036</v>
      </c>
      <c r="B142" s="4" t="s">
        <v>202</v>
      </c>
      <c r="C142" s="4" t="s">
        <v>203</v>
      </c>
      <c r="D142" s="4" t="s">
        <v>30</v>
      </c>
      <c r="E142" s="4" t="s">
        <v>55</v>
      </c>
      <c r="F142" s="5">
        <v>0</v>
      </c>
      <c r="G142" s="5">
        <v>68</v>
      </c>
      <c r="H142" s="4"/>
      <c r="I142" s="5">
        <v>24318</v>
      </c>
      <c r="J142" s="4" t="s">
        <v>56</v>
      </c>
      <c r="K142" s="5">
        <v>24235</v>
      </c>
      <c r="L142" s="4" t="s">
        <v>25</v>
      </c>
      <c r="M142" s="4"/>
      <c r="N142" s="6" t="str">
        <f>VLOOKUP(C142,'[4]Trips&amp;Operators'!$C$1:$E$9999,3,0)</f>
        <v>HAITHCOX</v>
      </c>
      <c r="O142" s="7" t="s">
        <v>26</v>
      </c>
      <c r="P142" s="8"/>
      <c r="Q142" s="4" t="str">
        <f t="shared" si="8"/>
        <v>03</v>
      </c>
      <c r="R142" s="9">
        <f t="shared" si="9"/>
        <v>42616</v>
      </c>
      <c r="S142" s="2" t="str">
        <f t="shared" si="10"/>
        <v>56-03</v>
      </c>
      <c r="T142" s="2" t="str">
        <f t="shared" si="11"/>
        <v>Other</v>
      </c>
    </row>
    <row r="143" spans="1:20" x14ac:dyDescent="0.25">
      <c r="A143" s="3">
        <v>42616.949432870373</v>
      </c>
      <c r="B143" s="4" t="s">
        <v>66</v>
      </c>
      <c r="C143" s="4" t="s">
        <v>204</v>
      </c>
      <c r="D143" s="4" t="s">
        <v>33</v>
      </c>
      <c r="E143" s="4" t="s">
        <v>130</v>
      </c>
      <c r="F143" s="5">
        <v>0</v>
      </c>
      <c r="G143" s="5">
        <v>126</v>
      </c>
      <c r="H143" s="4"/>
      <c r="I143" s="5">
        <v>23624</v>
      </c>
      <c r="J143" s="4" t="s">
        <v>131</v>
      </c>
      <c r="K143" s="5">
        <v>24235</v>
      </c>
      <c r="L143" s="4" t="s">
        <v>25</v>
      </c>
      <c r="M143" s="4"/>
      <c r="N143" s="6" t="str">
        <f>VLOOKUP(C143,'[4]Trips&amp;Operators'!$C$1:$E$9999,3,0)</f>
        <v>ISHMAEL</v>
      </c>
      <c r="O143" s="7" t="s">
        <v>26</v>
      </c>
      <c r="P143" s="8"/>
      <c r="Q143" s="4" t="str">
        <f t="shared" si="8"/>
        <v>03</v>
      </c>
      <c r="R143" s="9">
        <f t="shared" si="9"/>
        <v>42616</v>
      </c>
      <c r="S143" s="2" t="str">
        <f t="shared" si="10"/>
        <v>1902-03</v>
      </c>
      <c r="T143" s="2" t="str">
        <f t="shared" si="11"/>
        <v>Other</v>
      </c>
    </row>
    <row r="144" spans="1:20" x14ac:dyDescent="0.25">
      <c r="A144" s="3">
        <v>42617.269652777781</v>
      </c>
      <c r="B144" s="4" t="s">
        <v>152</v>
      </c>
      <c r="C144" s="4" t="s">
        <v>205</v>
      </c>
      <c r="D144" s="4" t="s">
        <v>22</v>
      </c>
      <c r="E144" s="4" t="s">
        <v>23</v>
      </c>
      <c r="F144" s="5">
        <v>200</v>
      </c>
      <c r="G144" s="5">
        <v>260</v>
      </c>
      <c r="H144" s="4"/>
      <c r="I144" s="5">
        <v>27213</v>
      </c>
      <c r="J144" s="4" t="s">
        <v>24</v>
      </c>
      <c r="K144" s="5">
        <v>27350</v>
      </c>
      <c r="L144" s="4" t="s">
        <v>25</v>
      </c>
      <c r="M144" s="4"/>
      <c r="N144" s="6" t="str">
        <f>VLOOKUP(C144,'[5]Trips&amp;Operators'!$C$1:$E$9999,3,0)</f>
        <v>STRICKLAND</v>
      </c>
      <c r="O144" s="7" t="s">
        <v>26</v>
      </c>
      <c r="P144" s="8" t="str">
        <f>VLOOKUP(E144,[2]CommonEnf!$A$1:$B$12,2,FALSE)</f>
        <v>Crossing Early Arrival</v>
      </c>
      <c r="Q144" s="4" t="str">
        <f t="shared" si="8"/>
        <v>04</v>
      </c>
      <c r="R144" s="9">
        <f t="shared" si="9"/>
        <v>42617</v>
      </c>
      <c r="S144" s="4" t="str">
        <f t="shared" si="10"/>
        <v>0112-04</v>
      </c>
      <c r="T144" s="4" t="str">
        <f t="shared" si="11"/>
        <v>EC</v>
      </c>
    </row>
    <row r="145" spans="1:20" x14ac:dyDescent="0.25">
      <c r="A145" s="3">
        <v>42617.527326388888</v>
      </c>
      <c r="B145" s="4" t="s">
        <v>128</v>
      </c>
      <c r="C145" s="4" t="s">
        <v>206</v>
      </c>
      <c r="D145" s="4" t="s">
        <v>22</v>
      </c>
      <c r="E145" s="4" t="s">
        <v>23</v>
      </c>
      <c r="F145" s="5">
        <v>0</v>
      </c>
      <c r="G145" s="5">
        <v>160</v>
      </c>
      <c r="H145" s="4"/>
      <c r="I145" s="5">
        <v>30872</v>
      </c>
      <c r="J145" s="4" t="s">
        <v>24</v>
      </c>
      <c r="K145" s="5">
        <v>30830</v>
      </c>
      <c r="L145" s="4" t="s">
        <v>34</v>
      </c>
      <c r="M145" s="4"/>
      <c r="N145" s="6" t="str">
        <f>VLOOKUP(C145,'[5]Trips&amp;Operators'!$C$1:$E$9999,3,0)</f>
        <v>SHOOK</v>
      </c>
      <c r="O145" s="7" t="s">
        <v>26</v>
      </c>
      <c r="P145" s="8" t="str">
        <f>VLOOKUP(E145,[2]CommonEnf!$A$1:$B$12,2,FALSE)</f>
        <v>Crossing Early Arrival</v>
      </c>
      <c r="Q145" s="4" t="str">
        <f t="shared" si="8"/>
        <v>04</v>
      </c>
      <c r="R145" s="9">
        <f t="shared" si="9"/>
        <v>42617</v>
      </c>
      <c r="S145" s="4" t="str">
        <f t="shared" si="10"/>
        <v>0171-04</v>
      </c>
      <c r="T145" s="4" t="str">
        <f t="shared" si="11"/>
        <v>EC</v>
      </c>
    </row>
    <row r="146" spans="1:20" x14ac:dyDescent="0.25">
      <c r="A146" s="3">
        <v>42617.204155092593</v>
      </c>
      <c r="B146" s="4" t="s">
        <v>207</v>
      </c>
      <c r="C146" s="4" t="s">
        <v>208</v>
      </c>
      <c r="D146" s="4" t="s">
        <v>30</v>
      </c>
      <c r="E146" s="4" t="s">
        <v>23</v>
      </c>
      <c r="F146" s="5">
        <v>0</v>
      </c>
      <c r="G146" s="5">
        <v>282</v>
      </c>
      <c r="H146" s="4"/>
      <c r="I146" s="5">
        <v>33073</v>
      </c>
      <c r="J146" s="4" t="s">
        <v>24</v>
      </c>
      <c r="K146" s="5">
        <v>33137</v>
      </c>
      <c r="L146" s="4" t="s">
        <v>34</v>
      </c>
      <c r="M146" s="4"/>
      <c r="N146" s="6" t="str">
        <f>VLOOKUP(C146,'[5]Trips&amp;Operators'!$C$1:$E$9999,3,0)</f>
        <v>MALAVE</v>
      </c>
      <c r="O146" s="7" t="s">
        <v>26</v>
      </c>
      <c r="P146" s="8" t="str">
        <f>VLOOKUP(E146,[2]CommonEnf!$A$1:$B$12,2,FALSE)</f>
        <v>Crossing Early Arrival</v>
      </c>
      <c r="Q146" s="4" t="str">
        <f t="shared" si="8"/>
        <v>04</v>
      </c>
      <c r="R146" s="9">
        <f t="shared" si="9"/>
        <v>42617</v>
      </c>
      <c r="S146" s="4" t="str">
        <f t="shared" si="10"/>
        <v>0109-04</v>
      </c>
      <c r="T146" s="4" t="str">
        <f t="shared" si="11"/>
        <v>EC</v>
      </c>
    </row>
    <row r="147" spans="1:20" x14ac:dyDescent="0.25">
      <c r="A147" s="3">
        <v>42617.485231481478</v>
      </c>
      <c r="B147" s="4" t="s">
        <v>209</v>
      </c>
      <c r="C147" s="4" t="s">
        <v>210</v>
      </c>
      <c r="D147" s="4" t="s">
        <v>30</v>
      </c>
      <c r="E147" s="4" t="s">
        <v>23</v>
      </c>
      <c r="F147" s="5">
        <v>0</v>
      </c>
      <c r="G147" s="5">
        <v>404</v>
      </c>
      <c r="H147" s="4"/>
      <c r="I147" s="5">
        <v>58441</v>
      </c>
      <c r="J147" s="4" t="s">
        <v>24</v>
      </c>
      <c r="K147" s="5">
        <v>58301</v>
      </c>
      <c r="L147" s="4" t="s">
        <v>25</v>
      </c>
      <c r="M147" s="4"/>
      <c r="N147" s="6" t="str">
        <f>VLOOKUP(C147,'[5]Trips&amp;Operators'!$C$1:$E$9999,3,0)</f>
        <v>STRICKLAND</v>
      </c>
      <c r="O147" s="7" t="s">
        <v>26</v>
      </c>
      <c r="P147" s="8" t="str">
        <f>VLOOKUP(E147,[2]CommonEnf!$A$1:$B$12,2,FALSE)</f>
        <v>Crossing Early Arrival</v>
      </c>
      <c r="Q147" s="4" t="str">
        <f t="shared" si="8"/>
        <v>04</v>
      </c>
      <c r="R147" s="9">
        <f t="shared" si="9"/>
        <v>42617</v>
      </c>
      <c r="S147" s="4" t="str">
        <f t="shared" si="10"/>
        <v>0154-04</v>
      </c>
      <c r="T147" s="4" t="str">
        <f t="shared" si="11"/>
        <v>EC</v>
      </c>
    </row>
    <row r="148" spans="1:20" x14ac:dyDescent="0.25">
      <c r="A148" s="3">
        <v>42617.385752314818</v>
      </c>
      <c r="B148" s="4" t="s">
        <v>41</v>
      </c>
      <c r="C148" s="4" t="s">
        <v>211</v>
      </c>
      <c r="D148" s="4" t="s">
        <v>33</v>
      </c>
      <c r="E148" s="4" t="s">
        <v>23</v>
      </c>
      <c r="F148" s="5">
        <v>0</v>
      </c>
      <c r="G148" s="5">
        <v>464</v>
      </c>
      <c r="H148" s="4"/>
      <c r="I148" s="5">
        <v>103780</v>
      </c>
      <c r="J148" s="4" t="s">
        <v>24</v>
      </c>
      <c r="K148" s="5">
        <v>103800</v>
      </c>
      <c r="L148" s="4" t="s">
        <v>25</v>
      </c>
      <c r="M148" s="4"/>
      <c r="N148" s="6" t="str">
        <f>VLOOKUP(C148,'[5]Trips&amp;Operators'!$C$1:$E$9999,3,0)</f>
        <v>DAVIS</v>
      </c>
      <c r="O148" s="7" t="s">
        <v>26</v>
      </c>
      <c r="P148" s="8" t="str">
        <f>VLOOKUP(E148,[2]CommonEnf!$A$1:$B$12,2,FALSE)</f>
        <v>Crossing Early Arrival</v>
      </c>
      <c r="Q148" s="4" t="str">
        <f t="shared" si="8"/>
        <v>04</v>
      </c>
      <c r="R148" s="9">
        <f t="shared" si="9"/>
        <v>42617</v>
      </c>
      <c r="S148" s="4" t="str">
        <f t="shared" si="10"/>
        <v>0136-04</v>
      </c>
      <c r="T148" s="4" t="str">
        <f t="shared" si="11"/>
        <v>EC</v>
      </c>
    </row>
    <row r="149" spans="1:20" x14ac:dyDescent="0.25">
      <c r="A149" s="3">
        <v>42617.2497337963</v>
      </c>
      <c r="B149" s="4" t="s">
        <v>124</v>
      </c>
      <c r="C149" s="4" t="s">
        <v>212</v>
      </c>
      <c r="D149" s="4" t="s">
        <v>33</v>
      </c>
      <c r="E149" s="4" t="s">
        <v>23</v>
      </c>
      <c r="F149" s="5">
        <v>0</v>
      </c>
      <c r="G149" s="5">
        <v>432</v>
      </c>
      <c r="H149" s="4"/>
      <c r="I149" s="5">
        <v>109102</v>
      </c>
      <c r="J149" s="4" t="s">
        <v>24</v>
      </c>
      <c r="K149" s="5">
        <v>109135</v>
      </c>
      <c r="L149" s="4" t="s">
        <v>25</v>
      </c>
      <c r="M149" s="4"/>
      <c r="N149" s="6" t="str">
        <f>VLOOKUP(C149,'[5]Trips&amp;Operators'!$C$1:$E$9999,3,0)</f>
        <v>MALAVE</v>
      </c>
      <c r="O149" s="7" t="s">
        <v>26</v>
      </c>
      <c r="P149" s="8" t="str">
        <f>VLOOKUP(E149,[2]CommonEnf!$A$1:$B$12,2,FALSE)</f>
        <v>Crossing Early Arrival</v>
      </c>
      <c r="Q149" s="4" t="str">
        <f t="shared" si="8"/>
        <v>04</v>
      </c>
      <c r="R149" s="9">
        <f t="shared" si="9"/>
        <v>42617</v>
      </c>
      <c r="S149" s="4" t="str">
        <f t="shared" si="10"/>
        <v>0110-04</v>
      </c>
      <c r="T149" s="4" t="str">
        <f t="shared" si="11"/>
        <v>EC</v>
      </c>
    </row>
    <row r="150" spans="1:20" x14ac:dyDescent="0.25">
      <c r="A150" s="3">
        <v>42617.348738425928</v>
      </c>
      <c r="B150" s="4" t="s">
        <v>207</v>
      </c>
      <c r="C150" s="4" t="s">
        <v>213</v>
      </c>
      <c r="D150" s="4" t="s">
        <v>33</v>
      </c>
      <c r="E150" s="4" t="s">
        <v>45</v>
      </c>
      <c r="F150" s="5">
        <v>300</v>
      </c>
      <c r="G150" s="5">
        <v>351</v>
      </c>
      <c r="H150" s="4"/>
      <c r="I150" s="5">
        <v>20873</v>
      </c>
      <c r="J150" s="4" t="s">
        <v>46</v>
      </c>
      <c r="K150" s="5">
        <v>20338</v>
      </c>
      <c r="L150" s="4" t="s">
        <v>34</v>
      </c>
      <c r="M150" s="4"/>
      <c r="N150" s="6" t="str">
        <f>VLOOKUP(C150,'[5]Trips&amp;Operators'!$C$1:$E$9999,3,0)</f>
        <v>MALAVE</v>
      </c>
      <c r="O150" s="7" t="s">
        <v>26</v>
      </c>
      <c r="P150" s="8" t="str">
        <f>VLOOKUP(E150,[2]CommonEnf!$A$1:$B$12,2,FALSE)</f>
        <v>Speed Restriction</v>
      </c>
      <c r="Q150" s="4" t="str">
        <f t="shared" si="8"/>
        <v>04</v>
      </c>
      <c r="R150" s="9">
        <f t="shared" si="9"/>
        <v>42617</v>
      </c>
      <c r="S150" s="4" t="str">
        <f t="shared" si="10"/>
        <v>0137-04</v>
      </c>
      <c r="T150" s="4" t="str">
        <f t="shared" si="11"/>
        <v>EC</v>
      </c>
    </row>
    <row r="151" spans="1:20" x14ac:dyDescent="0.25">
      <c r="A151" s="3">
        <v>42617.800891203704</v>
      </c>
      <c r="B151" s="4" t="s">
        <v>88</v>
      </c>
      <c r="C151" s="4" t="s">
        <v>214</v>
      </c>
      <c r="D151" s="4" t="s">
        <v>30</v>
      </c>
      <c r="E151" s="4" t="s">
        <v>45</v>
      </c>
      <c r="F151" s="5">
        <v>300</v>
      </c>
      <c r="G151" s="5">
        <v>501</v>
      </c>
      <c r="H151" s="4"/>
      <c r="I151" s="5">
        <v>24468</v>
      </c>
      <c r="J151" s="4" t="s">
        <v>46</v>
      </c>
      <c r="K151" s="5">
        <v>21848</v>
      </c>
      <c r="L151" s="4" t="s">
        <v>25</v>
      </c>
      <c r="M151" s="4"/>
      <c r="N151" s="6" t="str">
        <f>VLOOKUP(C151,'[5]Trips&amp;Operators'!$C$1:$E$9999,3,0)</f>
        <v>COOLAHAN</v>
      </c>
      <c r="O151" s="7" t="s">
        <v>26</v>
      </c>
      <c r="P151" s="8" t="str">
        <f>VLOOKUP(E151,[2]CommonEnf!$A$1:$B$12,2,FALSE)</f>
        <v>Speed Restriction</v>
      </c>
      <c r="Q151" s="4" t="str">
        <f t="shared" si="8"/>
        <v>04</v>
      </c>
      <c r="R151" s="9">
        <f t="shared" si="9"/>
        <v>42617</v>
      </c>
      <c r="S151" s="4" t="str">
        <f t="shared" si="10"/>
        <v>0214-04</v>
      </c>
      <c r="T151" s="4" t="str">
        <f t="shared" si="11"/>
        <v>EC</v>
      </c>
    </row>
    <row r="152" spans="1:20" x14ac:dyDescent="0.25">
      <c r="A152" s="3">
        <v>42617.231053240743</v>
      </c>
      <c r="B152" s="4" t="s">
        <v>146</v>
      </c>
      <c r="C152" s="4" t="s">
        <v>215</v>
      </c>
      <c r="D152" s="4" t="s">
        <v>33</v>
      </c>
      <c r="E152" s="4" t="s">
        <v>45</v>
      </c>
      <c r="F152" s="5">
        <v>600</v>
      </c>
      <c r="G152" s="5">
        <v>650</v>
      </c>
      <c r="H152" s="4"/>
      <c r="I152" s="5">
        <v>188334</v>
      </c>
      <c r="J152" s="4" t="s">
        <v>46</v>
      </c>
      <c r="K152" s="5">
        <v>183829</v>
      </c>
      <c r="L152" s="4" t="s">
        <v>34</v>
      </c>
      <c r="M152" s="4"/>
      <c r="N152" s="6" t="str">
        <f>VLOOKUP(C152,'[5]Trips&amp;Operators'!$C$1:$E$9999,3,0)</f>
        <v>STRICKLAND</v>
      </c>
      <c r="O152" s="7" t="s">
        <v>26</v>
      </c>
      <c r="P152" s="8" t="str">
        <f>VLOOKUP(E152,[2]CommonEnf!$A$1:$B$12,2,FALSE)</f>
        <v>Speed Restriction</v>
      </c>
      <c r="Q152" s="4" t="str">
        <f t="shared" si="8"/>
        <v>04</v>
      </c>
      <c r="R152" s="9">
        <f t="shared" si="9"/>
        <v>42617</v>
      </c>
      <c r="S152" s="4" t="str">
        <f t="shared" si="10"/>
        <v>0111-04</v>
      </c>
      <c r="T152" s="4" t="str">
        <f t="shared" si="11"/>
        <v>EC</v>
      </c>
    </row>
    <row r="153" spans="1:20" x14ac:dyDescent="0.25">
      <c r="A153" s="3">
        <v>42617.398206018515</v>
      </c>
      <c r="B153" s="4" t="s">
        <v>209</v>
      </c>
      <c r="C153" s="4" t="s">
        <v>216</v>
      </c>
      <c r="D153" s="4" t="s">
        <v>33</v>
      </c>
      <c r="E153" s="4" t="s">
        <v>45</v>
      </c>
      <c r="F153" s="5">
        <v>700</v>
      </c>
      <c r="G153" s="5">
        <v>750</v>
      </c>
      <c r="H153" s="4"/>
      <c r="I153" s="5">
        <v>179746</v>
      </c>
      <c r="J153" s="4" t="s">
        <v>46</v>
      </c>
      <c r="K153" s="5">
        <v>183829</v>
      </c>
      <c r="L153" s="4" t="s">
        <v>25</v>
      </c>
      <c r="M153" s="4"/>
      <c r="N153" s="6" t="str">
        <f>VLOOKUP(C153,'[5]Trips&amp;Operators'!$C$1:$E$9999,3,0)</f>
        <v>STRICKLAND</v>
      </c>
      <c r="O153" s="7" t="s">
        <v>26</v>
      </c>
      <c r="P153" s="8" t="str">
        <f>VLOOKUP(E153,[2]CommonEnf!$A$1:$B$12,2,FALSE)</f>
        <v>Speed Restriction</v>
      </c>
      <c r="Q153" s="4" t="str">
        <f t="shared" si="8"/>
        <v>04</v>
      </c>
      <c r="R153" s="9">
        <f t="shared" si="9"/>
        <v>42617</v>
      </c>
      <c r="S153" s="4" t="str">
        <f t="shared" si="10"/>
        <v>0140-04</v>
      </c>
      <c r="T153" s="4" t="str">
        <f t="shared" si="11"/>
        <v>EC</v>
      </c>
    </row>
    <row r="154" spans="1:20" x14ac:dyDescent="0.25">
      <c r="A154" s="3">
        <v>42617.553819444445</v>
      </c>
      <c r="B154" s="4" t="s">
        <v>88</v>
      </c>
      <c r="C154" s="4" t="s">
        <v>217</v>
      </c>
      <c r="D154" s="4" t="s">
        <v>30</v>
      </c>
      <c r="E154" s="4" t="s">
        <v>45</v>
      </c>
      <c r="F154" s="5">
        <v>450</v>
      </c>
      <c r="G154" s="5">
        <v>500</v>
      </c>
      <c r="H154" s="4"/>
      <c r="I154" s="5">
        <v>191764</v>
      </c>
      <c r="J154" s="4" t="s">
        <v>46</v>
      </c>
      <c r="K154" s="5">
        <v>191108</v>
      </c>
      <c r="L154" s="4" t="s">
        <v>25</v>
      </c>
      <c r="M154" s="4"/>
      <c r="N154" s="6" t="str">
        <f>VLOOKUP(C154,'[5]Trips&amp;Operators'!$C$1:$E$9999,3,0)</f>
        <v>CLARK</v>
      </c>
      <c r="O154" s="7" t="s">
        <v>26</v>
      </c>
      <c r="P154" s="8" t="str">
        <f>VLOOKUP(E154,[2]CommonEnf!$A$1:$B$12,2,FALSE)</f>
        <v>Speed Restriction</v>
      </c>
      <c r="Q154" s="4" t="str">
        <f t="shared" si="8"/>
        <v>04</v>
      </c>
      <c r="R154" s="9">
        <f t="shared" si="9"/>
        <v>42617</v>
      </c>
      <c r="S154" s="4" t="str">
        <f t="shared" si="10"/>
        <v>0170-04</v>
      </c>
      <c r="T154" s="4" t="str">
        <f t="shared" si="11"/>
        <v>EC</v>
      </c>
    </row>
    <row r="155" spans="1:20" x14ac:dyDescent="0.25">
      <c r="A155" s="3">
        <v>42617.312962962962</v>
      </c>
      <c r="B155" s="4" t="s">
        <v>124</v>
      </c>
      <c r="C155" s="4" t="s">
        <v>218</v>
      </c>
      <c r="D155" s="4" t="s">
        <v>30</v>
      </c>
      <c r="E155" s="4" t="s">
        <v>45</v>
      </c>
      <c r="F155" s="5">
        <v>750</v>
      </c>
      <c r="G155" s="5">
        <v>803</v>
      </c>
      <c r="H155" s="4"/>
      <c r="I155" s="5">
        <v>202184</v>
      </c>
      <c r="J155" s="4" t="s">
        <v>46</v>
      </c>
      <c r="K155" s="5">
        <v>200464</v>
      </c>
      <c r="L155" s="4" t="s">
        <v>25</v>
      </c>
      <c r="M155" s="4"/>
      <c r="N155" s="6" t="str">
        <f>VLOOKUP(C155,'[5]Trips&amp;Operators'!$C$1:$E$9999,3,0)</f>
        <v>MALAVE</v>
      </c>
      <c r="O155" s="7" t="s">
        <v>26</v>
      </c>
      <c r="P155" s="8" t="str">
        <f>VLOOKUP(E155,[2]CommonEnf!$A$1:$B$12,2,FALSE)</f>
        <v>Speed Restriction</v>
      </c>
      <c r="Q155" s="4" t="str">
        <f t="shared" si="8"/>
        <v>04</v>
      </c>
      <c r="R155" s="9">
        <f t="shared" si="9"/>
        <v>42617</v>
      </c>
      <c r="S155" s="4" t="str">
        <f t="shared" si="10"/>
        <v>0124-04</v>
      </c>
      <c r="T155" s="4" t="str">
        <f t="shared" si="11"/>
        <v>EC</v>
      </c>
    </row>
    <row r="156" spans="1:20" x14ac:dyDescent="0.25">
      <c r="A156" s="3">
        <v>42617.312291666669</v>
      </c>
      <c r="B156" s="4" t="s">
        <v>146</v>
      </c>
      <c r="C156" s="4" t="s">
        <v>219</v>
      </c>
      <c r="D156" s="4" t="s">
        <v>30</v>
      </c>
      <c r="E156" s="4" t="s">
        <v>45</v>
      </c>
      <c r="F156" s="5">
        <v>350</v>
      </c>
      <c r="G156" s="5">
        <v>417</v>
      </c>
      <c r="H156" s="4"/>
      <c r="I156" s="5">
        <v>223585</v>
      </c>
      <c r="J156" s="4" t="s">
        <v>46</v>
      </c>
      <c r="K156" s="5">
        <v>224578</v>
      </c>
      <c r="L156" s="4" t="s">
        <v>34</v>
      </c>
      <c r="M156" s="4"/>
      <c r="N156" s="6" t="str">
        <f>VLOOKUP(C156,'[5]Trips&amp;Operators'!$C$1:$E$9999,3,0)</f>
        <v>STRICKLAND</v>
      </c>
      <c r="O156" s="7" t="s">
        <v>26</v>
      </c>
      <c r="P156" s="8" t="str">
        <f>VLOOKUP(E156,[2]CommonEnf!$A$1:$B$12,2,FALSE)</f>
        <v>Speed Restriction</v>
      </c>
      <c r="Q156" s="4" t="str">
        <f t="shared" si="8"/>
        <v>04</v>
      </c>
      <c r="R156" s="9">
        <f t="shared" si="9"/>
        <v>42617</v>
      </c>
      <c r="S156" s="4" t="str">
        <f t="shared" si="10"/>
        <v>0125-04</v>
      </c>
      <c r="T156" s="4" t="str">
        <f t="shared" si="11"/>
        <v>EC</v>
      </c>
    </row>
    <row r="157" spans="1:20" x14ac:dyDescent="0.25">
      <c r="A157" s="3">
        <v>42617.404999999999</v>
      </c>
      <c r="B157" s="4" t="s">
        <v>88</v>
      </c>
      <c r="C157" s="4" t="s">
        <v>220</v>
      </c>
      <c r="D157" s="4" t="s">
        <v>33</v>
      </c>
      <c r="E157" s="4" t="s">
        <v>45</v>
      </c>
      <c r="F157" s="5">
        <v>150</v>
      </c>
      <c r="G157" s="5">
        <v>207</v>
      </c>
      <c r="H157" s="4"/>
      <c r="I157" s="5">
        <v>228742</v>
      </c>
      <c r="J157" s="4" t="s">
        <v>46</v>
      </c>
      <c r="K157" s="5">
        <v>229055</v>
      </c>
      <c r="L157" s="4" t="s">
        <v>25</v>
      </c>
      <c r="M157" s="4"/>
      <c r="N157" s="6" t="str">
        <f>VLOOKUP(C157,'[5]Trips&amp;Operators'!$C$1:$E$9999,3,0)</f>
        <v>KILLION</v>
      </c>
      <c r="O157" s="7" t="s">
        <v>26</v>
      </c>
      <c r="P157" s="8" t="str">
        <f>VLOOKUP(E157,[2]CommonEnf!$A$1:$B$12,2,FALSE)</f>
        <v>Speed Restriction</v>
      </c>
      <c r="Q157" s="4" t="str">
        <f t="shared" si="8"/>
        <v>04</v>
      </c>
      <c r="R157" s="9">
        <f t="shared" si="9"/>
        <v>42617</v>
      </c>
      <c r="S157" s="4" t="str">
        <f t="shared" si="10"/>
        <v>0142-04</v>
      </c>
      <c r="T157" s="4" t="str">
        <f t="shared" si="11"/>
        <v>EC</v>
      </c>
    </row>
    <row r="158" spans="1:20" x14ac:dyDescent="0.25">
      <c r="A158" s="3">
        <v>42617.281770833331</v>
      </c>
      <c r="B158" s="4" t="s">
        <v>146</v>
      </c>
      <c r="C158" s="4" t="s">
        <v>219</v>
      </c>
      <c r="D158" s="4" t="s">
        <v>30</v>
      </c>
      <c r="E158" s="4" t="s">
        <v>55</v>
      </c>
      <c r="F158" s="5">
        <v>0</v>
      </c>
      <c r="G158" s="5">
        <v>147</v>
      </c>
      <c r="H158" s="4"/>
      <c r="I158" s="5">
        <v>927</v>
      </c>
      <c r="J158" s="4" t="s">
        <v>56</v>
      </c>
      <c r="K158" s="5">
        <v>1692</v>
      </c>
      <c r="L158" s="4" t="s">
        <v>34</v>
      </c>
      <c r="M158" s="4"/>
      <c r="N158" s="6" t="str">
        <f>VLOOKUP(C158,'[5]Trips&amp;Operators'!$C$1:$E$9999,3,0)</f>
        <v>STRICKLAND</v>
      </c>
      <c r="O158" s="7" t="s">
        <v>26</v>
      </c>
      <c r="P158" s="8" t="str">
        <f>VLOOKUP(E158,[2]CommonEnf!$A$1:$B$12,2,FALSE)</f>
        <v>Legitimate STOP signal aspect</v>
      </c>
      <c r="Q158" s="4" t="str">
        <f t="shared" si="8"/>
        <v>04</v>
      </c>
      <c r="R158" s="9">
        <f t="shared" si="9"/>
        <v>42617</v>
      </c>
      <c r="S158" s="4" t="str">
        <f t="shared" si="10"/>
        <v>0125-04</v>
      </c>
      <c r="T158" s="4" t="str">
        <f t="shared" si="11"/>
        <v>EC</v>
      </c>
    </row>
    <row r="159" spans="1:20" x14ac:dyDescent="0.25">
      <c r="A159" s="3">
        <v>42617.7734375</v>
      </c>
      <c r="B159" s="4" t="s">
        <v>78</v>
      </c>
      <c r="C159" s="4" t="s">
        <v>221</v>
      </c>
      <c r="D159" s="4" t="s">
        <v>33</v>
      </c>
      <c r="E159" s="4" t="s">
        <v>55</v>
      </c>
      <c r="F159" s="5">
        <v>0</v>
      </c>
      <c r="G159" s="5">
        <v>98</v>
      </c>
      <c r="H159" s="4"/>
      <c r="I159" s="5">
        <v>1880</v>
      </c>
      <c r="J159" s="4" t="s">
        <v>56</v>
      </c>
      <c r="K159" s="5">
        <v>1692</v>
      </c>
      <c r="L159" s="4" t="s">
        <v>34</v>
      </c>
      <c r="M159" s="4"/>
      <c r="N159" s="6" t="str">
        <f>VLOOKUP(C159,'[5]Trips&amp;Operators'!$C$1:$E$9999,3,0)</f>
        <v>CHANDLER</v>
      </c>
      <c r="O159" s="7" t="s">
        <v>26</v>
      </c>
      <c r="P159" s="8" t="str">
        <f>VLOOKUP(E159,[2]CommonEnf!$A$1:$B$12,2,FALSE)</f>
        <v>Legitimate STOP signal aspect</v>
      </c>
      <c r="Q159" s="4" t="str">
        <f t="shared" si="8"/>
        <v>04</v>
      </c>
      <c r="R159" s="9">
        <f t="shared" si="9"/>
        <v>42617</v>
      </c>
      <c r="S159" s="4" t="str">
        <f t="shared" si="10"/>
        <v>0219-04</v>
      </c>
      <c r="T159" s="4" t="str">
        <f t="shared" si="11"/>
        <v>EC</v>
      </c>
    </row>
    <row r="160" spans="1:20" x14ac:dyDescent="0.25">
      <c r="A160" s="3">
        <v>42617.386608796296</v>
      </c>
      <c r="B160" s="4" t="s">
        <v>41</v>
      </c>
      <c r="C160" s="4" t="s">
        <v>211</v>
      </c>
      <c r="D160" s="4" t="s">
        <v>30</v>
      </c>
      <c r="E160" s="4" t="s">
        <v>55</v>
      </c>
      <c r="F160" s="5">
        <v>0</v>
      </c>
      <c r="G160" s="5">
        <v>618</v>
      </c>
      <c r="H160" s="4"/>
      <c r="I160" s="5">
        <v>98343</v>
      </c>
      <c r="J160" s="4" t="s">
        <v>56</v>
      </c>
      <c r="K160" s="5">
        <v>95986</v>
      </c>
      <c r="L160" s="4" t="s">
        <v>25</v>
      </c>
      <c r="M160" s="4"/>
      <c r="N160" s="6" t="str">
        <f>VLOOKUP(C160,'[5]Trips&amp;Operators'!$C$1:$E$9999,3,0)</f>
        <v>DAVIS</v>
      </c>
      <c r="O160" s="7" t="s">
        <v>120</v>
      </c>
      <c r="P160" s="8" t="s">
        <v>121</v>
      </c>
      <c r="Q160" s="4" t="str">
        <f t="shared" si="8"/>
        <v>04</v>
      </c>
      <c r="R160" s="9">
        <f t="shared" si="9"/>
        <v>42617</v>
      </c>
      <c r="S160" s="4" t="str">
        <f t="shared" si="10"/>
        <v>0136-04</v>
      </c>
      <c r="T160" s="4" t="str">
        <f t="shared" si="11"/>
        <v>EC</v>
      </c>
    </row>
    <row r="161" spans="1:20" x14ac:dyDescent="0.25">
      <c r="A161" s="3">
        <v>42617.574745370373</v>
      </c>
      <c r="B161" s="4" t="s">
        <v>122</v>
      </c>
      <c r="C161" s="4" t="s">
        <v>222</v>
      </c>
      <c r="D161" s="4" t="s">
        <v>30</v>
      </c>
      <c r="E161" s="4" t="s">
        <v>55</v>
      </c>
      <c r="F161" s="5">
        <v>0</v>
      </c>
      <c r="G161" s="5">
        <v>132</v>
      </c>
      <c r="H161" s="4"/>
      <c r="I161" s="5">
        <v>128012</v>
      </c>
      <c r="J161" s="4" t="s">
        <v>56</v>
      </c>
      <c r="K161" s="5">
        <v>127587</v>
      </c>
      <c r="L161" s="4" t="s">
        <v>25</v>
      </c>
      <c r="M161" s="4"/>
      <c r="N161" s="6" t="str">
        <f>VLOOKUP(C161,'[5]Trips&amp;Operators'!$C$1:$E$9999,3,0)</f>
        <v>SHOOK</v>
      </c>
      <c r="O161" s="7" t="s">
        <v>26</v>
      </c>
      <c r="P161" s="8" t="str">
        <f>VLOOKUP(E161,[2]CommonEnf!$A$1:$B$12,2,FALSE)</f>
        <v>Legitimate STOP signal aspect</v>
      </c>
      <c r="Q161" s="4" t="str">
        <f t="shared" si="8"/>
        <v>04</v>
      </c>
      <c r="R161" s="9">
        <f t="shared" si="9"/>
        <v>42617</v>
      </c>
      <c r="S161" s="4" t="str">
        <f t="shared" si="10"/>
        <v>0172-04</v>
      </c>
      <c r="T161" s="4" t="str">
        <f t="shared" si="11"/>
        <v>EC</v>
      </c>
    </row>
    <row r="162" spans="1:20" x14ac:dyDescent="0.25">
      <c r="A162" s="3">
        <v>42617.599965277775</v>
      </c>
      <c r="B162" s="4" t="s">
        <v>41</v>
      </c>
      <c r="C162" s="4" t="s">
        <v>223</v>
      </c>
      <c r="D162" s="4" t="s">
        <v>30</v>
      </c>
      <c r="E162" s="4" t="s">
        <v>55</v>
      </c>
      <c r="F162" s="5">
        <v>0</v>
      </c>
      <c r="G162" s="5">
        <v>362</v>
      </c>
      <c r="H162" s="4"/>
      <c r="I162" s="5">
        <v>128960</v>
      </c>
      <c r="J162" s="4" t="s">
        <v>56</v>
      </c>
      <c r="K162" s="5">
        <v>127587</v>
      </c>
      <c r="L162" s="4" t="s">
        <v>25</v>
      </c>
      <c r="M162" s="4"/>
      <c r="N162" s="6" t="str">
        <f>VLOOKUP(C162,'[5]Trips&amp;Operators'!$C$1:$E$9999,3,0)</f>
        <v>BRUDER</v>
      </c>
      <c r="O162" s="7" t="s">
        <v>26</v>
      </c>
      <c r="P162" s="8" t="str">
        <f>VLOOKUP(E162,[2]CommonEnf!$A$1:$B$12,2,FALSE)</f>
        <v>Legitimate STOP signal aspect</v>
      </c>
      <c r="Q162" s="4" t="str">
        <f t="shared" si="8"/>
        <v>04</v>
      </c>
      <c r="R162" s="9">
        <f t="shared" si="9"/>
        <v>42617</v>
      </c>
      <c r="S162" s="4" t="str">
        <f t="shared" si="10"/>
        <v>0178-04</v>
      </c>
      <c r="T162" s="4" t="str">
        <f t="shared" si="11"/>
        <v>EC</v>
      </c>
    </row>
    <row r="163" spans="1:20" x14ac:dyDescent="0.25">
      <c r="A163" s="3">
        <v>42617.696689814817</v>
      </c>
      <c r="B163" s="4" t="s">
        <v>78</v>
      </c>
      <c r="C163" s="4" t="s">
        <v>224</v>
      </c>
      <c r="D163" s="4" t="s">
        <v>30</v>
      </c>
      <c r="E163" s="4" t="s">
        <v>55</v>
      </c>
      <c r="F163" s="5">
        <v>0</v>
      </c>
      <c r="G163" s="5">
        <v>137</v>
      </c>
      <c r="H163" s="4"/>
      <c r="I163" s="5">
        <v>154765</v>
      </c>
      <c r="J163" s="4" t="s">
        <v>56</v>
      </c>
      <c r="K163" s="5">
        <v>155600</v>
      </c>
      <c r="L163" s="4" t="s">
        <v>34</v>
      </c>
      <c r="M163" s="4"/>
      <c r="N163" s="6" t="str">
        <f>VLOOKUP(C163,'[5]Trips&amp;Operators'!$C$1:$E$9999,3,0)</f>
        <v>STEWART</v>
      </c>
      <c r="O163" s="7" t="s">
        <v>120</v>
      </c>
      <c r="P163" s="8" t="s">
        <v>225</v>
      </c>
      <c r="Q163" s="4" t="str">
        <f t="shared" si="8"/>
        <v>04</v>
      </c>
      <c r="R163" s="9">
        <f t="shared" si="9"/>
        <v>42617</v>
      </c>
      <c r="S163" s="4" t="str">
        <f t="shared" si="10"/>
        <v>0201-04</v>
      </c>
      <c r="T163" s="4" t="str">
        <f t="shared" si="11"/>
        <v>EC</v>
      </c>
    </row>
    <row r="164" spans="1:20" x14ac:dyDescent="0.25">
      <c r="A164" s="3">
        <v>42617.736574074072</v>
      </c>
      <c r="B164" s="4" t="s">
        <v>207</v>
      </c>
      <c r="C164" s="4" t="s">
        <v>226</v>
      </c>
      <c r="D164" s="4" t="s">
        <v>33</v>
      </c>
      <c r="E164" s="4" t="s">
        <v>55</v>
      </c>
      <c r="F164" s="5">
        <v>0</v>
      </c>
      <c r="G164" s="5">
        <v>566</v>
      </c>
      <c r="H164" s="4"/>
      <c r="I164" s="5">
        <v>191293</v>
      </c>
      <c r="J164" s="4" t="s">
        <v>56</v>
      </c>
      <c r="K164" s="5">
        <v>190738</v>
      </c>
      <c r="L164" s="4" t="s">
        <v>34</v>
      </c>
      <c r="M164" s="4"/>
      <c r="N164" s="6" t="str">
        <f>VLOOKUP(C164,'[5]Trips&amp;Operators'!$C$1:$E$9999,3,0)</f>
        <v>MOSES</v>
      </c>
      <c r="O164" s="7" t="s">
        <v>120</v>
      </c>
      <c r="P164" s="8" t="s">
        <v>184</v>
      </c>
      <c r="Q164" s="4" t="str">
        <f t="shared" si="8"/>
        <v>04</v>
      </c>
      <c r="R164" s="9">
        <f t="shared" si="9"/>
        <v>42617</v>
      </c>
      <c r="S164" s="4" t="str">
        <f t="shared" si="10"/>
        <v>0207-04</v>
      </c>
      <c r="T164" s="4" t="str">
        <f t="shared" si="11"/>
        <v>EC</v>
      </c>
    </row>
    <row r="165" spans="1:20" x14ac:dyDescent="0.25">
      <c r="A165" s="3">
        <v>42617.233101851853</v>
      </c>
      <c r="B165" s="4" t="s">
        <v>146</v>
      </c>
      <c r="C165" s="4" t="s">
        <v>215</v>
      </c>
      <c r="D165" s="4" t="s">
        <v>30</v>
      </c>
      <c r="E165" s="4" t="s">
        <v>55</v>
      </c>
      <c r="F165" s="5">
        <v>0</v>
      </c>
      <c r="G165" s="5">
        <v>774</v>
      </c>
      <c r="H165" s="4"/>
      <c r="I165" s="5">
        <v>210461</v>
      </c>
      <c r="J165" s="4" t="s">
        <v>56</v>
      </c>
      <c r="K165" s="5">
        <v>210929</v>
      </c>
      <c r="L165" s="4" t="s">
        <v>34</v>
      </c>
      <c r="M165" s="4"/>
      <c r="N165" s="6" t="str">
        <f>VLOOKUP(C165,'[5]Trips&amp;Operators'!$C$1:$E$9999,3,0)</f>
        <v>STRICKLAND</v>
      </c>
      <c r="O165" s="7" t="s">
        <v>120</v>
      </c>
      <c r="P165" s="8" t="s">
        <v>184</v>
      </c>
      <c r="Q165" s="4" t="str">
        <f t="shared" si="8"/>
        <v>04</v>
      </c>
      <c r="R165" s="9">
        <f t="shared" si="9"/>
        <v>42617</v>
      </c>
      <c r="S165" s="4" t="str">
        <f t="shared" si="10"/>
        <v>0111-04</v>
      </c>
      <c r="T165" s="4" t="str">
        <f t="shared" si="11"/>
        <v>EC</v>
      </c>
    </row>
    <row r="166" spans="1:20" x14ac:dyDescent="0.25">
      <c r="A166" s="3">
        <v>42617.233668981484</v>
      </c>
      <c r="B166" s="4" t="s">
        <v>146</v>
      </c>
      <c r="C166" s="4" t="s">
        <v>215</v>
      </c>
      <c r="D166" s="4" t="s">
        <v>33</v>
      </c>
      <c r="E166" s="4" t="s">
        <v>55</v>
      </c>
      <c r="F166" s="5">
        <v>200</v>
      </c>
      <c r="G166" s="5">
        <v>250</v>
      </c>
      <c r="H166" s="4"/>
      <c r="I166" s="5">
        <v>214851</v>
      </c>
      <c r="J166" s="4" t="s">
        <v>56</v>
      </c>
      <c r="K166" s="5">
        <v>210929</v>
      </c>
      <c r="L166" s="4" t="s">
        <v>34</v>
      </c>
      <c r="M166" s="4"/>
      <c r="N166" s="6" t="str">
        <f>VLOOKUP(C166,'[5]Trips&amp;Operators'!$C$1:$E$9999,3,0)</f>
        <v>STRICKLAND</v>
      </c>
      <c r="O166" s="7" t="s">
        <v>26</v>
      </c>
      <c r="P166" s="8" t="s">
        <v>47</v>
      </c>
      <c r="Q166" s="4" t="str">
        <f t="shared" si="8"/>
        <v>04</v>
      </c>
      <c r="R166" s="9">
        <f t="shared" si="9"/>
        <v>42617</v>
      </c>
      <c r="S166" s="4" t="str">
        <f t="shared" si="10"/>
        <v>0111-04</v>
      </c>
      <c r="T166" s="4" t="str">
        <f t="shared" si="11"/>
        <v>EC</v>
      </c>
    </row>
    <row r="167" spans="1:20" x14ac:dyDescent="0.25">
      <c r="A167" s="3">
        <v>42617.766909722224</v>
      </c>
      <c r="B167" s="4" t="s">
        <v>41</v>
      </c>
      <c r="C167" s="4" t="s">
        <v>227</v>
      </c>
      <c r="D167" s="4" t="s">
        <v>33</v>
      </c>
      <c r="E167" s="4" t="s">
        <v>130</v>
      </c>
      <c r="F167" s="5">
        <v>0</v>
      </c>
      <c r="G167" s="5">
        <v>162</v>
      </c>
      <c r="H167" s="4"/>
      <c r="I167" s="5">
        <v>3529</v>
      </c>
      <c r="J167" s="4" t="s">
        <v>131</v>
      </c>
      <c r="K167" s="5">
        <v>3549</v>
      </c>
      <c r="L167" s="4" t="s">
        <v>25</v>
      </c>
      <c r="M167" s="4"/>
      <c r="N167" s="6" t="str">
        <f>VLOOKUP(C167,'[5]Trips&amp;Operators'!$C$1:$E$9999,3,0)</f>
        <v>BRUDER</v>
      </c>
      <c r="O167" s="7" t="s">
        <v>120</v>
      </c>
      <c r="P167" s="8" t="s">
        <v>121</v>
      </c>
      <c r="Q167" s="4" t="str">
        <f t="shared" si="8"/>
        <v>04</v>
      </c>
      <c r="R167" s="9">
        <f t="shared" si="9"/>
        <v>42617</v>
      </c>
      <c r="S167" s="4" t="str">
        <f t="shared" si="10"/>
        <v>0206-04</v>
      </c>
      <c r="T167" s="4" t="str">
        <f t="shared" si="11"/>
        <v>EC</v>
      </c>
    </row>
    <row r="168" spans="1:20" x14ac:dyDescent="0.25">
      <c r="A168" s="3">
        <v>42618.051087962966</v>
      </c>
      <c r="B168" s="4" t="s">
        <v>28</v>
      </c>
      <c r="C168" s="4" t="s">
        <v>228</v>
      </c>
      <c r="D168" s="4" t="s">
        <v>30</v>
      </c>
      <c r="E168" s="4" t="s">
        <v>130</v>
      </c>
      <c r="F168" s="5">
        <v>0</v>
      </c>
      <c r="G168" s="5">
        <v>505</v>
      </c>
      <c r="H168" s="4"/>
      <c r="I168" s="5">
        <v>107232</v>
      </c>
      <c r="J168" s="4" t="s">
        <v>131</v>
      </c>
      <c r="K168" s="5">
        <v>104776</v>
      </c>
      <c r="L168" s="4" t="s">
        <v>25</v>
      </c>
      <c r="M168" s="4"/>
      <c r="N168" s="6" t="str">
        <f>VLOOKUP(C168,'[5]Trips&amp;Operators'!$C$1:$E$9999,3,0)</f>
        <v>NEWELL</v>
      </c>
      <c r="O168" s="7" t="s">
        <v>120</v>
      </c>
      <c r="P168" s="8" t="s">
        <v>121</v>
      </c>
      <c r="Q168" s="4" t="str">
        <f t="shared" si="8"/>
        <v>04</v>
      </c>
      <c r="R168" s="9">
        <f t="shared" si="9"/>
        <v>42617</v>
      </c>
      <c r="S168" s="4" t="str">
        <f t="shared" si="10"/>
        <v>0242-04</v>
      </c>
      <c r="T168" s="4" t="str">
        <f t="shared" si="11"/>
        <v>EC</v>
      </c>
    </row>
    <row r="169" spans="1:20" x14ac:dyDescent="0.25">
      <c r="A169" s="3">
        <v>42617.222939814812</v>
      </c>
      <c r="B169" s="4" t="s">
        <v>69</v>
      </c>
      <c r="C169" s="4" t="s">
        <v>229</v>
      </c>
      <c r="D169" s="4" t="s">
        <v>30</v>
      </c>
      <c r="E169" s="4" t="s">
        <v>63</v>
      </c>
      <c r="F169" s="5">
        <v>0</v>
      </c>
      <c r="G169" s="5">
        <v>69</v>
      </c>
      <c r="H169" s="4"/>
      <c r="I169" s="5">
        <v>269</v>
      </c>
      <c r="J169" s="4" t="s">
        <v>64</v>
      </c>
      <c r="K169" s="5">
        <v>1</v>
      </c>
      <c r="L169" s="4" t="s">
        <v>25</v>
      </c>
      <c r="M169" s="4"/>
      <c r="N169" s="6" t="str">
        <f>VLOOKUP(C169,'[5]Trips&amp;Operators'!$C$1:$E$9999,3,0)</f>
        <v>ACKERMAN</v>
      </c>
      <c r="O169" s="7" t="s">
        <v>26</v>
      </c>
      <c r="P169" s="8" t="str">
        <f>VLOOKUP(E169,[2]CommonEnf!$A$1:$B$12,2,FALSE)</f>
        <v>Line terminus</v>
      </c>
      <c r="Q169" s="4" t="str">
        <f t="shared" si="8"/>
        <v>04</v>
      </c>
      <c r="R169" s="9">
        <f t="shared" si="9"/>
        <v>42617</v>
      </c>
      <c r="S169" s="4" t="str">
        <f t="shared" si="10"/>
        <v>0104-04</v>
      </c>
      <c r="T169" s="4" t="str">
        <f t="shared" si="11"/>
        <v>EC</v>
      </c>
    </row>
    <row r="170" spans="1:20" x14ac:dyDescent="0.25">
      <c r="A170" s="3">
        <v>42617.223321759258</v>
      </c>
      <c r="B170" s="4" t="s">
        <v>69</v>
      </c>
      <c r="C170" s="4" t="s">
        <v>229</v>
      </c>
      <c r="D170" s="4" t="s">
        <v>30</v>
      </c>
      <c r="E170" s="4" t="s">
        <v>63</v>
      </c>
      <c r="F170" s="5">
        <v>0</v>
      </c>
      <c r="G170" s="5">
        <v>48</v>
      </c>
      <c r="H170" s="4"/>
      <c r="I170" s="5">
        <v>136</v>
      </c>
      <c r="J170" s="4" t="s">
        <v>64</v>
      </c>
      <c r="K170" s="5">
        <v>1</v>
      </c>
      <c r="L170" s="4" t="s">
        <v>25</v>
      </c>
      <c r="M170" s="4"/>
      <c r="N170" s="6" t="str">
        <f>VLOOKUP(C170,'[5]Trips&amp;Operators'!$C$1:$E$9999,3,0)</f>
        <v>ACKERMAN</v>
      </c>
      <c r="O170" s="7" t="s">
        <v>26</v>
      </c>
      <c r="P170" s="8" t="str">
        <f>VLOOKUP(E170,[2]CommonEnf!$A$1:$B$12,2,FALSE)</f>
        <v>Line terminus</v>
      </c>
      <c r="Q170" s="4" t="str">
        <f t="shared" si="8"/>
        <v>04</v>
      </c>
      <c r="R170" s="9">
        <f t="shared" si="9"/>
        <v>42617</v>
      </c>
      <c r="S170" s="4" t="str">
        <f t="shared" si="10"/>
        <v>0104-04</v>
      </c>
      <c r="T170" s="4" t="str">
        <f t="shared" si="11"/>
        <v>EC</v>
      </c>
    </row>
    <row r="171" spans="1:20" x14ac:dyDescent="0.25">
      <c r="A171" s="3">
        <v>42617.356932870367</v>
      </c>
      <c r="B171" s="4" t="s">
        <v>88</v>
      </c>
      <c r="C171" s="4" t="s">
        <v>230</v>
      </c>
      <c r="D171" s="4" t="s">
        <v>30</v>
      </c>
      <c r="E171" s="4" t="s">
        <v>63</v>
      </c>
      <c r="F171" s="5">
        <v>0</v>
      </c>
      <c r="G171" s="5">
        <v>41</v>
      </c>
      <c r="H171" s="4"/>
      <c r="I171" s="5">
        <v>143</v>
      </c>
      <c r="J171" s="4" t="s">
        <v>64</v>
      </c>
      <c r="K171" s="5">
        <v>1</v>
      </c>
      <c r="L171" s="4" t="s">
        <v>25</v>
      </c>
      <c r="M171" s="4"/>
      <c r="N171" s="6" t="str">
        <f>VLOOKUP(C171,'[5]Trips&amp;Operators'!$C$1:$E$9999,3,0)</f>
        <v>KILLION</v>
      </c>
      <c r="O171" s="7" t="s">
        <v>26</v>
      </c>
      <c r="P171" s="8" t="str">
        <f>VLOOKUP(E171,[2]CommonEnf!$A$1:$B$12,2,FALSE)</f>
        <v>Line terminus</v>
      </c>
      <c r="Q171" s="4" t="str">
        <f t="shared" si="8"/>
        <v>04</v>
      </c>
      <c r="R171" s="9">
        <f t="shared" si="9"/>
        <v>42617</v>
      </c>
      <c r="S171" s="4" t="str">
        <f t="shared" si="10"/>
        <v>0128-04</v>
      </c>
      <c r="T171" s="4" t="str">
        <f t="shared" si="11"/>
        <v>EC</v>
      </c>
    </row>
    <row r="172" spans="1:20" x14ac:dyDescent="0.25">
      <c r="A172" s="3">
        <v>42617.430023148147</v>
      </c>
      <c r="B172" s="4" t="s">
        <v>88</v>
      </c>
      <c r="C172" s="4" t="s">
        <v>220</v>
      </c>
      <c r="D172" s="4" t="s">
        <v>30</v>
      </c>
      <c r="E172" s="4" t="s">
        <v>63</v>
      </c>
      <c r="F172" s="5">
        <v>0</v>
      </c>
      <c r="G172" s="5">
        <v>54</v>
      </c>
      <c r="H172" s="4"/>
      <c r="I172" s="5">
        <v>169</v>
      </c>
      <c r="J172" s="4" t="s">
        <v>64</v>
      </c>
      <c r="K172" s="5">
        <v>1</v>
      </c>
      <c r="L172" s="4" t="s">
        <v>25</v>
      </c>
      <c r="M172" s="4"/>
      <c r="N172" s="6" t="str">
        <f>VLOOKUP(C172,'[5]Trips&amp;Operators'!$C$1:$E$9999,3,0)</f>
        <v>KILLION</v>
      </c>
      <c r="O172" s="7" t="s">
        <v>26</v>
      </c>
      <c r="P172" s="8" t="str">
        <f>VLOOKUP(E172,[2]CommonEnf!$A$1:$B$12,2,FALSE)</f>
        <v>Line terminus</v>
      </c>
      <c r="Q172" s="4" t="str">
        <f t="shared" si="8"/>
        <v>04</v>
      </c>
      <c r="R172" s="9">
        <f t="shared" si="9"/>
        <v>42617</v>
      </c>
      <c r="S172" s="4" t="str">
        <f t="shared" si="10"/>
        <v>0142-04</v>
      </c>
      <c r="T172" s="4" t="str">
        <f t="shared" si="11"/>
        <v>EC</v>
      </c>
    </row>
    <row r="173" spans="1:20" x14ac:dyDescent="0.25">
      <c r="A173" s="3">
        <v>42617.494884259257</v>
      </c>
      <c r="B173" s="4" t="s">
        <v>209</v>
      </c>
      <c r="C173" s="4" t="s">
        <v>210</v>
      </c>
      <c r="D173" s="4" t="s">
        <v>30</v>
      </c>
      <c r="E173" s="4" t="s">
        <v>63</v>
      </c>
      <c r="F173" s="5">
        <v>0</v>
      </c>
      <c r="G173" s="5">
        <v>57</v>
      </c>
      <c r="H173" s="4"/>
      <c r="I173" s="5">
        <v>238</v>
      </c>
      <c r="J173" s="4" t="s">
        <v>64</v>
      </c>
      <c r="K173" s="5">
        <v>1</v>
      </c>
      <c r="L173" s="4" t="s">
        <v>25</v>
      </c>
      <c r="M173" s="4"/>
      <c r="N173" s="6" t="str">
        <f>VLOOKUP(C173,'[5]Trips&amp;Operators'!$C$1:$E$9999,3,0)</f>
        <v>STRICKLAND</v>
      </c>
      <c r="O173" s="7" t="s">
        <v>26</v>
      </c>
      <c r="P173" s="8" t="str">
        <f>VLOOKUP(E173,[2]CommonEnf!$A$1:$B$12,2,FALSE)</f>
        <v>Line terminus</v>
      </c>
      <c r="Q173" s="4" t="str">
        <f t="shared" si="8"/>
        <v>04</v>
      </c>
      <c r="R173" s="9">
        <f t="shared" si="9"/>
        <v>42617</v>
      </c>
      <c r="S173" s="4" t="str">
        <f t="shared" si="10"/>
        <v>0154-04</v>
      </c>
      <c r="T173" s="4" t="str">
        <f t="shared" si="11"/>
        <v>EC</v>
      </c>
    </row>
    <row r="174" spans="1:20" x14ac:dyDescent="0.25">
      <c r="A174" s="3">
        <v>42617.50577546296</v>
      </c>
      <c r="B174" s="4" t="s">
        <v>88</v>
      </c>
      <c r="C174" s="4" t="s">
        <v>231</v>
      </c>
      <c r="D174" s="4" t="s">
        <v>30</v>
      </c>
      <c r="E174" s="4" t="s">
        <v>63</v>
      </c>
      <c r="F174" s="5">
        <v>0</v>
      </c>
      <c r="G174" s="5">
        <v>39</v>
      </c>
      <c r="H174" s="4"/>
      <c r="I174" s="5">
        <v>138</v>
      </c>
      <c r="J174" s="4" t="s">
        <v>64</v>
      </c>
      <c r="K174" s="5">
        <v>1</v>
      </c>
      <c r="L174" s="4" t="s">
        <v>25</v>
      </c>
      <c r="M174" s="4"/>
      <c r="N174" s="6" t="str">
        <f>VLOOKUP(C174,'[5]Trips&amp;Operators'!$C$1:$E$9999,3,0)</f>
        <v>CLARK</v>
      </c>
      <c r="O174" s="7" t="s">
        <v>26</v>
      </c>
      <c r="P174" s="8" t="str">
        <f>VLOOKUP(E174,[2]CommonEnf!$A$1:$B$12,2,FALSE)</f>
        <v>Line terminus</v>
      </c>
      <c r="Q174" s="4" t="str">
        <f t="shared" si="8"/>
        <v>04</v>
      </c>
      <c r="R174" s="9">
        <f t="shared" si="9"/>
        <v>42617</v>
      </c>
      <c r="S174" s="4" t="str">
        <f t="shared" si="10"/>
        <v>0156-04</v>
      </c>
      <c r="T174" s="4" t="str">
        <f t="shared" si="11"/>
        <v>EC</v>
      </c>
    </row>
    <row r="175" spans="1:20" x14ac:dyDescent="0.25">
      <c r="A175" s="3">
        <v>42617.580451388887</v>
      </c>
      <c r="B175" s="4" t="s">
        <v>88</v>
      </c>
      <c r="C175" s="4" t="s">
        <v>217</v>
      </c>
      <c r="D175" s="4" t="s">
        <v>30</v>
      </c>
      <c r="E175" s="4" t="s">
        <v>63</v>
      </c>
      <c r="F175" s="5">
        <v>0</v>
      </c>
      <c r="G175" s="5">
        <v>46</v>
      </c>
      <c r="H175" s="4"/>
      <c r="I175" s="5">
        <v>180</v>
      </c>
      <c r="J175" s="4" t="s">
        <v>64</v>
      </c>
      <c r="K175" s="5">
        <v>1</v>
      </c>
      <c r="L175" s="4" t="s">
        <v>25</v>
      </c>
      <c r="M175" s="4"/>
      <c r="N175" s="6" t="str">
        <f>VLOOKUP(C175,'[5]Trips&amp;Operators'!$C$1:$E$9999,3,0)</f>
        <v>CLARK</v>
      </c>
      <c r="O175" s="7" t="s">
        <v>26</v>
      </c>
      <c r="P175" s="8" t="str">
        <f>VLOOKUP(E175,[2]CommonEnf!$A$1:$B$12,2,FALSE)</f>
        <v>Line terminus</v>
      </c>
      <c r="Q175" s="4" t="str">
        <f t="shared" si="8"/>
        <v>04</v>
      </c>
      <c r="R175" s="9">
        <f t="shared" si="9"/>
        <v>42617</v>
      </c>
      <c r="S175" s="4" t="str">
        <f t="shared" si="10"/>
        <v>0170-04</v>
      </c>
      <c r="T175" s="4" t="str">
        <f t="shared" si="11"/>
        <v>EC</v>
      </c>
    </row>
    <row r="176" spans="1:20" x14ac:dyDescent="0.25">
      <c r="A176" s="3">
        <v>42617.786377314813</v>
      </c>
      <c r="B176" s="4" t="s">
        <v>209</v>
      </c>
      <c r="C176" s="4" t="s">
        <v>232</v>
      </c>
      <c r="D176" s="4" t="s">
        <v>30</v>
      </c>
      <c r="E176" s="4" t="s">
        <v>63</v>
      </c>
      <c r="F176" s="5">
        <v>0</v>
      </c>
      <c r="G176" s="5">
        <v>51</v>
      </c>
      <c r="H176" s="4"/>
      <c r="I176" s="5">
        <v>194</v>
      </c>
      <c r="J176" s="4" t="s">
        <v>64</v>
      </c>
      <c r="K176" s="5">
        <v>1</v>
      </c>
      <c r="L176" s="4" t="s">
        <v>25</v>
      </c>
      <c r="M176" s="4"/>
      <c r="N176" s="6" t="str">
        <f>VLOOKUP(C176,'[5]Trips&amp;Operators'!$C$1:$E$9999,3,0)</f>
        <v>LEVERE</v>
      </c>
      <c r="O176" s="7" t="s">
        <v>26</v>
      </c>
      <c r="P176" s="8" t="str">
        <f>VLOOKUP(E176,[2]CommonEnf!$A$1:$B$12,2,FALSE)</f>
        <v>Line terminus</v>
      </c>
      <c r="Q176" s="4" t="str">
        <f t="shared" si="8"/>
        <v>04</v>
      </c>
      <c r="R176" s="9">
        <f t="shared" si="9"/>
        <v>42617</v>
      </c>
      <c r="S176" s="4" t="str">
        <f t="shared" si="10"/>
        <v>0210-04</v>
      </c>
      <c r="T176" s="4" t="str">
        <f t="shared" si="11"/>
        <v>EC</v>
      </c>
    </row>
    <row r="177" spans="1:20" x14ac:dyDescent="0.25">
      <c r="A177" s="3">
        <v>42617.923692129632</v>
      </c>
      <c r="B177" s="4" t="s">
        <v>69</v>
      </c>
      <c r="C177" s="4" t="s">
        <v>233</v>
      </c>
      <c r="D177" s="4" t="s">
        <v>30</v>
      </c>
      <c r="E177" s="4" t="s">
        <v>63</v>
      </c>
      <c r="F177" s="5">
        <v>0</v>
      </c>
      <c r="G177" s="5">
        <v>46</v>
      </c>
      <c r="H177" s="4"/>
      <c r="I177" s="5">
        <v>150</v>
      </c>
      <c r="J177" s="4" t="s">
        <v>64</v>
      </c>
      <c r="K177" s="5">
        <v>1</v>
      </c>
      <c r="L177" s="4" t="s">
        <v>25</v>
      </c>
      <c r="M177" s="4"/>
      <c r="N177" s="6" t="str">
        <f>VLOOKUP(C177,'[5]Trips&amp;Operators'!$C$1:$E$9999,3,0)</f>
        <v>CHANDLER</v>
      </c>
      <c r="O177" s="7" t="s">
        <v>26</v>
      </c>
      <c r="P177" s="8" t="str">
        <f>VLOOKUP(E177,[2]CommonEnf!$A$1:$B$12,2,FALSE)</f>
        <v>Line terminus</v>
      </c>
      <c r="Q177" s="4" t="str">
        <f t="shared" si="8"/>
        <v>04</v>
      </c>
      <c r="R177" s="9">
        <f t="shared" si="9"/>
        <v>42617</v>
      </c>
      <c r="S177" s="4" t="str">
        <f t="shared" si="10"/>
        <v>0228-04</v>
      </c>
      <c r="T177" s="4" t="str">
        <f t="shared" si="11"/>
        <v>EC</v>
      </c>
    </row>
    <row r="178" spans="1:20" x14ac:dyDescent="0.25">
      <c r="A178" s="3">
        <v>42617.604594907411</v>
      </c>
      <c r="B178" s="4" t="s">
        <v>234</v>
      </c>
      <c r="C178" s="4" t="s">
        <v>235</v>
      </c>
      <c r="D178" s="4" t="s">
        <v>30</v>
      </c>
      <c r="E178" s="4" t="s">
        <v>63</v>
      </c>
      <c r="F178" s="5">
        <v>0</v>
      </c>
      <c r="G178" s="5">
        <v>56</v>
      </c>
      <c r="H178" s="4"/>
      <c r="I178" s="5">
        <v>233299</v>
      </c>
      <c r="J178" s="4" t="s">
        <v>64</v>
      </c>
      <c r="K178" s="5">
        <v>233491</v>
      </c>
      <c r="L178" s="4" t="s">
        <v>34</v>
      </c>
      <c r="M178" s="4"/>
      <c r="N178" s="6" t="str">
        <f>VLOOKUP(C178,'[5]Trips&amp;Operators'!$C$1:$E$9999,3,0)</f>
        <v>YOUNG</v>
      </c>
      <c r="O178" s="7" t="s">
        <v>26</v>
      </c>
      <c r="P178" s="8" t="str">
        <f>VLOOKUP(E178,[2]CommonEnf!$A$1:$B$12,2,FALSE)</f>
        <v>Line terminus</v>
      </c>
      <c r="Q178" s="4" t="str">
        <f t="shared" si="8"/>
        <v>04</v>
      </c>
      <c r="R178" s="9">
        <f t="shared" si="9"/>
        <v>42617</v>
      </c>
      <c r="S178" s="4" t="str">
        <f t="shared" si="10"/>
        <v>0181-04</v>
      </c>
      <c r="T178" s="4" t="str">
        <f t="shared" si="11"/>
        <v>EC</v>
      </c>
    </row>
    <row r="179" spans="1:20" x14ac:dyDescent="0.25">
      <c r="A179" s="3">
        <v>42617.963067129633</v>
      </c>
      <c r="B179" s="4" t="s">
        <v>78</v>
      </c>
      <c r="C179" s="4" t="s">
        <v>236</v>
      </c>
      <c r="D179" s="4" t="s">
        <v>30</v>
      </c>
      <c r="E179" s="4" t="s">
        <v>63</v>
      </c>
      <c r="F179" s="5">
        <v>0</v>
      </c>
      <c r="G179" s="5">
        <v>80</v>
      </c>
      <c r="H179" s="4"/>
      <c r="I179" s="5">
        <v>233188</v>
      </c>
      <c r="J179" s="4" t="s">
        <v>64</v>
      </c>
      <c r="K179" s="5">
        <v>233491</v>
      </c>
      <c r="L179" s="4" t="s">
        <v>34</v>
      </c>
      <c r="M179" s="4"/>
      <c r="N179" s="6" t="str">
        <f>VLOOKUP(C179,'[5]Trips&amp;Operators'!$C$1:$E$9999,3,0)</f>
        <v>CHANDLER</v>
      </c>
      <c r="O179" s="7" t="s">
        <v>26</v>
      </c>
      <c r="P179" s="8" t="str">
        <f>VLOOKUP(E179,[2]CommonEnf!$A$1:$B$12,2,FALSE)</f>
        <v>Line terminus</v>
      </c>
      <c r="Q179" s="4" t="str">
        <f t="shared" si="8"/>
        <v>04</v>
      </c>
      <c r="R179" s="9">
        <f t="shared" si="9"/>
        <v>42617</v>
      </c>
      <c r="S179" s="4" t="str">
        <f t="shared" si="10"/>
        <v>0235-04</v>
      </c>
      <c r="T179" s="4" t="str">
        <f t="shared" si="11"/>
        <v>EC</v>
      </c>
    </row>
    <row r="180" spans="1:20" x14ac:dyDescent="0.25">
      <c r="A180" s="3">
        <v>42617.453310185185</v>
      </c>
      <c r="B180" s="4" t="s">
        <v>115</v>
      </c>
      <c r="C180" s="4" t="s">
        <v>237</v>
      </c>
      <c r="D180" s="4" t="s">
        <v>30</v>
      </c>
      <c r="E180" s="4" t="s">
        <v>45</v>
      </c>
      <c r="F180" s="5">
        <v>200</v>
      </c>
      <c r="G180" s="5">
        <v>320</v>
      </c>
      <c r="H180" s="4"/>
      <c r="I180" s="5">
        <v>7467</v>
      </c>
      <c r="J180" s="4" t="s">
        <v>46</v>
      </c>
      <c r="K180" s="5">
        <v>5782</v>
      </c>
      <c r="L180" s="4" t="s">
        <v>25</v>
      </c>
      <c r="M180" s="4"/>
      <c r="N180" s="6" t="str">
        <f>VLOOKUP(C180,'[5]Trips&amp;Operators'!$C$1:$E$9999,3,0)</f>
        <v>STARKS</v>
      </c>
      <c r="O180" s="7" t="s">
        <v>26</v>
      </c>
      <c r="P180" s="8" t="str">
        <f>VLOOKUP(E180,[2]CommonEnf!$A$1:$B$12,2,FALSE)</f>
        <v>Speed Restriction</v>
      </c>
      <c r="Q180" s="4" t="str">
        <f t="shared" si="8"/>
        <v>04</v>
      </c>
      <c r="R180" s="9">
        <f t="shared" si="9"/>
        <v>42617</v>
      </c>
      <c r="S180" s="4" t="str">
        <f t="shared" si="10"/>
        <v>1810-04</v>
      </c>
      <c r="T180" s="4" t="str">
        <f t="shared" si="11"/>
        <v>NW</v>
      </c>
    </row>
    <row r="181" spans="1:20" x14ac:dyDescent="0.25">
      <c r="A181" s="3">
        <v>42617.76871527778</v>
      </c>
      <c r="B181" s="4" t="s">
        <v>195</v>
      </c>
      <c r="C181" s="4" t="s">
        <v>238</v>
      </c>
      <c r="D181" s="4" t="s">
        <v>33</v>
      </c>
      <c r="E181" s="4" t="s">
        <v>45</v>
      </c>
      <c r="F181" s="5">
        <v>500</v>
      </c>
      <c r="G181" s="5">
        <v>551</v>
      </c>
      <c r="H181" s="4"/>
      <c r="I181" s="5">
        <v>16631</v>
      </c>
      <c r="J181" s="4" t="s">
        <v>46</v>
      </c>
      <c r="K181" s="5">
        <v>14402</v>
      </c>
      <c r="L181" s="4" t="s">
        <v>34</v>
      </c>
      <c r="M181" s="4"/>
      <c r="N181" s="6" t="str">
        <f>VLOOKUP(C181,'[5]Trips&amp;Operators'!$C$1:$E$9999,3,0)</f>
        <v>ISHMAEL</v>
      </c>
      <c r="O181" s="7" t="s">
        <v>26</v>
      </c>
      <c r="P181" s="8" t="str">
        <f>VLOOKUP(E181,[2]CommonEnf!$A$1:$B$12,2,FALSE)</f>
        <v>Speed Restriction</v>
      </c>
      <c r="Q181" s="4" t="str">
        <f t="shared" si="8"/>
        <v>04</v>
      </c>
      <c r="R181" s="9">
        <f t="shared" si="9"/>
        <v>42617</v>
      </c>
      <c r="S181" s="4" t="str">
        <f t="shared" si="10"/>
        <v>1825-04</v>
      </c>
      <c r="T181" s="4" t="str">
        <f t="shared" si="11"/>
        <v>NW</v>
      </c>
    </row>
    <row r="182" spans="1:20" x14ac:dyDescent="0.25">
      <c r="A182" s="3">
        <v>42617.562210648146</v>
      </c>
      <c r="B182" s="4" t="s">
        <v>195</v>
      </c>
      <c r="C182" s="4" t="s">
        <v>239</v>
      </c>
      <c r="D182" s="4" t="s">
        <v>30</v>
      </c>
      <c r="E182" s="4" t="s">
        <v>45</v>
      </c>
      <c r="F182" s="5">
        <v>300</v>
      </c>
      <c r="G182" s="5">
        <v>383</v>
      </c>
      <c r="H182" s="4"/>
      <c r="I182" s="5">
        <v>38755</v>
      </c>
      <c r="J182" s="4" t="s">
        <v>46</v>
      </c>
      <c r="K182" s="5">
        <v>39716</v>
      </c>
      <c r="L182" s="4" t="s">
        <v>34</v>
      </c>
      <c r="M182" s="4"/>
      <c r="N182" s="6" t="str">
        <f>VLOOKUP(C182,'[5]Trips&amp;Operators'!$C$1:$E$9999,3,0)</f>
        <v>STARKS</v>
      </c>
      <c r="O182" s="7" t="s">
        <v>26</v>
      </c>
      <c r="P182" s="8" t="str">
        <f>VLOOKUP(E182,[2]CommonEnf!$A$1:$B$12,2,FALSE)</f>
        <v>Speed Restriction</v>
      </c>
      <c r="Q182" s="4" t="str">
        <f t="shared" si="8"/>
        <v>04</v>
      </c>
      <c r="R182" s="9">
        <f t="shared" si="9"/>
        <v>42617</v>
      </c>
      <c r="S182" s="4" t="str">
        <f t="shared" si="10"/>
        <v>1815-04</v>
      </c>
      <c r="T182" s="4" t="str">
        <f t="shared" si="11"/>
        <v>NW</v>
      </c>
    </row>
    <row r="183" spans="1:20" x14ac:dyDescent="0.25">
      <c r="A183" s="3">
        <v>42617.322627314818</v>
      </c>
      <c r="B183" s="4" t="s">
        <v>115</v>
      </c>
      <c r="C183" s="4" t="s">
        <v>240</v>
      </c>
      <c r="D183" s="4" t="s">
        <v>30</v>
      </c>
      <c r="E183" s="4" t="s">
        <v>45</v>
      </c>
      <c r="F183" s="5">
        <v>400</v>
      </c>
      <c r="G183" s="5">
        <v>554</v>
      </c>
      <c r="H183" s="4"/>
      <c r="I183" s="5">
        <v>52310</v>
      </c>
      <c r="J183" s="4" t="s">
        <v>46</v>
      </c>
      <c r="K183" s="5">
        <v>49775</v>
      </c>
      <c r="L183" s="4" t="s">
        <v>25</v>
      </c>
      <c r="M183" s="4"/>
      <c r="N183" s="6" t="str">
        <f>VLOOKUP(C183,'[5]Trips&amp;Operators'!$C$1:$E$9999,3,0)</f>
        <v>STARKS</v>
      </c>
      <c r="O183" s="7" t="s">
        <v>26</v>
      </c>
      <c r="P183" s="8" t="str">
        <f>VLOOKUP(E183,[2]CommonEnf!$A$1:$B$12,2,FALSE)</f>
        <v>Speed Restriction</v>
      </c>
      <c r="Q183" s="4" t="str">
        <f t="shared" si="8"/>
        <v>04</v>
      </c>
      <c r="R183" s="9">
        <f t="shared" si="9"/>
        <v>42617</v>
      </c>
      <c r="S183" s="4" t="str">
        <f t="shared" si="10"/>
        <v>1804-04</v>
      </c>
      <c r="T183" s="4" t="str">
        <f t="shared" si="11"/>
        <v>NW</v>
      </c>
    </row>
    <row r="184" spans="1:20" x14ac:dyDescent="0.25">
      <c r="A184" s="3">
        <v>42617.356076388889</v>
      </c>
      <c r="B184" s="4" t="s">
        <v>195</v>
      </c>
      <c r="C184" s="4" t="s">
        <v>241</v>
      </c>
      <c r="D184" s="4" t="s">
        <v>30</v>
      </c>
      <c r="E184" s="4" t="s">
        <v>45</v>
      </c>
      <c r="F184" s="5">
        <v>150</v>
      </c>
      <c r="G184" s="5">
        <v>360</v>
      </c>
      <c r="H184" s="4"/>
      <c r="I184" s="5">
        <v>56040</v>
      </c>
      <c r="J184" s="4" t="s">
        <v>46</v>
      </c>
      <c r="K184" s="5">
        <v>57008</v>
      </c>
      <c r="L184" s="4" t="s">
        <v>34</v>
      </c>
      <c r="M184" s="4"/>
      <c r="N184" s="6" t="str">
        <f>VLOOKUP(C184,'[5]Trips&amp;Operators'!$C$1:$E$9999,3,0)</f>
        <v>STARKS</v>
      </c>
      <c r="O184" s="7" t="s">
        <v>26</v>
      </c>
      <c r="P184" s="8" t="str">
        <f>VLOOKUP(E184,[2]CommonEnf!$A$1:$B$12,2,FALSE)</f>
        <v>Speed Restriction</v>
      </c>
      <c r="Q184" s="4" t="str">
        <f t="shared" si="8"/>
        <v>04</v>
      </c>
      <c r="R184" s="9">
        <f t="shared" si="9"/>
        <v>42617</v>
      </c>
      <c r="S184" s="4" t="str">
        <f t="shared" si="10"/>
        <v>1805-04</v>
      </c>
      <c r="T184" s="4" t="str">
        <f t="shared" si="11"/>
        <v>NW</v>
      </c>
    </row>
    <row r="185" spans="1:20" x14ac:dyDescent="0.25">
      <c r="A185" s="3">
        <v>42617.39603009259</v>
      </c>
      <c r="B185" s="4" t="s">
        <v>195</v>
      </c>
      <c r="C185" s="4" t="s">
        <v>242</v>
      </c>
      <c r="D185" s="4" t="s">
        <v>30</v>
      </c>
      <c r="E185" s="4" t="s">
        <v>55</v>
      </c>
      <c r="F185" s="5">
        <v>0</v>
      </c>
      <c r="G185" s="5">
        <v>152</v>
      </c>
      <c r="H185" s="4"/>
      <c r="I185" s="5">
        <v>36823</v>
      </c>
      <c r="J185" s="4" t="s">
        <v>56</v>
      </c>
      <c r="K185" s="5">
        <v>37575</v>
      </c>
      <c r="L185" s="4" t="s">
        <v>34</v>
      </c>
      <c r="M185" s="4"/>
      <c r="N185" s="6" t="str">
        <f>VLOOKUP(C185,'[5]Trips&amp;Operators'!$C$1:$E$9999,3,0)</f>
        <v>STARKS</v>
      </c>
      <c r="O185" s="7" t="s">
        <v>120</v>
      </c>
      <c r="P185" s="8" t="s">
        <v>243</v>
      </c>
      <c r="Q185" s="4" t="str">
        <f t="shared" si="8"/>
        <v>04</v>
      </c>
      <c r="R185" s="9">
        <f t="shared" si="9"/>
        <v>42617</v>
      </c>
      <c r="S185" s="4" t="str">
        <f t="shared" si="10"/>
        <v>1807-04</v>
      </c>
      <c r="T185" s="4" t="str">
        <f t="shared" si="11"/>
        <v>NW</v>
      </c>
    </row>
    <row r="186" spans="1:20" x14ac:dyDescent="0.25">
      <c r="A186" s="3">
        <v>42617.407650462963</v>
      </c>
      <c r="B186" s="4" t="s">
        <v>115</v>
      </c>
      <c r="C186" s="4" t="s">
        <v>244</v>
      </c>
      <c r="D186" s="4" t="s">
        <v>30</v>
      </c>
      <c r="E186" s="4" t="s">
        <v>55</v>
      </c>
      <c r="F186" s="5">
        <v>0</v>
      </c>
      <c r="G186" s="5">
        <v>196</v>
      </c>
      <c r="H186" s="4"/>
      <c r="I186" s="5">
        <v>38224</v>
      </c>
      <c r="J186" s="4" t="s">
        <v>56</v>
      </c>
      <c r="K186" s="5">
        <v>37618</v>
      </c>
      <c r="L186" s="4" t="s">
        <v>25</v>
      </c>
      <c r="M186" s="4"/>
      <c r="N186" s="6" t="str">
        <f>VLOOKUP(C186,'[5]Trips&amp;Operators'!$C$1:$E$9999,3,0)</f>
        <v>STARKS</v>
      </c>
      <c r="O186" s="7" t="s">
        <v>120</v>
      </c>
      <c r="P186" s="8" t="s">
        <v>243</v>
      </c>
      <c r="Q186" s="4" t="str">
        <f t="shared" si="8"/>
        <v>04</v>
      </c>
      <c r="R186" s="9">
        <f t="shared" si="9"/>
        <v>42617</v>
      </c>
      <c r="S186" s="4" t="str">
        <f t="shared" si="10"/>
        <v>1808-04</v>
      </c>
      <c r="T186" s="4" t="str">
        <f t="shared" si="11"/>
        <v>NW</v>
      </c>
    </row>
    <row r="187" spans="1:20" x14ac:dyDescent="0.25">
      <c r="A187" s="3">
        <v>42617.566701388889</v>
      </c>
      <c r="B187" s="4" t="s">
        <v>195</v>
      </c>
      <c r="C187" s="4" t="s">
        <v>239</v>
      </c>
      <c r="D187" s="4" t="s">
        <v>30</v>
      </c>
      <c r="E187" s="4" t="s">
        <v>63</v>
      </c>
      <c r="F187" s="5">
        <v>0</v>
      </c>
      <c r="G187" s="5">
        <v>45</v>
      </c>
      <c r="H187" s="4"/>
      <c r="I187" s="5">
        <v>58909</v>
      </c>
      <c r="J187" s="4" t="s">
        <v>64</v>
      </c>
      <c r="K187" s="5">
        <v>59048</v>
      </c>
      <c r="L187" s="4" t="s">
        <v>34</v>
      </c>
      <c r="M187" s="4"/>
      <c r="N187" s="6" t="str">
        <f>VLOOKUP(C187,'[5]Trips&amp;Operators'!$C$1:$E$9999,3,0)</f>
        <v>STARKS</v>
      </c>
      <c r="O187" s="7" t="s">
        <v>26</v>
      </c>
      <c r="P187" s="8" t="str">
        <f>VLOOKUP(E187,[2]CommonEnf!$A$1:$B$12,2,FALSE)</f>
        <v>Line terminus</v>
      </c>
      <c r="Q187" s="4" t="str">
        <f t="shared" si="8"/>
        <v>04</v>
      </c>
      <c r="R187" s="9">
        <f t="shared" si="9"/>
        <v>42617</v>
      </c>
      <c r="S187" s="4" t="str">
        <f t="shared" si="10"/>
        <v>1815-04</v>
      </c>
      <c r="T187" s="4" t="str">
        <f t="shared" si="11"/>
        <v>NW</v>
      </c>
    </row>
    <row r="188" spans="1:20" x14ac:dyDescent="0.25">
      <c r="A188" s="3">
        <v>42618.415416666663</v>
      </c>
      <c r="B188" s="4" t="s">
        <v>99</v>
      </c>
      <c r="C188" s="4" t="s">
        <v>245</v>
      </c>
      <c r="D188" s="4" t="s">
        <v>22</v>
      </c>
      <c r="E188" s="4" t="s">
        <v>23</v>
      </c>
      <c r="F188" s="5">
        <v>0</v>
      </c>
      <c r="G188" s="5">
        <v>91</v>
      </c>
      <c r="H188" s="4"/>
      <c r="I188" s="5">
        <v>27301</v>
      </c>
      <c r="J188" s="4" t="s">
        <v>24</v>
      </c>
      <c r="K188" s="5">
        <v>27350</v>
      </c>
      <c r="L188" s="4" t="s">
        <v>25</v>
      </c>
      <c r="M188" s="4"/>
      <c r="N188" s="6" t="str">
        <f>VLOOKUP(C188,'[6]Trips&amp;Operators'!$C$1:$E$9999,3,0)</f>
        <v>STARKS</v>
      </c>
      <c r="O188" s="7" t="s">
        <v>26</v>
      </c>
      <c r="P188" s="8" t="str">
        <f>VLOOKUP(E188,[2]CommonEnf!$A$1:$B$12,2,FALSE)</f>
        <v>Crossing Early Arrival</v>
      </c>
      <c r="Q188" s="4" t="str">
        <f t="shared" si="8"/>
        <v>05</v>
      </c>
      <c r="R188" s="9">
        <f t="shared" si="9"/>
        <v>42618</v>
      </c>
      <c r="S188" s="4" t="str">
        <f t="shared" si="10"/>
        <v>0140-05</v>
      </c>
      <c r="T188" s="4" t="str">
        <f t="shared" si="11"/>
        <v>EC</v>
      </c>
    </row>
    <row r="189" spans="1:20" x14ac:dyDescent="0.25">
      <c r="A189" s="3">
        <v>42618.381145833337</v>
      </c>
      <c r="B189" s="4" t="s">
        <v>48</v>
      </c>
      <c r="C189" s="4" t="s">
        <v>246</v>
      </c>
      <c r="D189" s="4" t="s">
        <v>22</v>
      </c>
      <c r="E189" s="4" t="s">
        <v>23</v>
      </c>
      <c r="F189" s="5">
        <v>0</v>
      </c>
      <c r="G189" s="5">
        <v>187</v>
      </c>
      <c r="H189" s="4"/>
      <c r="I189" s="5">
        <v>33178</v>
      </c>
      <c r="J189" s="4" t="s">
        <v>24</v>
      </c>
      <c r="K189" s="5">
        <v>33137</v>
      </c>
      <c r="L189" s="4" t="s">
        <v>34</v>
      </c>
      <c r="M189" s="4"/>
      <c r="N189" s="6" t="str">
        <f>VLOOKUP(C189,'[6]Trips&amp;Operators'!$C$1:$E$9999,3,0)</f>
        <v>MALAVE</v>
      </c>
      <c r="O189" s="7" t="s">
        <v>26</v>
      </c>
      <c r="P189" s="8" t="str">
        <f>VLOOKUP(E189,[2]CommonEnf!$A$1:$B$12,2,FALSE)</f>
        <v>Crossing Early Arrival</v>
      </c>
      <c r="Q189" s="4" t="str">
        <f t="shared" si="8"/>
        <v>05</v>
      </c>
      <c r="R189" s="9">
        <f t="shared" si="9"/>
        <v>42618</v>
      </c>
      <c r="S189" s="4" t="str">
        <f t="shared" si="10"/>
        <v>0143-05</v>
      </c>
      <c r="T189" s="4" t="str">
        <f t="shared" si="11"/>
        <v>EC</v>
      </c>
    </row>
    <row r="190" spans="1:20" x14ac:dyDescent="0.25">
      <c r="A190" s="3">
        <v>42618.24863425926</v>
      </c>
      <c r="B190" s="4" t="s">
        <v>60</v>
      </c>
      <c r="C190" s="4" t="s">
        <v>247</v>
      </c>
      <c r="D190" s="4" t="s">
        <v>22</v>
      </c>
      <c r="E190" s="4" t="s">
        <v>23</v>
      </c>
      <c r="F190" s="5">
        <v>0</v>
      </c>
      <c r="G190" s="5">
        <v>189</v>
      </c>
      <c r="H190" s="4"/>
      <c r="I190" s="5">
        <v>33208</v>
      </c>
      <c r="J190" s="4" t="s">
        <v>24</v>
      </c>
      <c r="K190" s="5">
        <v>33257</v>
      </c>
      <c r="L190" s="4" t="s">
        <v>25</v>
      </c>
      <c r="M190" s="4"/>
      <c r="N190" s="6" t="str">
        <f>VLOOKUP(C190,'[6]Trips&amp;Operators'!$C$1:$E$9999,3,0)</f>
        <v>SPECTOR</v>
      </c>
      <c r="O190" s="7" t="s">
        <v>26</v>
      </c>
      <c r="P190" s="8" t="str">
        <f>VLOOKUP(E190,[2]CommonEnf!$A$1:$B$12,2,FALSE)</f>
        <v>Crossing Early Arrival</v>
      </c>
      <c r="Q190" s="4" t="str">
        <f t="shared" si="8"/>
        <v>05</v>
      </c>
      <c r="R190" s="9">
        <f t="shared" si="9"/>
        <v>42618</v>
      </c>
      <c r="S190" s="4" t="str">
        <f t="shared" si="10"/>
        <v>0108-05</v>
      </c>
      <c r="T190" s="4" t="str">
        <f t="shared" si="11"/>
        <v>EC</v>
      </c>
    </row>
    <row r="191" spans="1:20" x14ac:dyDescent="0.25">
      <c r="A191" s="3">
        <v>42618.488483796296</v>
      </c>
      <c r="B191" s="4" t="s">
        <v>99</v>
      </c>
      <c r="C191" s="4" t="s">
        <v>248</v>
      </c>
      <c r="D191" s="4" t="s">
        <v>30</v>
      </c>
      <c r="E191" s="4" t="s">
        <v>23</v>
      </c>
      <c r="F191" s="5">
        <v>0</v>
      </c>
      <c r="G191" s="5">
        <v>49</v>
      </c>
      <c r="H191" s="4"/>
      <c r="I191" s="5">
        <v>53490</v>
      </c>
      <c r="J191" s="4" t="s">
        <v>24</v>
      </c>
      <c r="K191" s="5">
        <v>53277</v>
      </c>
      <c r="L191" s="4" t="s">
        <v>25</v>
      </c>
      <c r="M191" s="4"/>
      <c r="N191" s="6" t="str">
        <f>VLOOKUP(C191,'[6]Trips&amp;Operators'!$C$1:$E$9999,3,0)</f>
        <v>STARKS</v>
      </c>
      <c r="O191" s="7" t="s">
        <v>26</v>
      </c>
      <c r="P191" s="8" t="s">
        <v>112</v>
      </c>
      <c r="Q191" s="4" t="str">
        <f t="shared" si="8"/>
        <v>05</v>
      </c>
      <c r="R191" s="9">
        <f t="shared" si="9"/>
        <v>42618</v>
      </c>
      <c r="S191" s="4" t="str">
        <f t="shared" si="10"/>
        <v>0154-05</v>
      </c>
      <c r="T191" s="4" t="str">
        <f t="shared" si="11"/>
        <v>EC</v>
      </c>
    </row>
    <row r="192" spans="1:20" x14ac:dyDescent="0.25">
      <c r="A192" s="3">
        <v>42618.489560185182</v>
      </c>
      <c r="B192" s="4" t="s">
        <v>99</v>
      </c>
      <c r="C192" s="4" t="s">
        <v>248</v>
      </c>
      <c r="D192" s="4" t="s">
        <v>30</v>
      </c>
      <c r="E192" s="4" t="s">
        <v>23</v>
      </c>
      <c r="F192" s="5">
        <v>0</v>
      </c>
      <c r="G192" s="5">
        <v>37</v>
      </c>
      <c r="H192" s="4"/>
      <c r="I192" s="5">
        <v>53405</v>
      </c>
      <c r="J192" s="4" t="s">
        <v>24</v>
      </c>
      <c r="K192" s="5">
        <v>53277</v>
      </c>
      <c r="L192" s="4" t="s">
        <v>25</v>
      </c>
      <c r="M192" s="4"/>
      <c r="N192" s="6" t="str">
        <f>VLOOKUP(C192,'[6]Trips&amp;Operators'!$C$1:$E$9999,3,0)</f>
        <v>STARKS</v>
      </c>
      <c r="O192" s="7" t="s">
        <v>26</v>
      </c>
      <c r="P192" s="8" t="s">
        <v>112</v>
      </c>
      <c r="Q192" s="4" t="str">
        <f t="shared" si="8"/>
        <v>05</v>
      </c>
      <c r="R192" s="9">
        <f t="shared" si="9"/>
        <v>42618</v>
      </c>
      <c r="S192" s="4" t="str">
        <f t="shared" si="10"/>
        <v>0154-05</v>
      </c>
      <c r="T192" s="4" t="str">
        <f t="shared" si="11"/>
        <v>EC</v>
      </c>
    </row>
    <row r="193" spans="1:20" x14ac:dyDescent="0.25">
      <c r="A193" s="3">
        <v>42618.506921296299</v>
      </c>
      <c r="B193" s="4" t="s">
        <v>73</v>
      </c>
      <c r="C193" s="4" t="s">
        <v>249</v>
      </c>
      <c r="D193" s="4" t="s">
        <v>30</v>
      </c>
      <c r="E193" s="4" t="s">
        <v>23</v>
      </c>
      <c r="F193" s="5">
        <v>0</v>
      </c>
      <c r="G193" s="5">
        <v>38</v>
      </c>
      <c r="H193" s="4"/>
      <c r="I193" s="5">
        <v>53384</v>
      </c>
      <c r="J193" s="4" t="s">
        <v>24</v>
      </c>
      <c r="K193" s="5">
        <v>53277</v>
      </c>
      <c r="L193" s="4" t="s">
        <v>25</v>
      </c>
      <c r="M193" s="4"/>
      <c r="N193" s="6" t="str">
        <f>VLOOKUP(C193,'[6]Trips&amp;Operators'!$C$1:$E$9999,3,0)</f>
        <v>MALAVE</v>
      </c>
      <c r="O193" s="7" t="s">
        <v>26</v>
      </c>
      <c r="P193" s="8" t="s">
        <v>112</v>
      </c>
      <c r="Q193" s="4" t="str">
        <f t="shared" si="8"/>
        <v>05</v>
      </c>
      <c r="R193" s="9">
        <f t="shared" si="9"/>
        <v>42618</v>
      </c>
      <c r="S193" s="4" t="str">
        <f t="shared" si="10"/>
        <v>0158-05</v>
      </c>
      <c r="T193" s="4" t="str">
        <f t="shared" si="11"/>
        <v>EC</v>
      </c>
    </row>
    <row r="194" spans="1:20" x14ac:dyDescent="0.25">
      <c r="A194" s="3">
        <v>42618.683946759258</v>
      </c>
      <c r="B194" s="4" t="s">
        <v>60</v>
      </c>
      <c r="C194" s="4" t="s">
        <v>250</v>
      </c>
      <c r="D194" s="4" t="s">
        <v>30</v>
      </c>
      <c r="E194" s="4" t="s">
        <v>23</v>
      </c>
      <c r="F194" s="5">
        <v>0</v>
      </c>
      <c r="G194" s="5">
        <v>58</v>
      </c>
      <c r="H194" s="4"/>
      <c r="I194" s="5">
        <v>53370</v>
      </c>
      <c r="J194" s="4" t="s">
        <v>24</v>
      </c>
      <c r="K194" s="5">
        <v>53277</v>
      </c>
      <c r="L194" s="4" t="s">
        <v>25</v>
      </c>
      <c r="M194" s="4"/>
      <c r="N194" s="6" t="str">
        <f>VLOOKUP(C194,'[6]Trips&amp;Operators'!$C$1:$E$9999,3,0)</f>
        <v>BONDS</v>
      </c>
      <c r="O194" s="7" t="s">
        <v>26</v>
      </c>
      <c r="P194" s="8" t="s">
        <v>112</v>
      </c>
      <c r="Q194" s="4" t="str">
        <f t="shared" ref="Q194:Q257" si="12">RIGHT(C194,2)</f>
        <v>05</v>
      </c>
      <c r="R194" s="9">
        <f t="shared" ref="R194:R257" si="13">first_day_of_month+Q194-1</f>
        <v>42618</v>
      </c>
      <c r="S194" s="4" t="str">
        <f t="shared" si="10"/>
        <v>0192-05</v>
      </c>
      <c r="T194" s="4" t="str">
        <f t="shared" si="11"/>
        <v>EC</v>
      </c>
    </row>
    <row r="195" spans="1:20" x14ac:dyDescent="0.25">
      <c r="A195" s="3">
        <v>42618.757719907408</v>
      </c>
      <c r="B195" s="4" t="s">
        <v>60</v>
      </c>
      <c r="C195" s="4" t="s">
        <v>251</v>
      </c>
      <c r="D195" s="4" t="s">
        <v>30</v>
      </c>
      <c r="E195" s="4" t="s">
        <v>23</v>
      </c>
      <c r="F195" s="5">
        <v>0</v>
      </c>
      <c r="G195" s="5">
        <v>30</v>
      </c>
      <c r="H195" s="4"/>
      <c r="I195" s="5">
        <v>53370</v>
      </c>
      <c r="J195" s="4" t="s">
        <v>24</v>
      </c>
      <c r="K195" s="5">
        <v>53277</v>
      </c>
      <c r="L195" s="4" t="s">
        <v>25</v>
      </c>
      <c r="M195" s="4"/>
      <c r="N195" s="6" t="str">
        <f>VLOOKUP(C195,'[6]Trips&amp;Operators'!$C$1:$E$9999,3,0)</f>
        <v>BONDS</v>
      </c>
      <c r="O195" s="7" t="s">
        <v>26</v>
      </c>
      <c r="P195" s="8" t="s">
        <v>112</v>
      </c>
      <c r="Q195" s="4" t="str">
        <f t="shared" si="12"/>
        <v>05</v>
      </c>
      <c r="R195" s="9">
        <f t="shared" si="13"/>
        <v>42618</v>
      </c>
      <c r="S195" s="4" t="str">
        <f t="shared" ref="S195:S258" si="14">IF(LEN(C195)=6,"0"&amp;C195,C195)</f>
        <v>0206-05</v>
      </c>
      <c r="T195" s="4" t="str">
        <f t="shared" ref="T195:T258" si="15">IFERROR(IF(VALUE(LEFT(S195,2))&lt;=2,"EC",IF(OR(VALUE(LEFT(S195,2))=8,VALUE(LEFT(S195,2))=18),"NW","Other")),"Other")</f>
        <v>EC</v>
      </c>
    </row>
    <row r="196" spans="1:20" x14ac:dyDescent="0.25">
      <c r="A196" s="3">
        <v>42618.480162037034</v>
      </c>
      <c r="B196" s="4" t="s">
        <v>99</v>
      </c>
      <c r="C196" s="4" t="s">
        <v>248</v>
      </c>
      <c r="D196" s="4" t="s">
        <v>22</v>
      </c>
      <c r="E196" s="4" t="s">
        <v>23</v>
      </c>
      <c r="F196" s="5">
        <v>0</v>
      </c>
      <c r="G196" s="5">
        <v>227</v>
      </c>
      <c r="H196" s="4"/>
      <c r="I196" s="5">
        <v>109042</v>
      </c>
      <c r="J196" s="4" t="s">
        <v>24</v>
      </c>
      <c r="K196" s="5">
        <v>109135</v>
      </c>
      <c r="L196" s="4" t="s">
        <v>25</v>
      </c>
      <c r="M196" s="4"/>
      <c r="N196" s="6" t="str">
        <f>VLOOKUP(C196,'[6]Trips&amp;Operators'!$C$1:$E$9999,3,0)</f>
        <v>STARKS</v>
      </c>
      <c r="O196" s="7" t="s">
        <v>26</v>
      </c>
      <c r="P196" s="8" t="str">
        <f>VLOOKUP(E196,[2]CommonEnf!$A$1:$B$12,2,FALSE)</f>
        <v>Crossing Early Arrival</v>
      </c>
      <c r="Q196" s="4" t="str">
        <f t="shared" si="12"/>
        <v>05</v>
      </c>
      <c r="R196" s="9">
        <f t="shared" si="13"/>
        <v>42618</v>
      </c>
      <c r="S196" s="4" t="str">
        <f t="shared" si="14"/>
        <v>0154-05</v>
      </c>
      <c r="T196" s="4" t="str">
        <f t="shared" si="15"/>
        <v>EC</v>
      </c>
    </row>
    <row r="197" spans="1:20" x14ac:dyDescent="0.25">
      <c r="A197" s="3">
        <v>42618.318020833336</v>
      </c>
      <c r="B197" s="4" t="s">
        <v>48</v>
      </c>
      <c r="C197" s="4" t="s">
        <v>252</v>
      </c>
      <c r="D197" s="4" t="s">
        <v>30</v>
      </c>
      <c r="E197" s="4" t="s">
        <v>45</v>
      </c>
      <c r="F197" s="5">
        <v>400</v>
      </c>
      <c r="G197" s="5">
        <v>752</v>
      </c>
      <c r="H197" s="4"/>
      <c r="I197" s="5">
        <v>112695</v>
      </c>
      <c r="J197" s="4" t="s">
        <v>46</v>
      </c>
      <c r="K197" s="5">
        <v>116838</v>
      </c>
      <c r="L197" s="4" t="s">
        <v>34</v>
      </c>
      <c r="M197" s="4"/>
      <c r="N197" s="6" t="str">
        <f>VLOOKUP(C197,'[6]Trips&amp;Operators'!$C$1:$E$9999,3,0)</f>
        <v>MALAVE</v>
      </c>
      <c r="O197" s="7" t="s">
        <v>26</v>
      </c>
      <c r="P197" s="8" t="str">
        <f>VLOOKUP(E197,[2]CommonEnf!$A$1:$B$12,2,FALSE)</f>
        <v>Speed Restriction</v>
      </c>
      <c r="Q197" s="4" t="str">
        <f t="shared" si="12"/>
        <v>05</v>
      </c>
      <c r="R197" s="9">
        <f t="shared" si="13"/>
        <v>42618</v>
      </c>
      <c r="S197" s="4" t="str">
        <f t="shared" si="14"/>
        <v>0129-05</v>
      </c>
      <c r="T197" s="4" t="str">
        <f t="shared" si="15"/>
        <v>EC</v>
      </c>
    </row>
    <row r="198" spans="1:20" x14ac:dyDescent="0.25">
      <c r="A198" s="3">
        <v>42618.304074074076</v>
      </c>
      <c r="B198" s="4" t="s">
        <v>91</v>
      </c>
      <c r="C198" s="4" t="s">
        <v>253</v>
      </c>
      <c r="D198" s="4" t="s">
        <v>30</v>
      </c>
      <c r="E198" s="4" t="s">
        <v>45</v>
      </c>
      <c r="F198" s="5">
        <v>350</v>
      </c>
      <c r="G198" s="5">
        <v>531</v>
      </c>
      <c r="H198" s="4"/>
      <c r="I198" s="5">
        <v>222846</v>
      </c>
      <c r="J198" s="4" t="s">
        <v>46</v>
      </c>
      <c r="K198" s="5">
        <v>224578</v>
      </c>
      <c r="L198" s="4" t="s">
        <v>34</v>
      </c>
      <c r="M198" s="4"/>
      <c r="N198" s="6" t="str">
        <f>VLOOKUP(C198,'[6]Trips&amp;Operators'!$C$1:$E$9999,3,0)</f>
        <v>STARKS</v>
      </c>
      <c r="O198" s="7" t="s">
        <v>26</v>
      </c>
      <c r="P198" s="8" t="str">
        <f>VLOOKUP(E198,[2]CommonEnf!$A$1:$B$12,2,FALSE)</f>
        <v>Speed Restriction</v>
      </c>
      <c r="Q198" s="4" t="str">
        <f t="shared" si="12"/>
        <v>05</v>
      </c>
      <c r="R198" s="9">
        <f t="shared" si="13"/>
        <v>42618</v>
      </c>
      <c r="S198" s="4" t="str">
        <f t="shared" si="14"/>
        <v>0125-05</v>
      </c>
      <c r="T198" s="4" t="str">
        <f t="shared" si="15"/>
        <v>EC</v>
      </c>
    </row>
    <row r="199" spans="1:20" x14ac:dyDescent="0.25">
      <c r="A199" s="3">
        <v>42618.399340277778</v>
      </c>
      <c r="B199" s="4" t="s">
        <v>48</v>
      </c>
      <c r="C199" s="4" t="s">
        <v>246</v>
      </c>
      <c r="D199" s="4" t="s">
        <v>30</v>
      </c>
      <c r="E199" s="4" t="s">
        <v>45</v>
      </c>
      <c r="F199" s="5">
        <v>350</v>
      </c>
      <c r="G199" s="5">
        <v>456</v>
      </c>
      <c r="H199" s="4"/>
      <c r="I199" s="5">
        <v>223637</v>
      </c>
      <c r="J199" s="4" t="s">
        <v>46</v>
      </c>
      <c r="K199" s="5">
        <v>224578</v>
      </c>
      <c r="L199" s="4" t="s">
        <v>34</v>
      </c>
      <c r="M199" s="4"/>
      <c r="N199" s="6" t="str">
        <f>VLOOKUP(C199,'[6]Trips&amp;Operators'!$C$1:$E$9999,3,0)</f>
        <v>MALAVE</v>
      </c>
      <c r="O199" s="7" t="s">
        <v>26</v>
      </c>
      <c r="P199" s="8" t="str">
        <f>VLOOKUP(E199,[2]CommonEnf!$A$1:$B$12,2,FALSE)</f>
        <v>Speed Restriction</v>
      </c>
      <c r="Q199" s="4" t="str">
        <f t="shared" si="12"/>
        <v>05</v>
      </c>
      <c r="R199" s="9">
        <f t="shared" si="13"/>
        <v>42618</v>
      </c>
      <c r="S199" s="4" t="str">
        <f t="shared" si="14"/>
        <v>0143-05</v>
      </c>
      <c r="T199" s="4" t="str">
        <f t="shared" si="15"/>
        <v>EC</v>
      </c>
    </row>
    <row r="200" spans="1:20" x14ac:dyDescent="0.25">
      <c r="A200" s="3">
        <v>42618.576053240744</v>
      </c>
      <c r="B200" s="4" t="s">
        <v>124</v>
      </c>
      <c r="C200" s="4" t="s">
        <v>254</v>
      </c>
      <c r="D200" s="4" t="s">
        <v>33</v>
      </c>
      <c r="E200" s="4" t="s">
        <v>45</v>
      </c>
      <c r="F200" s="5">
        <v>350</v>
      </c>
      <c r="G200" s="5">
        <v>401</v>
      </c>
      <c r="H200" s="4"/>
      <c r="I200" s="5">
        <v>225979</v>
      </c>
      <c r="J200" s="4" t="s">
        <v>46</v>
      </c>
      <c r="K200" s="5">
        <v>228668</v>
      </c>
      <c r="L200" s="4" t="s">
        <v>25</v>
      </c>
      <c r="M200" s="4"/>
      <c r="N200" s="6" t="str">
        <f>VLOOKUP(C200,'[6]Trips&amp;Operators'!$C$1:$E$9999,3,0)</f>
        <v>STEWART</v>
      </c>
      <c r="O200" s="7" t="s">
        <v>26</v>
      </c>
      <c r="P200" s="8" t="str">
        <f>VLOOKUP(E200,[2]CommonEnf!$A$1:$B$12,2,FALSE)</f>
        <v>Speed Restriction</v>
      </c>
      <c r="Q200" s="4" t="str">
        <f t="shared" si="12"/>
        <v>05</v>
      </c>
      <c r="R200" s="9">
        <f t="shared" si="13"/>
        <v>42618</v>
      </c>
      <c r="S200" s="4" t="str">
        <f t="shared" si="14"/>
        <v>0174-05</v>
      </c>
      <c r="T200" s="4" t="str">
        <f t="shared" si="15"/>
        <v>EC</v>
      </c>
    </row>
    <row r="201" spans="1:20" x14ac:dyDescent="0.25">
      <c r="A201" s="3">
        <v>42618.277442129627</v>
      </c>
      <c r="B201" s="4" t="s">
        <v>73</v>
      </c>
      <c r="C201" s="4" t="s">
        <v>255</v>
      </c>
      <c r="D201" s="4" t="s">
        <v>30</v>
      </c>
      <c r="E201" s="4" t="s">
        <v>55</v>
      </c>
      <c r="F201" s="5">
        <v>0</v>
      </c>
      <c r="G201" s="5">
        <v>663</v>
      </c>
      <c r="H201" s="4"/>
      <c r="I201" s="5">
        <v>131607</v>
      </c>
      <c r="J201" s="4" t="s">
        <v>56</v>
      </c>
      <c r="K201" s="5">
        <v>127587</v>
      </c>
      <c r="L201" s="4" t="s">
        <v>25</v>
      </c>
      <c r="M201" s="4"/>
      <c r="N201" s="6" t="str">
        <f>VLOOKUP(C201,'[6]Trips&amp;Operators'!$C$1:$E$9999,3,0)</f>
        <v>MALAVE</v>
      </c>
      <c r="O201" s="7" t="s">
        <v>26</v>
      </c>
      <c r="P201" s="8" t="str">
        <f>VLOOKUP(E201,[2]CommonEnf!$A$1:$B$12,2,FALSE)</f>
        <v>Legitimate STOP signal aspect</v>
      </c>
      <c r="Q201" s="4" t="str">
        <f t="shared" si="12"/>
        <v>05</v>
      </c>
      <c r="R201" s="9">
        <f t="shared" si="13"/>
        <v>42618</v>
      </c>
      <c r="S201" s="4" t="str">
        <f t="shared" si="14"/>
        <v>0116-05</v>
      </c>
      <c r="T201" s="4" t="str">
        <f t="shared" si="15"/>
        <v>EC</v>
      </c>
    </row>
    <row r="202" spans="1:20" x14ac:dyDescent="0.25">
      <c r="A202" s="3">
        <v>42618.705347222225</v>
      </c>
      <c r="B202" s="4" t="s">
        <v>185</v>
      </c>
      <c r="C202" s="4" t="s">
        <v>256</v>
      </c>
      <c r="D202" s="4" t="s">
        <v>30</v>
      </c>
      <c r="E202" s="4" t="s">
        <v>55</v>
      </c>
      <c r="F202" s="5">
        <v>0</v>
      </c>
      <c r="G202" s="5">
        <v>528</v>
      </c>
      <c r="H202" s="4"/>
      <c r="I202" s="5">
        <v>130602</v>
      </c>
      <c r="J202" s="4" t="s">
        <v>56</v>
      </c>
      <c r="K202" s="5">
        <v>127587</v>
      </c>
      <c r="L202" s="4" t="s">
        <v>25</v>
      </c>
      <c r="M202" s="4"/>
      <c r="N202" s="6" t="str">
        <f>VLOOKUP(C202,'[6]Trips&amp;Operators'!$C$1:$E$9999,3,0)</f>
        <v>HELVIE</v>
      </c>
      <c r="O202" s="7" t="s">
        <v>26</v>
      </c>
      <c r="P202" s="8" t="str">
        <f>VLOOKUP(E202,[2]CommonEnf!$A$1:$B$12,2,FALSE)</f>
        <v>Legitimate STOP signal aspect</v>
      </c>
      <c r="Q202" s="4" t="str">
        <f t="shared" si="12"/>
        <v>05</v>
      </c>
      <c r="R202" s="9">
        <f t="shared" si="13"/>
        <v>42618</v>
      </c>
      <c r="S202" s="4" t="str">
        <f t="shared" si="14"/>
        <v>0198-05</v>
      </c>
      <c r="T202" s="4" t="str">
        <f t="shared" si="15"/>
        <v>EC</v>
      </c>
    </row>
    <row r="203" spans="1:20" x14ac:dyDescent="0.25">
      <c r="A203" s="3">
        <v>42618.378171296295</v>
      </c>
      <c r="B203" s="4" t="s">
        <v>124</v>
      </c>
      <c r="C203" s="4" t="s">
        <v>257</v>
      </c>
      <c r="D203" s="4" t="s">
        <v>30</v>
      </c>
      <c r="E203" s="4" t="s">
        <v>63</v>
      </c>
      <c r="F203" s="5">
        <v>0</v>
      </c>
      <c r="G203" s="5">
        <v>53</v>
      </c>
      <c r="H203" s="4"/>
      <c r="I203" s="5">
        <v>176</v>
      </c>
      <c r="J203" s="4" t="s">
        <v>64</v>
      </c>
      <c r="K203" s="5">
        <v>1</v>
      </c>
      <c r="L203" s="4" t="s">
        <v>25</v>
      </c>
      <c r="M203" s="4"/>
      <c r="N203" s="6" t="str">
        <f>VLOOKUP(C203,'[6]Trips&amp;Operators'!$C$1:$E$9999,3,0)</f>
        <v>ACKERMAN</v>
      </c>
      <c r="O203" s="7" t="s">
        <v>26</v>
      </c>
      <c r="P203" s="8" t="str">
        <f>VLOOKUP(E203,[2]CommonEnf!$A$1:$B$12,2,FALSE)</f>
        <v>Line terminus</v>
      </c>
      <c r="Q203" s="4" t="str">
        <f t="shared" si="12"/>
        <v>05</v>
      </c>
      <c r="R203" s="9">
        <f t="shared" si="13"/>
        <v>42618</v>
      </c>
      <c r="S203" s="4" t="str">
        <f t="shared" si="14"/>
        <v>0132-05</v>
      </c>
      <c r="T203" s="4" t="str">
        <f t="shared" si="15"/>
        <v>EC</v>
      </c>
    </row>
    <row r="204" spans="1:20" x14ac:dyDescent="0.25">
      <c r="A204" s="3">
        <v>42618.430092592593</v>
      </c>
      <c r="B204" s="4" t="s">
        <v>185</v>
      </c>
      <c r="C204" s="4" t="s">
        <v>258</v>
      </c>
      <c r="D204" s="4" t="s">
        <v>30</v>
      </c>
      <c r="E204" s="4" t="s">
        <v>63</v>
      </c>
      <c r="F204" s="5">
        <v>0</v>
      </c>
      <c r="G204" s="5">
        <v>52</v>
      </c>
      <c r="H204" s="4"/>
      <c r="I204" s="5">
        <v>158</v>
      </c>
      <c r="J204" s="4" t="s">
        <v>64</v>
      </c>
      <c r="K204" s="5">
        <v>1</v>
      </c>
      <c r="L204" s="4" t="s">
        <v>25</v>
      </c>
      <c r="M204" s="4"/>
      <c r="N204" s="6" t="str">
        <f>VLOOKUP(C204,'[6]Trips&amp;Operators'!$C$1:$E$9999,3,0)</f>
        <v>KILLION</v>
      </c>
      <c r="O204" s="7" t="s">
        <v>26</v>
      </c>
      <c r="P204" s="8" t="str">
        <f>VLOOKUP(E204,[2]CommonEnf!$A$1:$B$12,2,FALSE)</f>
        <v>Line terminus</v>
      </c>
      <c r="Q204" s="4" t="str">
        <f t="shared" si="12"/>
        <v>05</v>
      </c>
      <c r="R204" s="9">
        <f t="shared" si="13"/>
        <v>42618</v>
      </c>
      <c r="S204" s="4" t="str">
        <f t="shared" si="14"/>
        <v>0142-05</v>
      </c>
      <c r="T204" s="4" t="str">
        <f t="shared" si="15"/>
        <v>EC</v>
      </c>
    </row>
    <row r="205" spans="1:20" x14ac:dyDescent="0.25">
      <c r="A205" s="3">
        <v>42618.476446759261</v>
      </c>
      <c r="B205" s="4" t="s">
        <v>60</v>
      </c>
      <c r="C205" s="4" t="s">
        <v>259</v>
      </c>
      <c r="D205" s="4" t="s">
        <v>30</v>
      </c>
      <c r="E205" s="4" t="s">
        <v>63</v>
      </c>
      <c r="F205" s="5">
        <v>0</v>
      </c>
      <c r="G205" s="5">
        <v>90</v>
      </c>
      <c r="H205" s="4"/>
      <c r="I205" s="5">
        <v>287</v>
      </c>
      <c r="J205" s="4" t="s">
        <v>64</v>
      </c>
      <c r="K205" s="5">
        <v>1</v>
      </c>
      <c r="L205" s="4" t="s">
        <v>25</v>
      </c>
      <c r="M205" s="4"/>
      <c r="N205" s="6" t="str">
        <f>VLOOKUP(C205,'[6]Trips&amp;Operators'!$C$1:$E$9999,3,0)</f>
        <v>SPECTOR</v>
      </c>
      <c r="O205" s="7" t="s">
        <v>26</v>
      </c>
      <c r="P205" s="8" t="str">
        <f>VLOOKUP(E205,[2]CommonEnf!$A$1:$B$12,2,FALSE)</f>
        <v>Line terminus</v>
      </c>
      <c r="Q205" s="4" t="str">
        <f t="shared" si="12"/>
        <v>05</v>
      </c>
      <c r="R205" s="9">
        <f t="shared" si="13"/>
        <v>42618</v>
      </c>
      <c r="S205" s="4" t="str">
        <f t="shared" si="14"/>
        <v>0150-05</v>
      </c>
      <c r="T205" s="4" t="str">
        <f t="shared" si="15"/>
        <v>EC</v>
      </c>
    </row>
    <row r="206" spans="1:20" x14ac:dyDescent="0.25">
      <c r="A206" s="3">
        <v>42618.829363425924</v>
      </c>
      <c r="B206" s="4" t="s">
        <v>35</v>
      </c>
      <c r="C206" s="4" t="s">
        <v>260</v>
      </c>
      <c r="D206" s="4" t="s">
        <v>30</v>
      </c>
      <c r="E206" s="4" t="s">
        <v>63</v>
      </c>
      <c r="F206" s="5">
        <v>0</v>
      </c>
      <c r="G206" s="5">
        <v>62</v>
      </c>
      <c r="H206" s="4"/>
      <c r="I206" s="5">
        <v>220</v>
      </c>
      <c r="J206" s="4" t="s">
        <v>64</v>
      </c>
      <c r="K206" s="5">
        <v>1</v>
      </c>
      <c r="L206" s="4" t="s">
        <v>25</v>
      </c>
      <c r="M206" s="4"/>
      <c r="N206" s="6" t="str">
        <f>VLOOKUP(C206,'[6]Trips&amp;Operators'!$C$1:$E$9999,3,0)</f>
        <v>CHANDLER</v>
      </c>
      <c r="O206" s="7" t="s">
        <v>26</v>
      </c>
      <c r="P206" s="8" t="str">
        <f>VLOOKUP(E206,[2]CommonEnf!$A$1:$B$12,2,FALSE)</f>
        <v>Line terminus</v>
      </c>
      <c r="Q206" s="4" t="str">
        <f t="shared" si="12"/>
        <v>05</v>
      </c>
      <c r="R206" s="9">
        <f t="shared" si="13"/>
        <v>42618</v>
      </c>
      <c r="S206" s="4" t="str">
        <f t="shared" si="14"/>
        <v>0218-05</v>
      </c>
      <c r="T206" s="4" t="str">
        <f t="shared" si="15"/>
        <v>EC</v>
      </c>
    </row>
    <row r="207" spans="1:20" x14ac:dyDescent="0.25">
      <c r="A207" s="3">
        <v>42618.920590277776</v>
      </c>
      <c r="B207" s="4" t="s">
        <v>60</v>
      </c>
      <c r="C207" s="4" t="s">
        <v>261</v>
      </c>
      <c r="D207" s="4" t="s">
        <v>30</v>
      </c>
      <c r="E207" s="4" t="s">
        <v>63</v>
      </c>
      <c r="F207" s="5">
        <v>0</v>
      </c>
      <c r="G207" s="5">
        <v>61</v>
      </c>
      <c r="H207" s="4"/>
      <c r="I207" s="5">
        <v>163</v>
      </c>
      <c r="J207" s="4" t="s">
        <v>64</v>
      </c>
      <c r="K207" s="5">
        <v>1</v>
      </c>
      <c r="L207" s="4" t="s">
        <v>25</v>
      </c>
      <c r="M207" s="4"/>
      <c r="N207" s="6" t="str">
        <f>VLOOKUP(C207,'[6]Trips&amp;Operators'!$C$1:$E$9999,3,0)</f>
        <v>YANAI</v>
      </c>
      <c r="O207" s="7" t="s">
        <v>26</v>
      </c>
      <c r="P207" s="8" t="str">
        <f>VLOOKUP(E207,[2]CommonEnf!$A$1:$B$12,2,FALSE)</f>
        <v>Line terminus</v>
      </c>
      <c r="Q207" s="4" t="str">
        <f t="shared" si="12"/>
        <v>05</v>
      </c>
      <c r="R207" s="9">
        <f t="shared" si="13"/>
        <v>42618</v>
      </c>
      <c r="S207" s="4" t="str">
        <f t="shared" si="14"/>
        <v>0228-05</v>
      </c>
      <c r="T207" s="4" t="str">
        <f t="shared" si="15"/>
        <v>EC</v>
      </c>
    </row>
    <row r="208" spans="1:20" x14ac:dyDescent="0.25">
      <c r="A208" s="3">
        <v>42618.347719907404</v>
      </c>
      <c r="B208" s="4" t="s">
        <v>31</v>
      </c>
      <c r="C208" s="4" t="s">
        <v>262</v>
      </c>
      <c r="D208" s="4" t="s">
        <v>30</v>
      </c>
      <c r="E208" s="4" t="s">
        <v>63</v>
      </c>
      <c r="F208" s="5">
        <v>0</v>
      </c>
      <c r="G208" s="5">
        <v>62</v>
      </c>
      <c r="H208" s="4"/>
      <c r="I208" s="5">
        <v>233288</v>
      </c>
      <c r="J208" s="4" t="s">
        <v>64</v>
      </c>
      <c r="K208" s="5">
        <v>233491</v>
      </c>
      <c r="L208" s="4" t="s">
        <v>34</v>
      </c>
      <c r="M208" s="4"/>
      <c r="N208" s="6" t="str">
        <f>VLOOKUP(C208,'[6]Trips&amp;Operators'!$C$1:$E$9999,3,0)</f>
        <v>BRANNON</v>
      </c>
      <c r="O208" s="7" t="s">
        <v>26</v>
      </c>
      <c r="P208" s="8" t="str">
        <f>VLOOKUP(E208,[2]CommonEnf!$A$1:$B$12,2,FALSE)</f>
        <v>Line terminus</v>
      </c>
      <c r="Q208" s="4" t="str">
        <f t="shared" si="12"/>
        <v>05</v>
      </c>
      <c r="R208" s="9">
        <f t="shared" si="13"/>
        <v>42618</v>
      </c>
      <c r="S208" s="4" t="str">
        <f t="shared" si="14"/>
        <v>0133-05</v>
      </c>
      <c r="T208" s="4" t="str">
        <f t="shared" si="15"/>
        <v>EC</v>
      </c>
    </row>
    <row r="209" spans="1:20" x14ac:dyDescent="0.25">
      <c r="A209" s="3">
        <v>42618.379675925928</v>
      </c>
      <c r="B209" s="4" t="s">
        <v>91</v>
      </c>
      <c r="C209" s="4" t="s">
        <v>263</v>
      </c>
      <c r="D209" s="4" t="s">
        <v>30</v>
      </c>
      <c r="E209" s="4" t="s">
        <v>63</v>
      </c>
      <c r="F209" s="5">
        <v>0</v>
      </c>
      <c r="G209" s="5">
        <v>79</v>
      </c>
      <c r="H209" s="4"/>
      <c r="I209" s="5">
        <v>233191</v>
      </c>
      <c r="J209" s="4" t="s">
        <v>64</v>
      </c>
      <c r="K209" s="5">
        <v>233491</v>
      </c>
      <c r="L209" s="4" t="s">
        <v>34</v>
      </c>
      <c r="M209" s="4"/>
      <c r="N209" s="6" t="str">
        <f>VLOOKUP(C209,'[6]Trips&amp;Operators'!$C$1:$E$9999,3,0)</f>
        <v>STARKS</v>
      </c>
      <c r="O209" s="7" t="s">
        <v>26</v>
      </c>
      <c r="P209" s="8" t="str">
        <f>VLOOKUP(E209,[2]CommonEnf!$A$1:$B$12,2,FALSE)</f>
        <v>Line terminus</v>
      </c>
      <c r="Q209" s="4" t="str">
        <f t="shared" si="12"/>
        <v>05</v>
      </c>
      <c r="R209" s="9">
        <f t="shared" si="13"/>
        <v>42618</v>
      </c>
      <c r="S209" s="4" t="str">
        <f t="shared" si="14"/>
        <v>0139-05</v>
      </c>
      <c r="T209" s="4" t="str">
        <f t="shared" si="15"/>
        <v>EC</v>
      </c>
    </row>
    <row r="210" spans="1:20" x14ac:dyDescent="0.25">
      <c r="A210" s="3">
        <v>42618.574178240742</v>
      </c>
      <c r="B210" s="4" t="s">
        <v>31</v>
      </c>
      <c r="C210" s="4" t="s">
        <v>264</v>
      </c>
      <c r="D210" s="4" t="s">
        <v>30</v>
      </c>
      <c r="E210" s="4" t="s">
        <v>63</v>
      </c>
      <c r="F210" s="5">
        <v>0</v>
      </c>
      <c r="G210" s="5">
        <v>63</v>
      </c>
      <c r="H210" s="4"/>
      <c r="I210" s="5">
        <v>233283</v>
      </c>
      <c r="J210" s="4" t="s">
        <v>64</v>
      </c>
      <c r="K210" s="5">
        <v>233491</v>
      </c>
      <c r="L210" s="4" t="s">
        <v>34</v>
      </c>
      <c r="M210" s="4"/>
      <c r="N210" s="6" t="str">
        <f>VLOOKUP(C210,'[6]Trips&amp;Operators'!$C$1:$E$9999,3,0)</f>
        <v>BARTLETT</v>
      </c>
      <c r="O210" s="7" t="s">
        <v>26</v>
      </c>
      <c r="P210" s="8" t="str">
        <f>VLOOKUP(E210,[2]CommonEnf!$A$1:$B$12,2,FALSE)</f>
        <v>Line terminus</v>
      </c>
      <c r="Q210" s="4" t="str">
        <f t="shared" si="12"/>
        <v>05</v>
      </c>
      <c r="R210" s="9">
        <f t="shared" si="13"/>
        <v>42618</v>
      </c>
      <c r="S210" s="4" t="str">
        <f t="shared" si="14"/>
        <v>0175-05</v>
      </c>
      <c r="T210" s="4" t="str">
        <f t="shared" si="15"/>
        <v>EC</v>
      </c>
    </row>
    <row r="211" spans="1:20" x14ac:dyDescent="0.25">
      <c r="A211" s="3">
        <v>42618.609942129631</v>
      </c>
      <c r="B211" s="4" t="s">
        <v>182</v>
      </c>
      <c r="C211" s="4" t="s">
        <v>265</v>
      </c>
      <c r="D211" s="4" t="s">
        <v>30</v>
      </c>
      <c r="E211" s="4" t="s">
        <v>63</v>
      </c>
      <c r="F211" s="5">
        <v>0</v>
      </c>
      <c r="G211" s="5">
        <v>63</v>
      </c>
      <c r="H211" s="4"/>
      <c r="I211" s="5">
        <v>233261</v>
      </c>
      <c r="J211" s="4" t="s">
        <v>64</v>
      </c>
      <c r="K211" s="5">
        <v>233491</v>
      </c>
      <c r="L211" s="4" t="s">
        <v>34</v>
      </c>
      <c r="M211" s="4"/>
      <c r="N211" s="6" t="str">
        <f>VLOOKUP(C211,'[6]Trips&amp;Operators'!$C$1:$E$9999,3,0)</f>
        <v>HELVIE</v>
      </c>
      <c r="O211" s="7" t="s">
        <v>26</v>
      </c>
      <c r="P211" s="8" t="str">
        <f>VLOOKUP(E211,[2]CommonEnf!$A$1:$B$12,2,FALSE)</f>
        <v>Line terminus</v>
      </c>
      <c r="Q211" s="4" t="str">
        <f t="shared" si="12"/>
        <v>05</v>
      </c>
      <c r="R211" s="9">
        <f t="shared" si="13"/>
        <v>42618</v>
      </c>
      <c r="S211" s="4" t="str">
        <f t="shared" si="14"/>
        <v>0183-05</v>
      </c>
      <c r="T211" s="4" t="str">
        <f t="shared" si="15"/>
        <v>EC</v>
      </c>
    </row>
    <row r="212" spans="1:20" x14ac:dyDescent="0.25">
      <c r="A212" s="3">
        <v>42618.30541666667</v>
      </c>
      <c r="B212" s="4" t="s">
        <v>41</v>
      </c>
      <c r="C212" s="4" t="s">
        <v>266</v>
      </c>
      <c r="D212" s="4" t="s">
        <v>33</v>
      </c>
      <c r="E212" s="4" t="s">
        <v>45</v>
      </c>
      <c r="F212" s="5">
        <v>600</v>
      </c>
      <c r="G212" s="5">
        <v>651</v>
      </c>
      <c r="H212" s="4"/>
      <c r="I212" s="5">
        <v>30868</v>
      </c>
      <c r="J212" s="4" t="s">
        <v>46</v>
      </c>
      <c r="K212" s="5">
        <v>36535</v>
      </c>
      <c r="L212" s="4" t="s">
        <v>25</v>
      </c>
      <c r="M212" s="4"/>
      <c r="N212" s="6" t="str">
        <f>VLOOKUP(C212,'[6]Trips&amp;Operators'!$C$1:$E$9999,3,0)</f>
        <v>DAVIS</v>
      </c>
      <c r="O212" s="7" t="s">
        <v>26</v>
      </c>
      <c r="P212" s="8" t="str">
        <f>VLOOKUP(E212,[2]CommonEnf!$A$1:$B$12,2,FALSE)</f>
        <v>Speed Restriction</v>
      </c>
      <c r="Q212" s="4" t="str">
        <f t="shared" si="12"/>
        <v>05</v>
      </c>
      <c r="R212" s="9">
        <f t="shared" si="13"/>
        <v>42618</v>
      </c>
      <c r="S212" s="4" t="str">
        <f t="shared" si="14"/>
        <v>0806-05</v>
      </c>
      <c r="T212" s="4" t="str">
        <f t="shared" si="15"/>
        <v>NW</v>
      </c>
    </row>
    <row r="213" spans="1:20" x14ac:dyDescent="0.25">
      <c r="A213" s="3">
        <v>42618.293553240743</v>
      </c>
      <c r="B213" s="4" t="s">
        <v>37</v>
      </c>
      <c r="C213" s="4" t="s">
        <v>267</v>
      </c>
      <c r="D213" s="4" t="s">
        <v>30</v>
      </c>
      <c r="E213" s="4" t="s">
        <v>45</v>
      </c>
      <c r="F213" s="5">
        <v>150</v>
      </c>
      <c r="G213" s="5">
        <v>267</v>
      </c>
      <c r="H213" s="4"/>
      <c r="I213" s="5">
        <v>56473</v>
      </c>
      <c r="J213" s="4" t="s">
        <v>46</v>
      </c>
      <c r="K213" s="5">
        <v>57008</v>
      </c>
      <c r="L213" s="4" t="s">
        <v>34</v>
      </c>
      <c r="M213" s="4"/>
      <c r="N213" s="6" t="str">
        <f>VLOOKUP(C213,'[6]Trips&amp;Operators'!$C$1:$E$9999,3,0)</f>
        <v>DAVIS</v>
      </c>
      <c r="O213" s="7" t="s">
        <v>26</v>
      </c>
      <c r="P213" s="8" t="str">
        <f>VLOOKUP(E213,[2]CommonEnf!$A$1:$B$12,2,FALSE)</f>
        <v>Speed Restriction</v>
      </c>
      <c r="Q213" s="4" t="str">
        <f t="shared" si="12"/>
        <v>05</v>
      </c>
      <c r="R213" s="9">
        <f t="shared" si="13"/>
        <v>42618</v>
      </c>
      <c r="S213" s="4" t="str">
        <f t="shared" si="14"/>
        <v>0805-05</v>
      </c>
      <c r="T213" s="4" t="str">
        <f t="shared" si="15"/>
        <v>NW</v>
      </c>
    </row>
    <row r="214" spans="1:20" x14ac:dyDescent="0.25">
      <c r="A214" s="3">
        <v>42618.315717592595</v>
      </c>
      <c r="B214" s="4" t="s">
        <v>195</v>
      </c>
      <c r="C214" s="4" t="s">
        <v>268</v>
      </c>
      <c r="D214" s="4" t="s">
        <v>30</v>
      </c>
      <c r="E214" s="4" t="s">
        <v>45</v>
      </c>
      <c r="F214" s="5">
        <v>150</v>
      </c>
      <c r="G214" s="5">
        <v>355</v>
      </c>
      <c r="H214" s="4"/>
      <c r="I214" s="5">
        <v>55938</v>
      </c>
      <c r="J214" s="4" t="s">
        <v>46</v>
      </c>
      <c r="K214" s="5">
        <v>57008</v>
      </c>
      <c r="L214" s="4" t="s">
        <v>34</v>
      </c>
      <c r="M214" s="4"/>
      <c r="N214" s="6" t="str">
        <f>VLOOKUP(C214,'[6]Trips&amp;Operators'!$C$1:$E$9999,3,0)</f>
        <v>ROCHA</v>
      </c>
      <c r="O214" s="7" t="s">
        <v>26</v>
      </c>
      <c r="P214" s="8" t="str">
        <f>VLOOKUP(E214,[2]CommonEnf!$A$1:$B$12,2,FALSE)</f>
        <v>Speed Restriction</v>
      </c>
      <c r="Q214" s="4" t="str">
        <f t="shared" si="12"/>
        <v>05</v>
      </c>
      <c r="R214" s="9">
        <f t="shared" si="13"/>
        <v>42618</v>
      </c>
      <c r="S214" s="4" t="str">
        <f t="shared" si="14"/>
        <v>0807-05</v>
      </c>
      <c r="T214" s="4" t="str">
        <f t="shared" si="15"/>
        <v>NW</v>
      </c>
    </row>
    <row r="215" spans="1:20" x14ac:dyDescent="0.25">
      <c r="A215" s="3">
        <v>42618.905775462961</v>
      </c>
      <c r="B215" s="4" t="s">
        <v>115</v>
      </c>
      <c r="C215" s="4" t="s">
        <v>269</v>
      </c>
      <c r="D215" s="4" t="s">
        <v>33</v>
      </c>
      <c r="E215" s="4" t="s">
        <v>45</v>
      </c>
      <c r="F215" s="5">
        <v>150</v>
      </c>
      <c r="G215" s="5">
        <v>201</v>
      </c>
      <c r="H215" s="4"/>
      <c r="I215" s="5">
        <v>56917</v>
      </c>
      <c r="J215" s="4" t="s">
        <v>46</v>
      </c>
      <c r="K215" s="5">
        <v>59050</v>
      </c>
      <c r="L215" s="4" t="s">
        <v>25</v>
      </c>
      <c r="M215" s="4"/>
      <c r="N215" s="6" t="str">
        <f>VLOOKUP(C215,'[6]Trips&amp;Operators'!$C$1:$E$9999,3,0)</f>
        <v>COOLAHAN</v>
      </c>
      <c r="O215" s="7" t="s">
        <v>26</v>
      </c>
      <c r="P215" s="8" t="str">
        <f>VLOOKUP(E215,[2]CommonEnf!$A$1:$B$12,2,FALSE)</f>
        <v>Speed Restriction</v>
      </c>
      <c r="Q215" s="4" t="str">
        <f t="shared" si="12"/>
        <v>05</v>
      </c>
      <c r="R215" s="9">
        <f t="shared" si="13"/>
        <v>42618</v>
      </c>
      <c r="S215" s="4" t="str">
        <f t="shared" si="14"/>
        <v>0844-05</v>
      </c>
      <c r="T215" s="4" t="str">
        <f t="shared" si="15"/>
        <v>NW</v>
      </c>
    </row>
    <row r="216" spans="1:20" x14ac:dyDescent="0.25">
      <c r="A216" s="3">
        <v>42618.530914351853</v>
      </c>
      <c r="B216" s="4" t="s">
        <v>115</v>
      </c>
      <c r="C216" s="4" t="s">
        <v>270</v>
      </c>
      <c r="D216" s="4" t="s">
        <v>33</v>
      </c>
      <c r="E216" s="4" t="s">
        <v>45</v>
      </c>
      <c r="F216" s="5">
        <v>150</v>
      </c>
      <c r="G216" s="5">
        <v>207</v>
      </c>
      <c r="H216" s="4"/>
      <c r="I216" s="5">
        <v>56986</v>
      </c>
      <c r="J216" s="4" t="s">
        <v>46</v>
      </c>
      <c r="K216" s="5">
        <v>59060</v>
      </c>
      <c r="L216" s="4" t="s">
        <v>25</v>
      </c>
      <c r="M216" s="4"/>
      <c r="N216" s="6" t="str">
        <f>VLOOKUP(C216,'[6]Trips&amp;Operators'!$C$1:$E$9999,3,0)</f>
        <v>ROCHA</v>
      </c>
      <c r="O216" s="7" t="s">
        <v>26</v>
      </c>
      <c r="P216" s="8" t="str">
        <f>VLOOKUP(E216,[2]CommonEnf!$A$1:$B$12,2,FALSE)</f>
        <v>Speed Restriction</v>
      </c>
      <c r="Q216" s="4" t="str">
        <f t="shared" si="12"/>
        <v>05</v>
      </c>
      <c r="R216" s="9">
        <f t="shared" si="13"/>
        <v>42618</v>
      </c>
      <c r="S216" s="4" t="str">
        <f t="shared" si="14"/>
        <v>0820-05</v>
      </c>
      <c r="T216" s="4" t="str">
        <f t="shared" si="15"/>
        <v>NW</v>
      </c>
    </row>
    <row r="217" spans="1:20" x14ac:dyDescent="0.25">
      <c r="A217" s="3">
        <v>42618.581875000003</v>
      </c>
      <c r="B217" s="4" t="s">
        <v>115</v>
      </c>
      <c r="C217" s="4" t="s">
        <v>271</v>
      </c>
      <c r="D217" s="4" t="s">
        <v>33</v>
      </c>
      <c r="E217" s="4" t="s">
        <v>55</v>
      </c>
      <c r="F217" s="5">
        <v>0</v>
      </c>
      <c r="G217" s="5">
        <v>89</v>
      </c>
      <c r="H217" s="4"/>
      <c r="I217" s="5">
        <v>4710</v>
      </c>
      <c r="J217" s="4" t="s">
        <v>56</v>
      </c>
      <c r="K217" s="5">
        <v>4798</v>
      </c>
      <c r="L217" s="4" t="s">
        <v>25</v>
      </c>
      <c r="M217" s="4"/>
      <c r="N217" s="6" t="str">
        <f>VLOOKUP(C217,'[6]Trips&amp;Operators'!$C$1:$E$9999,3,0)</f>
        <v>BRUDER</v>
      </c>
      <c r="O217" s="7" t="s">
        <v>26</v>
      </c>
      <c r="P217" s="8" t="str">
        <f>VLOOKUP(E217,[2]CommonEnf!$A$1:$B$12,2,FALSE)</f>
        <v>Legitimate STOP signal aspect</v>
      </c>
      <c r="Q217" s="4" t="str">
        <f t="shared" si="12"/>
        <v>05</v>
      </c>
      <c r="R217" s="9">
        <f t="shared" si="13"/>
        <v>42618</v>
      </c>
      <c r="S217" s="4" t="str">
        <f t="shared" si="14"/>
        <v>0822-05</v>
      </c>
      <c r="T217" s="4" t="str">
        <f t="shared" si="15"/>
        <v>NW</v>
      </c>
    </row>
    <row r="218" spans="1:20" x14ac:dyDescent="0.25">
      <c r="A218" s="3">
        <v>42618.277615740742</v>
      </c>
      <c r="B218" s="4" t="s">
        <v>115</v>
      </c>
      <c r="C218" s="4" t="s">
        <v>272</v>
      </c>
      <c r="D218" s="4" t="s">
        <v>30</v>
      </c>
      <c r="E218" s="4" t="s">
        <v>55</v>
      </c>
      <c r="F218" s="5">
        <v>0</v>
      </c>
      <c r="G218" s="5">
        <v>20</v>
      </c>
      <c r="H218" s="4"/>
      <c r="I218" s="5">
        <v>58098</v>
      </c>
      <c r="J218" s="4" t="s">
        <v>56</v>
      </c>
      <c r="K218" s="5">
        <v>6799</v>
      </c>
      <c r="L218" s="4" t="s">
        <v>25</v>
      </c>
      <c r="M218" s="4"/>
      <c r="N218" s="6" t="str">
        <f>VLOOKUP(C218,'[6]Trips&amp;Operators'!$C$1:$E$9999,3,0)</f>
        <v>ROCHA</v>
      </c>
      <c r="O218" s="7" t="s">
        <v>26</v>
      </c>
      <c r="P218" s="8" t="str">
        <f>VLOOKUP(E218,[2]CommonEnf!$A$1:$B$12,2,FALSE)</f>
        <v>Legitimate STOP signal aspect</v>
      </c>
      <c r="Q218" s="4" t="str">
        <f t="shared" si="12"/>
        <v>05</v>
      </c>
      <c r="R218" s="9">
        <f t="shared" si="13"/>
        <v>42618</v>
      </c>
      <c r="S218" s="4" t="str">
        <f t="shared" si="14"/>
        <v>0804-05</v>
      </c>
      <c r="T218" s="4" t="str">
        <f t="shared" si="15"/>
        <v>NW</v>
      </c>
    </row>
    <row r="219" spans="1:20" x14ac:dyDescent="0.25">
      <c r="A219" s="3">
        <v>42618.653703703705</v>
      </c>
      <c r="B219" s="4" t="s">
        <v>115</v>
      </c>
      <c r="C219" s="4" t="s">
        <v>273</v>
      </c>
      <c r="D219" s="4" t="s">
        <v>30</v>
      </c>
      <c r="E219" s="4" t="s">
        <v>55</v>
      </c>
      <c r="F219" s="5">
        <v>0</v>
      </c>
      <c r="G219" s="5">
        <v>56</v>
      </c>
      <c r="H219" s="4"/>
      <c r="I219" s="5">
        <v>57918</v>
      </c>
      <c r="J219" s="4" t="s">
        <v>56</v>
      </c>
      <c r="K219" s="5">
        <v>6799</v>
      </c>
      <c r="L219" s="4" t="s">
        <v>25</v>
      </c>
      <c r="M219" s="4"/>
      <c r="N219" s="6" t="str">
        <f>VLOOKUP(C219,'[6]Trips&amp;Operators'!$C$1:$E$9999,3,0)</f>
        <v>BRUDER</v>
      </c>
      <c r="O219" s="7" t="s">
        <v>26</v>
      </c>
      <c r="P219" s="8" t="str">
        <f>VLOOKUP(E219,[2]CommonEnf!$A$1:$B$12,2,FALSE)</f>
        <v>Legitimate STOP signal aspect</v>
      </c>
      <c r="Q219" s="4" t="str">
        <f t="shared" si="12"/>
        <v>05</v>
      </c>
      <c r="R219" s="9">
        <f t="shared" si="13"/>
        <v>42618</v>
      </c>
      <c r="S219" s="4" t="str">
        <f t="shared" si="14"/>
        <v>0826-05</v>
      </c>
      <c r="T219" s="4" t="str">
        <f t="shared" si="15"/>
        <v>NW</v>
      </c>
    </row>
    <row r="220" spans="1:20" x14ac:dyDescent="0.25">
      <c r="A220" s="3">
        <v>42618.603958333333</v>
      </c>
      <c r="B220" s="4" t="s">
        <v>195</v>
      </c>
      <c r="C220" s="4" t="s">
        <v>274</v>
      </c>
      <c r="D220" s="4" t="s">
        <v>30</v>
      </c>
      <c r="E220" s="4" t="s">
        <v>55</v>
      </c>
      <c r="F220" s="5">
        <v>0</v>
      </c>
      <c r="G220" s="5">
        <v>369</v>
      </c>
      <c r="H220" s="4"/>
      <c r="I220" s="5">
        <v>36729</v>
      </c>
      <c r="J220" s="4" t="s">
        <v>56</v>
      </c>
      <c r="K220" s="5">
        <v>37575</v>
      </c>
      <c r="L220" s="4" t="s">
        <v>34</v>
      </c>
      <c r="M220" s="4"/>
      <c r="N220" s="6" t="str">
        <f>VLOOKUP(C220,'[6]Trips&amp;Operators'!$C$1:$E$9999,3,0)</f>
        <v>BRUDER</v>
      </c>
      <c r="O220" s="7" t="s">
        <v>120</v>
      </c>
      <c r="P220" s="8" t="s">
        <v>121</v>
      </c>
      <c r="Q220" s="4" t="str">
        <f t="shared" si="12"/>
        <v>05</v>
      </c>
      <c r="R220" s="9">
        <f t="shared" si="13"/>
        <v>42618</v>
      </c>
      <c r="S220" s="4" t="str">
        <f t="shared" si="14"/>
        <v>0823-05</v>
      </c>
      <c r="T220" s="4" t="str">
        <f t="shared" si="15"/>
        <v>NW</v>
      </c>
    </row>
    <row r="221" spans="1:20" x14ac:dyDescent="0.25">
      <c r="A221" s="3">
        <v>42618.52071759259</v>
      </c>
      <c r="B221" s="4" t="s">
        <v>195</v>
      </c>
      <c r="C221" s="4" t="s">
        <v>275</v>
      </c>
      <c r="D221" s="4" t="s">
        <v>30</v>
      </c>
      <c r="E221" s="4" t="s">
        <v>130</v>
      </c>
      <c r="F221" s="5">
        <v>0</v>
      </c>
      <c r="G221" s="5">
        <v>449</v>
      </c>
      <c r="H221" s="4"/>
      <c r="I221" s="5">
        <v>36795</v>
      </c>
      <c r="J221" s="4" t="s">
        <v>131</v>
      </c>
      <c r="K221" s="5">
        <v>39609</v>
      </c>
      <c r="L221" s="4" t="s">
        <v>34</v>
      </c>
      <c r="M221" s="4"/>
      <c r="N221" s="6" t="str">
        <f>VLOOKUP(C221,'[6]Trips&amp;Operators'!$C$1:$E$9999,3,0)</f>
        <v>ROCHA</v>
      </c>
      <c r="O221" s="7" t="s">
        <v>120</v>
      </c>
      <c r="P221" s="8" t="s">
        <v>121</v>
      </c>
      <c r="Q221" s="4" t="str">
        <f t="shared" si="12"/>
        <v>05</v>
      </c>
      <c r="R221" s="9">
        <f t="shared" si="13"/>
        <v>42618</v>
      </c>
      <c r="S221" s="4" t="str">
        <f t="shared" si="14"/>
        <v>0819-05</v>
      </c>
      <c r="T221" s="4" t="str">
        <f t="shared" si="15"/>
        <v>NW</v>
      </c>
    </row>
    <row r="222" spans="1:20" x14ac:dyDescent="0.25">
      <c r="A222" s="3">
        <v>42618.787465277775</v>
      </c>
      <c r="B222" s="4" t="s">
        <v>37</v>
      </c>
      <c r="C222" s="4" t="s">
        <v>276</v>
      </c>
      <c r="D222" s="4" t="s">
        <v>30</v>
      </c>
      <c r="E222" s="4" t="s">
        <v>102</v>
      </c>
      <c r="F222" s="5">
        <v>100</v>
      </c>
      <c r="G222" s="5">
        <v>363</v>
      </c>
      <c r="H222" s="4"/>
      <c r="I222" s="5">
        <v>7952</v>
      </c>
      <c r="J222" s="4" t="s">
        <v>24</v>
      </c>
      <c r="K222" s="5">
        <v>10701</v>
      </c>
      <c r="L222" s="4" t="s">
        <v>34</v>
      </c>
      <c r="M222" s="4"/>
      <c r="N222" s="6" t="str">
        <f>VLOOKUP(C222,'[6]Trips&amp;Operators'!$C$1:$E$9999,3,0)</f>
        <v>COOLAHAN</v>
      </c>
      <c r="O222" s="7" t="s">
        <v>26</v>
      </c>
      <c r="P222" s="8" t="str">
        <f>VLOOKUP(E222,[2]CommonEnf!$A$1:$B$12,2,FALSE)</f>
        <v>Speed Restriction</v>
      </c>
      <c r="Q222" s="4" t="str">
        <f t="shared" si="12"/>
        <v>05</v>
      </c>
      <c r="R222" s="9">
        <f t="shared" si="13"/>
        <v>42618</v>
      </c>
      <c r="S222" s="4" t="str">
        <f t="shared" si="14"/>
        <v>0839-05</v>
      </c>
      <c r="T222" s="4" t="str">
        <f t="shared" si="15"/>
        <v>NW</v>
      </c>
    </row>
    <row r="223" spans="1:20" x14ac:dyDescent="0.25">
      <c r="A223" s="3">
        <v>42618.311516203707</v>
      </c>
      <c r="B223" s="4" t="s">
        <v>41</v>
      </c>
      <c r="C223" s="4" t="s">
        <v>266</v>
      </c>
      <c r="D223" s="4" t="s">
        <v>30</v>
      </c>
      <c r="E223" s="4" t="s">
        <v>63</v>
      </c>
      <c r="F223" s="5">
        <v>0</v>
      </c>
      <c r="G223" s="5">
        <v>19</v>
      </c>
      <c r="H223" s="4"/>
      <c r="I223" s="5">
        <v>636</v>
      </c>
      <c r="J223" s="4" t="s">
        <v>64</v>
      </c>
      <c r="K223" s="5">
        <v>575</v>
      </c>
      <c r="L223" s="4" t="s">
        <v>25</v>
      </c>
      <c r="M223" s="4"/>
      <c r="N223" s="6" t="str">
        <f>VLOOKUP(C223,'[6]Trips&amp;Operators'!$C$1:$E$9999,3,0)</f>
        <v>DAVIS</v>
      </c>
      <c r="O223" s="7" t="s">
        <v>26</v>
      </c>
      <c r="P223" s="8" t="str">
        <f>VLOOKUP(E223,[2]CommonEnf!$A$1:$B$12,2,FALSE)</f>
        <v>Line terminus</v>
      </c>
      <c r="Q223" s="4" t="str">
        <f t="shared" si="12"/>
        <v>05</v>
      </c>
      <c r="R223" s="9">
        <f t="shared" si="13"/>
        <v>42618</v>
      </c>
      <c r="S223" s="4" t="str">
        <f t="shared" si="14"/>
        <v>0806-05</v>
      </c>
      <c r="T223" s="4" t="str">
        <f t="shared" si="15"/>
        <v>NW</v>
      </c>
    </row>
    <row r="224" spans="1:20" x14ac:dyDescent="0.25">
      <c r="A224" s="3">
        <v>42618.45579861111</v>
      </c>
      <c r="B224" s="4" t="s">
        <v>115</v>
      </c>
      <c r="C224" s="4" t="s">
        <v>277</v>
      </c>
      <c r="D224" s="4" t="s">
        <v>30</v>
      </c>
      <c r="E224" s="4" t="s">
        <v>63</v>
      </c>
      <c r="F224" s="5">
        <v>0</v>
      </c>
      <c r="G224" s="5">
        <v>30</v>
      </c>
      <c r="H224" s="4"/>
      <c r="I224" s="5">
        <v>643</v>
      </c>
      <c r="J224" s="4" t="s">
        <v>64</v>
      </c>
      <c r="K224" s="5">
        <v>575</v>
      </c>
      <c r="L224" s="4" t="s">
        <v>25</v>
      </c>
      <c r="M224" s="4"/>
      <c r="N224" s="6" t="str">
        <f>VLOOKUP(C224,'[6]Trips&amp;Operators'!$C$1:$E$9999,3,0)</f>
        <v>ROCHA</v>
      </c>
      <c r="O224" s="7" t="s">
        <v>26</v>
      </c>
      <c r="P224" s="8" t="str">
        <f>VLOOKUP(E224,[2]CommonEnf!$A$1:$B$12,2,FALSE)</f>
        <v>Line terminus</v>
      </c>
      <c r="Q224" s="4" t="str">
        <f t="shared" si="12"/>
        <v>05</v>
      </c>
      <c r="R224" s="9">
        <f t="shared" si="13"/>
        <v>42618</v>
      </c>
      <c r="S224" s="4" t="str">
        <f t="shared" si="14"/>
        <v>0816-05</v>
      </c>
      <c r="T224" s="4" t="str">
        <f t="shared" si="15"/>
        <v>NW</v>
      </c>
    </row>
    <row r="225" spans="1:20" x14ac:dyDescent="0.25">
      <c r="A225" s="3">
        <v>42618.767766203702</v>
      </c>
      <c r="B225" s="4" t="s">
        <v>41</v>
      </c>
      <c r="C225" s="4" t="s">
        <v>278</v>
      </c>
      <c r="D225" s="4" t="s">
        <v>30</v>
      </c>
      <c r="E225" s="4" t="s">
        <v>63</v>
      </c>
      <c r="F225" s="5">
        <v>0</v>
      </c>
      <c r="G225" s="5">
        <v>71</v>
      </c>
      <c r="H225" s="4"/>
      <c r="I225" s="5">
        <v>810</v>
      </c>
      <c r="J225" s="4" t="s">
        <v>64</v>
      </c>
      <c r="K225" s="5">
        <v>575</v>
      </c>
      <c r="L225" s="4" t="s">
        <v>25</v>
      </c>
      <c r="M225" s="4"/>
      <c r="N225" s="6" t="str">
        <f>VLOOKUP(C225,'[6]Trips&amp;Operators'!$C$1:$E$9999,3,0)</f>
        <v>COOLAHAN</v>
      </c>
      <c r="O225" s="7" t="s">
        <v>26</v>
      </c>
      <c r="P225" s="8" t="str">
        <f>VLOOKUP(E225,[2]CommonEnf!$A$1:$B$12,2,FALSE)</f>
        <v>Line terminus</v>
      </c>
      <c r="Q225" s="4" t="str">
        <f t="shared" si="12"/>
        <v>05</v>
      </c>
      <c r="R225" s="9">
        <f t="shared" si="13"/>
        <v>42618</v>
      </c>
      <c r="S225" s="4" t="str">
        <f t="shared" si="14"/>
        <v>0836-05</v>
      </c>
      <c r="T225" s="4" t="str">
        <f t="shared" si="15"/>
        <v>NW</v>
      </c>
    </row>
    <row r="226" spans="1:20" x14ac:dyDescent="0.25">
      <c r="A226" s="3">
        <v>42618.906666666669</v>
      </c>
      <c r="B226" s="4" t="s">
        <v>115</v>
      </c>
      <c r="C226" s="4" t="s">
        <v>269</v>
      </c>
      <c r="D226" s="4" t="s">
        <v>30</v>
      </c>
      <c r="E226" s="4" t="s">
        <v>63</v>
      </c>
      <c r="F226" s="5">
        <v>0</v>
      </c>
      <c r="G226" s="5">
        <v>9</v>
      </c>
      <c r="H226" s="4"/>
      <c r="I226" s="5">
        <v>56644</v>
      </c>
      <c r="J226" s="4" t="s">
        <v>64</v>
      </c>
      <c r="K226" s="5">
        <v>575</v>
      </c>
      <c r="L226" s="4" t="s">
        <v>25</v>
      </c>
      <c r="M226" s="4"/>
      <c r="N226" s="6" t="str">
        <f>VLOOKUP(C226,'[6]Trips&amp;Operators'!$C$1:$E$9999,3,0)</f>
        <v>COOLAHAN</v>
      </c>
      <c r="O226" s="7" t="s">
        <v>26</v>
      </c>
      <c r="P226" s="8" t="str">
        <f>VLOOKUP(E226,[2]CommonEnf!$A$1:$B$12,2,FALSE)</f>
        <v>Line terminus</v>
      </c>
      <c r="Q226" s="4" t="str">
        <f t="shared" si="12"/>
        <v>05</v>
      </c>
      <c r="R226" s="9">
        <f t="shared" si="13"/>
        <v>42618</v>
      </c>
      <c r="S226" s="4" t="str">
        <f t="shared" si="14"/>
        <v>0844-05</v>
      </c>
      <c r="T226" s="4" t="str">
        <f t="shared" si="15"/>
        <v>NW</v>
      </c>
    </row>
    <row r="227" spans="1:20" x14ac:dyDescent="0.25">
      <c r="A227" s="3">
        <v>42618.608993055554</v>
      </c>
      <c r="B227" s="4" t="s">
        <v>195</v>
      </c>
      <c r="C227" s="4" t="s">
        <v>274</v>
      </c>
      <c r="D227" s="4" t="s">
        <v>30</v>
      </c>
      <c r="E227" s="4" t="s">
        <v>63</v>
      </c>
      <c r="F227" s="5">
        <v>0</v>
      </c>
      <c r="G227" s="5">
        <v>50</v>
      </c>
      <c r="H227" s="4"/>
      <c r="I227" s="5">
        <v>58884</v>
      </c>
      <c r="J227" s="4" t="s">
        <v>64</v>
      </c>
      <c r="K227" s="5">
        <v>59048</v>
      </c>
      <c r="L227" s="4" t="s">
        <v>34</v>
      </c>
      <c r="M227" s="4"/>
      <c r="N227" s="6" t="str">
        <f>VLOOKUP(C227,'[6]Trips&amp;Operators'!$C$1:$E$9999,3,0)</f>
        <v>BRUDER</v>
      </c>
      <c r="O227" s="7" t="s">
        <v>26</v>
      </c>
      <c r="P227" s="8" t="str">
        <f>VLOOKUP(E227,[2]CommonEnf!$A$1:$B$12,2,FALSE)</f>
        <v>Line terminus</v>
      </c>
      <c r="Q227" s="4" t="str">
        <f t="shared" si="12"/>
        <v>05</v>
      </c>
      <c r="R227" s="9">
        <f t="shared" si="13"/>
        <v>42618</v>
      </c>
      <c r="S227" s="4" t="str">
        <f t="shared" si="14"/>
        <v>0823-05</v>
      </c>
      <c r="T227" s="4" t="str">
        <f t="shared" si="15"/>
        <v>NW</v>
      </c>
    </row>
    <row r="228" spans="1:20" x14ac:dyDescent="0.25">
      <c r="A228" s="3">
        <v>42618.670671296299</v>
      </c>
      <c r="B228" s="4" t="s">
        <v>37</v>
      </c>
      <c r="C228" s="4" t="s">
        <v>279</v>
      </c>
      <c r="D228" s="4" t="s">
        <v>30</v>
      </c>
      <c r="E228" s="4" t="s">
        <v>63</v>
      </c>
      <c r="F228" s="5">
        <v>0</v>
      </c>
      <c r="G228" s="5">
        <v>58</v>
      </c>
      <c r="H228" s="4"/>
      <c r="I228" s="5">
        <v>58873</v>
      </c>
      <c r="J228" s="4" t="s">
        <v>64</v>
      </c>
      <c r="K228" s="5">
        <v>59048</v>
      </c>
      <c r="L228" s="4" t="s">
        <v>34</v>
      </c>
      <c r="M228" s="4"/>
      <c r="N228" s="6" t="str">
        <f>VLOOKUP(C228,'[6]Trips&amp;Operators'!$C$1:$E$9999,3,0)</f>
        <v>COOLAHAN</v>
      </c>
      <c r="O228" s="7" t="s">
        <v>26</v>
      </c>
      <c r="P228" s="8" t="str">
        <f>VLOOKUP(E228,[2]CommonEnf!$A$1:$B$12,2,FALSE)</f>
        <v>Line terminus</v>
      </c>
      <c r="Q228" s="4" t="str">
        <f t="shared" si="12"/>
        <v>05</v>
      </c>
      <c r="R228" s="9">
        <f t="shared" si="13"/>
        <v>42618</v>
      </c>
      <c r="S228" s="4" t="str">
        <f t="shared" si="14"/>
        <v>0827-05</v>
      </c>
      <c r="T228" s="4" t="str">
        <f t="shared" si="15"/>
        <v>NW</v>
      </c>
    </row>
    <row r="229" spans="1:20" x14ac:dyDescent="0.25">
      <c r="A229" s="3">
        <v>42618.671469907407</v>
      </c>
      <c r="B229" s="4" t="s">
        <v>37</v>
      </c>
      <c r="C229" s="4" t="s">
        <v>279</v>
      </c>
      <c r="D229" s="4" t="s">
        <v>30</v>
      </c>
      <c r="E229" s="4" t="s">
        <v>63</v>
      </c>
      <c r="F229" s="5">
        <v>0</v>
      </c>
      <c r="G229" s="5">
        <v>20</v>
      </c>
      <c r="H229" s="4"/>
      <c r="I229" s="5">
        <v>58988</v>
      </c>
      <c r="J229" s="4" t="s">
        <v>64</v>
      </c>
      <c r="K229" s="5">
        <v>59048</v>
      </c>
      <c r="L229" s="4" t="s">
        <v>34</v>
      </c>
      <c r="M229" s="4"/>
      <c r="N229" s="6" t="str">
        <f>VLOOKUP(C229,'[6]Trips&amp;Operators'!$C$1:$E$9999,3,0)</f>
        <v>COOLAHAN</v>
      </c>
      <c r="O229" s="7" t="s">
        <v>26</v>
      </c>
      <c r="P229" s="8" t="str">
        <f>VLOOKUP(E229,[2]CommonEnf!$A$1:$B$12,2,FALSE)</f>
        <v>Line terminus</v>
      </c>
      <c r="Q229" s="4" t="str">
        <f t="shared" si="12"/>
        <v>05</v>
      </c>
      <c r="R229" s="9">
        <f t="shared" si="13"/>
        <v>42618</v>
      </c>
      <c r="S229" s="4" t="str">
        <f t="shared" si="14"/>
        <v>0827-05</v>
      </c>
      <c r="T229" s="4" t="str">
        <f t="shared" si="15"/>
        <v>NW</v>
      </c>
    </row>
    <row r="230" spans="1:20" x14ac:dyDescent="0.25">
      <c r="A230" s="3">
        <v>42618.711724537039</v>
      </c>
      <c r="B230" s="4" t="s">
        <v>37</v>
      </c>
      <c r="C230" s="4" t="s">
        <v>280</v>
      </c>
      <c r="D230" s="4" t="s">
        <v>30</v>
      </c>
      <c r="E230" s="4" t="s">
        <v>63</v>
      </c>
      <c r="F230" s="5">
        <v>0</v>
      </c>
      <c r="G230" s="5">
        <v>9</v>
      </c>
      <c r="H230" s="4"/>
      <c r="I230" s="5">
        <v>59016</v>
      </c>
      <c r="J230" s="4" t="s">
        <v>64</v>
      </c>
      <c r="K230" s="5">
        <v>59048</v>
      </c>
      <c r="L230" s="4" t="s">
        <v>34</v>
      </c>
      <c r="M230" s="4"/>
      <c r="N230" s="6" t="str">
        <f>VLOOKUP(C230,'[6]Trips&amp;Operators'!$C$1:$E$9999,3,0)</f>
        <v>COOLAHAN</v>
      </c>
      <c r="O230" s="7" t="s">
        <v>26</v>
      </c>
      <c r="P230" s="8" t="str">
        <f>VLOOKUP(E230,[2]CommonEnf!$A$1:$B$12,2,FALSE)</f>
        <v>Line terminus</v>
      </c>
      <c r="Q230" s="4" t="str">
        <f t="shared" si="12"/>
        <v>05</v>
      </c>
      <c r="R230" s="9">
        <f t="shared" si="13"/>
        <v>42618</v>
      </c>
      <c r="S230" s="4" t="str">
        <f t="shared" si="14"/>
        <v>0831-05</v>
      </c>
      <c r="T230" s="4" t="str">
        <f t="shared" si="15"/>
        <v>NW</v>
      </c>
    </row>
    <row r="231" spans="1:20" x14ac:dyDescent="0.25">
      <c r="A231" s="3">
        <v>42618.795312499999</v>
      </c>
      <c r="B231" s="4" t="s">
        <v>37</v>
      </c>
      <c r="C231" s="4" t="s">
        <v>276</v>
      </c>
      <c r="D231" s="4" t="s">
        <v>30</v>
      </c>
      <c r="E231" s="4" t="s">
        <v>63</v>
      </c>
      <c r="F231" s="5">
        <v>0</v>
      </c>
      <c r="G231" s="5">
        <v>67</v>
      </c>
      <c r="H231" s="4"/>
      <c r="I231" s="5">
        <v>58807</v>
      </c>
      <c r="J231" s="4" t="s">
        <v>64</v>
      </c>
      <c r="K231" s="5">
        <v>59048</v>
      </c>
      <c r="L231" s="4" t="s">
        <v>34</v>
      </c>
      <c r="M231" s="4"/>
      <c r="N231" s="6" t="str">
        <f>VLOOKUP(C231,'[6]Trips&amp;Operators'!$C$1:$E$9999,3,0)</f>
        <v>COOLAHAN</v>
      </c>
      <c r="O231" s="7" t="s">
        <v>26</v>
      </c>
      <c r="P231" s="8" t="str">
        <f>VLOOKUP(E231,[2]CommonEnf!$A$1:$B$12,2,FALSE)</f>
        <v>Line terminus</v>
      </c>
      <c r="Q231" s="4" t="str">
        <f t="shared" si="12"/>
        <v>05</v>
      </c>
      <c r="R231" s="9">
        <f t="shared" si="13"/>
        <v>42618</v>
      </c>
      <c r="S231" s="4" t="str">
        <f t="shared" si="14"/>
        <v>0839-05</v>
      </c>
      <c r="T231" s="4" t="str">
        <f t="shared" si="15"/>
        <v>NW</v>
      </c>
    </row>
    <row r="232" spans="1:20" x14ac:dyDescent="0.25">
      <c r="A232" s="10">
        <v>42619.032210648147</v>
      </c>
      <c r="B232" s="11" t="s">
        <v>91</v>
      </c>
      <c r="C232" s="11" t="s">
        <v>281</v>
      </c>
      <c r="D232" s="11" t="s">
        <v>33</v>
      </c>
      <c r="E232" s="11" t="s">
        <v>45</v>
      </c>
      <c r="F232" s="12">
        <v>200</v>
      </c>
      <c r="G232" s="12">
        <v>253</v>
      </c>
      <c r="H232" s="11"/>
      <c r="I232" s="12">
        <v>6163</v>
      </c>
      <c r="J232" s="11" t="s">
        <v>46</v>
      </c>
      <c r="K232" s="12">
        <v>4790</v>
      </c>
      <c r="L232" s="11" t="s">
        <v>34</v>
      </c>
      <c r="M232" s="11"/>
      <c r="N232" s="13" t="str">
        <f>VLOOKUP(C232,'[6]Trips&amp;Operators'!$C$1:$E$9999,3,0)</f>
        <v>LEVERE</v>
      </c>
      <c r="O232" s="14" t="s">
        <v>26</v>
      </c>
      <c r="P232" s="15"/>
      <c r="Q232" s="11" t="str">
        <f t="shared" si="12"/>
        <v>05</v>
      </c>
      <c r="R232" s="16">
        <f t="shared" si="13"/>
        <v>42618</v>
      </c>
      <c r="S232" s="2" t="str">
        <f t="shared" si="14"/>
        <v>0309-05</v>
      </c>
      <c r="T232" s="2" t="str">
        <f t="shared" si="15"/>
        <v>Other</v>
      </c>
    </row>
    <row r="233" spans="1:20" x14ac:dyDescent="0.25">
      <c r="A233" s="3">
        <v>42618.772534722222</v>
      </c>
      <c r="B233" s="4" t="s">
        <v>146</v>
      </c>
      <c r="C233" s="4" t="s">
        <v>282</v>
      </c>
      <c r="D233" s="4" t="s">
        <v>33</v>
      </c>
      <c r="E233" s="4" t="s">
        <v>55</v>
      </c>
      <c r="F233" s="5">
        <v>0</v>
      </c>
      <c r="G233" s="5">
        <v>57</v>
      </c>
      <c r="H233" s="4"/>
      <c r="I233" s="5">
        <v>1817</v>
      </c>
      <c r="J233" s="4" t="s">
        <v>56</v>
      </c>
      <c r="K233" s="5">
        <v>1692</v>
      </c>
      <c r="L233" s="4" t="s">
        <v>34</v>
      </c>
      <c r="M233" s="4"/>
      <c r="N233" s="6" t="str">
        <f>VLOOKUP(C233,'[6]Trips&amp;Operators'!$C$1:$E$9999,3,0)</f>
        <v>DE LA ROSA</v>
      </c>
      <c r="O233" s="7" t="s">
        <v>26</v>
      </c>
      <c r="P233" s="8"/>
      <c r="Q233" s="4" t="str">
        <f t="shared" si="12"/>
        <v>05</v>
      </c>
      <c r="R233" s="9">
        <f t="shared" si="13"/>
        <v>42618</v>
      </c>
      <c r="S233" s="2" t="str">
        <f t="shared" si="14"/>
        <v>63-05</v>
      </c>
      <c r="T233" s="2" t="str">
        <f t="shared" si="15"/>
        <v>Other</v>
      </c>
    </row>
    <row r="234" spans="1:20" x14ac:dyDescent="0.25">
      <c r="A234" s="3">
        <v>42619.06925925926</v>
      </c>
      <c r="B234" s="4" t="s">
        <v>107</v>
      </c>
      <c r="C234" s="4" t="s">
        <v>283</v>
      </c>
      <c r="D234" s="4" t="s">
        <v>33</v>
      </c>
      <c r="E234" s="4" t="s">
        <v>55</v>
      </c>
      <c r="F234" s="5">
        <v>0</v>
      </c>
      <c r="G234" s="5">
        <v>60</v>
      </c>
      <c r="H234" s="4"/>
      <c r="I234" s="5">
        <v>1789</v>
      </c>
      <c r="J234" s="4" t="s">
        <v>56</v>
      </c>
      <c r="K234" s="5">
        <v>1692</v>
      </c>
      <c r="L234" s="4" t="s">
        <v>34</v>
      </c>
      <c r="M234" s="4"/>
      <c r="N234" s="6" t="b">
        <f>VLOOKUP(C234,'[6]Trips&amp;Operators'!$C$1:$E$9999,3,0)</f>
        <v>1</v>
      </c>
      <c r="O234" s="7" t="s">
        <v>26</v>
      </c>
      <c r="P234" s="8"/>
      <c r="Q234" s="4" t="str">
        <f t="shared" si="12"/>
        <v>05</v>
      </c>
      <c r="R234" s="9">
        <f t="shared" si="13"/>
        <v>42618</v>
      </c>
      <c r="S234" s="2" t="str">
        <f t="shared" si="14"/>
        <v>65-05</v>
      </c>
      <c r="T234" s="2" t="str">
        <f t="shared" si="15"/>
        <v>Other</v>
      </c>
    </row>
    <row r="235" spans="1:20" x14ac:dyDescent="0.25">
      <c r="A235" s="3">
        <v>42618.648611111108</v>
      </c>
      <c r="B235" s="4" t="s">
        <v>41</v>
      </c>
      <c r="C235" s="4" t="s">
        <v>284</v>
      </c>
      <c r="D235" s="4" t="s">
        <v>30</v>
      </c>
      <c r="E235" s="4" t="s">
        <v>63</v>
      </c>
      <c r="F235" s="5">
        <v>0</v>
      </c>
      <c r="G235" s="5">
        <v>26</v>
      </c>
      <c r="H235" s="4"/>
      <c r="I235" s="5">
        <v>647</v>
      </c>
      <c r="J235" s="4" t="s">
        <v>64</v>
      </c>
      <c r="K235" s="5">
        <v>575</v>
      </c>
      <c r="L235" s="4" t="s">
        <v>25</v>
      </c>
      <c r="M235" s="4"/>
      <c r="N235" s="6" t="str">
        <f>VLOOKUP(C235,'[6]Trips&amp;Operators'!$C$1:$E$9999,3,0)</f>
        <v>COOLAHAN</v>
      </c>
      <c r="O235" s="7" t="s">
        <v>26</v>
      </c>
      <c r="P235" s="8"/>
      <c r="Q235" s="4" t="str">
        <f t="shared" si="12"/>
        <v>05</v>
      </c>
      <c r="R235" s="9">
        <f t="shared" si="13"/>
        <v>42618</v>
      </c>
      <c r="S235" s="2" t="str">
        <f t="shared" si="14"/>
        <v>0904-05</v>
      </c>
      <c r="T235" s="2" t="str">
        <f t="shared" si="15"/>
        <v>Other</v>
      </c>
    </row>
    <row r="236" spans="1:20" x14ac:dyDescent="0.25">
      <c r="A236" s="3">
        <v>42619.486840277779</v>
      </c>
      <c r="B236" s="4" t="s">
        <v>41</v>
      </c>
      <c r="C236" s="4" t="s">
        <v>285</v>
      </c>
      <c r="D236" s="4" t="s">
        <v>30</v>
      </c>
      <c r="E236" s="4" t="s">
        <v>23</v>
      </c>
      <c r="F236" s="5">
        <v>0</v>
      </c>
      <c r="G236" s="5">
        <v>159</v>
      </c>
      <c r="H236" s="4"/>
      <c r="I236" s="5">
        <v>33371</v>
      </c>
      <c r="J236" s="4" t="s">
        <v>24</v>
      </c>
      <c r="K236" s="5">
        <v>33257</v>
      </c>
      <c r="L236" s="4" t="s">
        <v>25</v>
      </c>
      <c r="M236" s="4"/>
      <c r="N236" s="6" t="str">
        <f>VLOOKUP(C236,'[7]Trips&amp;Operators'!$C$1:$E$9999,3,0)</f>
        <v>GEBRETEKLE</v>
      </c>
      <c r="O236" s="7" t="s">
        <v>26</v>
      </c>
      <c r="P236" s="8" t="str">
        <f>VLOOKUP(E236,[2]CommonEnf!$A$1:$B$12,2,FALSE)</f>
        <v>Crossing Early Arrival</v>
      </c>
      <c r="Q236" s="4" t="str">
        <f t="shared" si="12"/>
        <v>06</v>
      </c>
      <c r="R236" s="9">
        <f t="shared" si="13"/>
        <v>42619</v>
      </c>
      <c r="S236" s="4" t="str">
        <f t="shared" si="14"/>
        <v>0154-06</v>
      </c>
      <c r="T236" s="4" t="str">
        <f t="shared" si="15"/>
        <v>EC</v>
      </c>
    </row>
    <row r="237" spans="1:20" x14ac:dyDescent="0.25">
      <c r="A237" s="3">
        <v>42619.433368055557</v>
      </c>
      <c r="B237" s="4" t="s">
        <v>115</v>
      </c>
      <c r="C237" s="4" t="s">
        <v>286</v>
      </c>
      <c r="D237" s="4" t="s">
        <v>22</v>
      </c>
      <c r="E237" s="4" t="s">
        <v>23</v>
      </c>
      <c r="F237" s="5">
        <v>0</v>
      </c>
      <c r="G237" s="5">
        <v>71</v>
      </c>
      <c r="H237" s="4"/>
      <c r="I237" s="5">
        <v>63222</v>
      </c>
      <c r="J237" s="4" t="s">
        <v>24</v>
      </c>
      <c r="K237" s="5">
        <v>63309</v>
      </c>
      <c r="L237" s="4" t="s">
        <v>25</v>
      </c>
      <c r="M237" s="4"/>
      <c r="N237" s="6" t="str">
        <f>VLOOKUP(C237,'[7]Trips&amp;Operators'!$C$1:$E$9999,3,0)</f>
        <v>ROCHA</v>
      </c>
      <c r="O237" s="7" t="s">
        <v>26</v>
      </c>
      <c r="P237" s="8" t="str">
        <f>VLOOKUP(E237,[2]CommonEnf!$A$1:$B$12,2,FALSE)</f>
        <v>Crossing Early Arrival</v>
      </c>
      <c r="Q237" s="4" t="str">
        <f t="shared" si="12"/>
        <v>06</v>
      </c>
      <c r="R237" s="9">
        <f t="shared" si="13"/>
        <v>42619</v>
      </c>
      <c r="S237" s="4" t="str">
        <f t="shared" si="14"/>
        <v>0144-06</v>
      </c>
      <c r="T237" s="4" t="str">
        <f t="shared" si="15"/>
        <v>EC</v>
      </c>
    </row>
    <row r="238" spans="1:20" x14ac:dyDescent="0.25">
      <c r="A238" s="3">
        <v>42619.398206018515</v>
      </c>
      <c r="B238" s="4" t="s">
        <v>99</v>
      </c>
      <c r="C238" s="4" t="s">
        <v>287</v>
      </c>
      <c r="D238" s="4" t="s">
        <v>30</v>
      </c>
      <c r="E238" s="4" t="s">
        <v>45</v>
      </c>
      <c r="F238" s="5">
        <v>150</v>
      </c>
      <c r="G238" s="5">
        <v>226</v>
      </c>
      <c r="H238" s="4"/>
      <c r="I238" s="5">
        <v>5295</v>
      </c>
      <c r="J238" s="4" t="s">
        <v>46</v>
      </c>
      <c r="K238" s="5">
        <v>4677</v>
      </c>
      <c r="L238" s="4" t="s">
        <v>25</v>
      </c>
      <c r="M238" s="4"/>
      <c r="N238" s="6" t="str">
        <f>VLOOKUP(C238,'[7]Trips&amp;Operators'!$C$1:$E$9999,3,0)</f>
        <v>SPECTOR</v>
      </c>
      <c r="O238" s="7" t="s">
        <v>26</v>
      </c>
      <c r="P238" s="8" t="str">
        <f>VLOOKUP(E238,[2]CommonEnf!$A$1:$B$12,2,FALSE)</f>
        <v>Speed Restriction</v>
      </c>
      <c r="Q238" s="4" t="str">
        <f t="shared" si="12"/>
        <v>06</v>
      </c>
      <c r="R238" s="9">
        <f t="shared" si="13"/>
        <v>42619</v>
      </c>
      <c r="S238" s="4" t="str">
        <f t="shared" si="14"/>
        <v>0136-06</v>
      </c>
      <c r="T238" s="4" t="str">
        <f t="shared" si="15"/>
        <v>EC</v>
      </c>
    </row>
    <row r="239" spans="1:20" x14ac:dyDescent="0.25">
      <c r="A239" s="3">
        <v>42619.547442129631</v>
      </c>
      <c r="B239" s="4" t="s">
        <v>66</v>
      </c>
      <c r="C239" s="4" t="s">
        <v>288</v>
      </c>
      <c r="D239" s="4" t="s">
        <v>30</v>
      </c>
      <c r="E239" s="4" t="s">
        <v>45</v>
      </c>
      <c r="F239" s="5">
        <v>150</v>
      </c>
      <c r="G239" s="5">
        <v>218</v>
      </c>
      <c r="H239" s="4"/>
      <c r="I239" s="5">
        <v>5229</v>
      </c>
      <c r="J239" s="4" t="s">
        <v>46</v>
      </c>
      <c r="K239" s="5">
        <v>4677</v>
      </c>
      <c r="L239" s="4" t="s">
        <v>25</v>
      </c>
      <c r="M239" s="4"/>
      <c r="N239" s="6" t="str">
        <f>VLOOKUP(C239,'[7]Trips&amp;Operators'!$C$1:$E$9999,3,0)</f>
        <v>HELVIE</v>
      </c>
      <c r="O239" s="7" t="s">
        <v>26</v>
      </c>
      <c r="P239" s="8" t="str">
        <f>VLOOKUP(E239,[2]CommonEnf!$A$1:$B$12,2,FALSE)</f>
        <v>Speed Restriction</v>
      </c>
      <c r="Q239" s="4" t="str">
        <f t="shared" si="12"/>
        <v>06</v>
      </c>
      <c r="R239" s="9">
        <f t="shared" si="13"/>
        <v>42619</v>
      </c>
      <c r="S239" s="4" t="str">
        <f t="shared" si="14"/>
        <v>0164-06</v>
      </c>
      <c r="T239" s="4" t="str">
        <f t="shared" si="15"/>
        <v>EC</v>
      </c>
    </row>
    <row r="240" spans="1:20" x14ac:dyDescent="0.25">
      <c r="A240" s="3">
        <v>42619.293182870373</v>
      </c>
      <c r="B240" s="4" t="s">
        <v>115</v>
      </c>
      <c r="C240" s="4" t="s">
        <v>289</v>
      </c>
      <c r="D240" s="4" t="s">
        <v>30</v>
      </c>
      <c r="E240" s="4" t="s">
        <v>45</v>
      </c>
      <c r="F240" s="5">
        <v>200</v>
      </c>
      <c r="G240" s="5">
        <v>407</v>
      </c>
      <c r="H240" s="4"/>
      <c r="I240" s="5">
        <v>7440</v>
      </c>
      <c r="J240" s="4" t="s">
        <v>46</v>
      </c>
      <c r="K240" s="5">
        <v>5457</v>
      </c>
      <c r="L240" s="4" t="s">
        <v>25</v>
      </c>
      <c r="M240" s="4"/>
      <c r="N240" s="6" t="str">
        <f>VLOOKUP(C240,'[7]Trips&amp;Operators'!$C$1:$E$9999,3,0)</f>
        <v>ROCHA</v>
      </c>
      <c r="O240" s="7" t="s">
        <v>26</v>
      </c>
      <c r="P240" s="8" t="str">
        <f>VLOOKUP(E240,[2]CommonEnf!$A$1:$B$12,2,FALSE)</f>
        <v>Speed Restriction</v>
      </c>
      <c r="Q240" s="4" t="str">
        <f t="shared" si="12"/>
        <v>06</v>
      </c>
      <c r="R240" s="9">
        <f t="shared" si="13"/>
        <v>42619</v>
      </c>
      <c r="S240" s="4" t="str">
        <f t="shared" si="14"/>
        <v>0116-06</v>
      </c>
      <c r="T240" s="4" t="str">
        <f t="shared" si="15"/>
        <v>EC</v>
      </c>
    </row>
    <row r="241" spans="1:20" x14ac:dyDescent="0.25">
      <c r="A241" s="3">
        <v>42619.498865740738</v>
      </c>
      <c r="B241" s="4" t="s">
        <v>152</v>
      </c>
      <c r="C241" s="4" t="s">
        <v>290</v>
      </c>
      <c r="D241" s="4" t="s">
        <v>30</v>
      </c>
      <c r="E241" s="4" t="s">
        <v>45</v>
      </c>
      <c r="F241" s="5">
        <v>300</v>
      </c>
      <c r="G241" s="5">
        <v>422</v>
      </c>
      <c r="H241" s="4"/>
      <c r="I241" s="5">
        <v>23492</v>
      </c>
      <c r="J241" s="4" t="s">
        <v>46</v>
      </c>
      <c r="K241" s="5">
        <v>21848</v>
      </c>
      <c r="L241" s="4" t="s">
        <v>25</v>
      </c>
      <c r="M241" s="4"/>
      <c r="N241" s="6" t="str">
        <f>VLOOKUP(C241,'[7]Trips&amp;Operators'!$C$1:$E$9999,3,0)</f>
        <v>STARKS</v>
      </c>
      <c r="O241" s="7" t="s">
        <v>26</v>
      </c>
      <c r="P241" s="8" t="str">
        <f>VLOOKUP(E241,[2]CommonEnf!$A$1:$B$12,2,FALSE)</f>
        <v>Speed Restriction</v>
      </c>
      <c r="Q241" s="4" t="str">
        <f t="shared" si="12"/>
        <v>06</v>
      </c>
      <c r="R241" s="9">
        <f t="shared" si="13"/>
        <v>42619</v>
      </c>
      <c r="S241" s="4" t="str">
        <f t="shared" si="14"/>
        <v>0156-06</v>
      </c>
      <c r="T241" s="4" t="str">
        <f t="shared" si="15"/>
        <v>EC</v>
      </c>
    </row>
    <row r="242" spans="1:20" x14ac:dyDescent="0.25">
      <c r="A242" s="3">
        <v>42619.627812500003</v>
      </c>
      <c r="B242" s="4" t="s">
        <v>152</v>
      </c>
      <c r="C242" s="4" t="s">
        <v>291</v>
      </c>
      <c r="D242" s="4" t="s">
        <v>33</v>
      </c>
      <c r="E242" s="4" t="s">
        <v>45</v>
      </c>
      <c r="F242" s="5">
        <v>700</v>
      </c>
      <c r="G242" s="5">
        <v>752</v>
      </c>
      <c r="H242" s="4"/>
      <c r="I242" s="5">
        <v>180124</v>
      </c>
      <c r="J242" s="4" t="s">
        <v>46</v>
      </c>
      <c r="K242" s="5">
        <v>183829</v>
      </c>
      <c r="L242" s="4" t="s">
        <v>25</v>
      </c>
      <c r="M242" s="4"/>
      <c r="N242" s="6" t="str">
        <f>VLOOKUP(C242,'[7]Trips&amp;Operators'!$C$1:$E$9999,3,0)</f>
        <v>CLARK</v>
      </c>
      <c r="O242" s="7" t="s">
        <v>26</v>
      </c>
      <c r="P242" s="8" t="str">
        <f>VLOOKUP(E242,[2]CommonEnf!$A$1:$B$12,2,FALSE)</f>
        <v>Speed Restriction</v>
      </c>
      <c r="Q242" s="4" t="str">
        <f t="shared" si="12"/>
        <v>06</v>
      </c>
      <c r="R242" s="9">
        <f t="shared" si="13"/>
        <v>42619</v>
      </c>
      <c r="S242" s="4" t="str">
        <f t="shared" si="14"/>
        <v>0184-06</v>
      </c>
      <c r="T242" s="4" t="str">
        <f t="shared" si="15"/>
        <v>EC</v>
      </c>
    </row>
    <row r="243" spans="1:20" x14ac:dyDescent="0.25">
      <c r="A243" s="3">
        <v>42619.636469907404</v>
      </c>
      <c r="B243" s="4" t="s">
        <v>115</v>
      </c>
      <c r="C243" s="4" t="s">
        <v>292</v>
      </c>
      <c r="D243" s="4" t="s">
        <v>30</v>
      </c>
      <c r="E243" s="4" t="s">
        <v>45</v>
      </c>
      <c r="F243" s="5">
        <v>750</v>
      </c>
      <c r="G243" s="5">
        <v>802</v>
      </c>
      <c r="H243" s="4"/>
      <c r="I243" s="5">
        <v>201969</v>
      </c>
      <c r="J243" s="4" t="s">
        <v>46</v>
      </c>
      <c r="K243" s="5">
        <v>200464</v>
      </c>
      <c r="L243" s="4" t="s">
        <v>25</v>
      </c>
      <c r="M243" s="4"/>
      <c r="N243" s="6" t="str">
        <f>VLOOKUP(C243,'[7]Trips&amp;Operators'!$C$1:$E$9999,3,0)</f>
        <v>ROCHA</v>
      </c>
      <c r="O243" s="7" t="s">
        <v>26</v>
      </c>
      <c r="P243" s="8" t="str">
        <f>VLOOKUP(E243,[2]CommonEnf!$A$1:$B$12,2,FALSE)</f>
        <v>Speed Restriction</v>
      </c>
      <c r="Q243" s="4" t="str">
        <f t="shared" si="12"/>
        <v>06</v>
      </c>
      <c r="R243" s="9">
        <f t="shared" si="13"/>
        <v>42619</v>
      </c>
      <c r="S243" s="4" t="str">
        <f t="shared" si="14"/>
        <v>0186-06</v>
      </c>
      <c r="T243" s="4" t="str">
        <f t="shared" si="15"/>
        <v>EC</v>
      </c>
    </row>
    <row r="244" spans="1:20" x14ac:dyDescent="0.25">
      <c r="A244" s="3">
        <v>42619.457835648151</v>
      </c>
      <c r="B244" s="4" t="s">
        <v>185</v>
      </c>
      <c r="C244" s="4" t="s">
        <v>293</v>
      </c>
      <c r="D244" s="4" t="s">
        <v>33</v>
      </c>
      <c r="E244" s="4" t="s">
        <v>45</v>
      </c>
      <c r="F244" s="5">
        <v>550</v>
      </c>
      <c r="G244" s="5">
        <v>606</v>
      </c>
      <c r="H244" s="4"/>
      <c r="I244" s="5">
        <v>222140</v>
      </c>
      <c r="J244" s="4" t="s">
        <v>46</v>
      </c>
      <c r="K244" s="5">
        <v>224581</v>
      </c>
      <c r="L244" s="4" t="s">
        <v>25</v>
      </c>
      <c r="M244" s="4"/>
      <c r="N244" s="6" t="str">
        <f>VLOOKUP(C244,'[7]Trips&amp;Operators'!$C$1:$E$9999,3,0)</f>
        <v>DAVIS</v>
      </c>
      <c r="O244" s="7" t="s">
        <v>26</v>
      </c>
      <c r="P244" s="8" t="str">
        <f>VLOOKUP(E244,[2]CommonEnf!$A$1:$B$12,2,FALSE)</f>
        <v>Speed Restriction</v>
      </c>
      <c r="Q244" s="4" t="str">
        <f t="shared" si="12"/>
        <v>06</v>
      </c>
      <c r="R244" s="9">
        <f t="shared" si="13"/>
        <v>42619</v>
      </c>
      <c r="S244" s="4" t="str">
        <f t="shared" si="14"/>
        <v>0152-06</v>
      </c>
      <c r="T244" s="4" t="str">
        <f t="shared" si="15"/>
        <v>EC</v>
      </c>
    </row>
    <row r="245" spans="1:20" x14ac:dyDescent="0.25">
      <c r="A245" s="3">
        <v>42619.450833333336</v>
      </c>
      <c r="B245" s="4" t="s">
        <v>37</v>
      </c>
      <c r="C245" s="4" t="s">
        <v>294</v>
      </c>
      <c r="D245" s="4" t="s">
        <v>30</v>
      </c>
      <c r="E245" s="4" t="s">
        <v>45</v>
      </c>
      <c r="F245" s="5">
        <v>150</v>
      </c>
      <c r="G245" s="5">
        <v>245</v>
      </c>
      <c r="H245" s="4"/>
      <c r="I245" s="5">
        <v>229505</v>
      </c>
      <c r="J245" s="4" t="s">
        <v>46</v>
      </c>
      <c r="K245" s="5">
        <v>230436</v>
      </c>
      <c r="L245" s="4" t="s">
        <v>34</v>
      </c>
      <c r="M245" s="4"/>
      <c r="N245" s="6" t="str">
        <f>VLOOKUP(C245,'[7]Trips&amp;Operators'!$C$1:$E$9999,3,0)</f>
        <v>GEBRETEKLE</v>
      </c>
      <c r="O245" s="7" t="s">
        <v>26</v>
      </c>
      <c r="P245" s="8" t="str">
        <f>VLOOKUP(E245,[2]CommonEnf!$A$1:$B$12,2,FALSE)</f>
        <v>Speed Restriction</v>
      </c>
      <c r="Q245" s="4" t="str">
        <f t="shared" si="12"/>
        <v>06</v>
      </c>
      <c r="R245" s="9">
        <f t="shared" si="13"/>
        <v>42619</v>
      </c>
      <c r="S245" s="4" t="str">
        <f t="shared" si="14"/>
        <v>0153-06</v>
      </c>
      <c r="T245" s="4" t="str">
        <f t="shared" si="15"/>
        <v>EC</v>
      </c>
    </row>
    <row r="246" spans="1:20" x14ac:dyDescent="0.25">
      <c r="A246" s="3">
        <v>42619.546770833331</v>
      </c>
      <c r="B246" s="4" t="s">
        <v>195</v>
      </c>
      <c r="C246" s="4" t="s">
        <v>295</v>
      </c>
      <c r="D246" s="4" t="s">
        <v>30</v>
      </c>
      <c r="E246" s="4" t="s">
        <v>45</v>
      </c>
      <c r="F246" s="5">
        <v>150</v>
      </c>
      <c r="G246" s="5">
        <v>209</v>
      </c>
      <c r="H246" s="4"/>
      <c r="I246" s="5">
        <v>231529</v>
      </c>
      <c r="J246" s="4" t="s">
        <v>46</v>
      </c>
      <c r="K246" s="5">
        <v>232107</v>
      </c>
      <c r="L246" s="4" t="s">
        <v>34</v>
      </c>
      <c r="M246" s="4"/>
      <c r="N246" s="6" t="str">
        <f>VLOOKUP(C246,'[7]Trips&amp;Operators'!$C$1:$E$9999,3,0)</f>
        <v>ROCHA</v>
      </c>
      <c r="O246" s="7" t="s">
        <v>26</v>
      </c>
      <c r="P246" s="8" t="str">
        <f>VLOOKUP(E246,[2]CommonEnf!$A$1:$B$12,2,FALSE)</f>
        <v>Speed Restriction</v>
      </c>
      <c r="Q246" s="4" t="str">
        <f t="shared" si="12"/>
        <v>06</v>
      </c>
      <c r="R246" s="9">
        <f t="shared" si="13"/>
        <v>42619</v>
      </c>
      <c r="S246" s="4" t="str">
        <f t="shared" si="14"/>
        <v>0171-06</v>
      </c>
      <c r="T246" s="4" t="str">
        <f t="shared" si="15"/>
        <v>EC</v>
      </c>
    </row>
    <row r="247" spans="1:20" x14ac:dyDescent="0.25">
      <c r="A247" s="3">
        <v>42619.690787037034</v>
      </c>
      <c r="B247" s="4" t="s">
        <v>66</v>
      </c>
      <c r="C247" s="4" t="s">
        <v>296</v>
      </c>
      <c r="D247" s="4" t="s">
        <v>30</v>
      </c>
      <c r="E247" s="4" t="s">
        <v>55</v>
      </c>
      <c r="F247" s="5">
        <v>0</v>
      </c>
      <c r="G247" s="5">
        <v>185</v>
      </c>
      <c r="H247" s="4"/>
      <c r="I247" s="5">
        <v>5371</v>
      </c>
      <c r="J247" s="4" t="s">
        <v>56</v>
      </c>
      <c r="K247" s="5">
        <v>4677</v>
      </c>
      <c r="L247" s="4" t="s">
        <v>25</v>
      </c>
      <c r="M247" s="4"/>
      <c r="N247" s="6" t="str">
        <f>VLOOKUP(C247,'[7]Trips&amp;Operators'!$C$1:$E$9999,3,0)</f>
        <v>HELVIE</v>
      </c>
      <c r="O247" s="7" t="s">
        <v>120</v>
      </c>
      <c r="P247" s="8" t="s">
        <v>121</v>
      </c>
      <c r="Q247" s="4" t="str">
        <f t="shared" si="12"/>
        <v>06</v>
      </c>
      <c r="R247" s="9">
        <f t="shared" si="13"/>
        <v>42619</v>
      </c>
      <c r="S247" s="4" t="str">
        <f t="shared" si="14"/>
        <v>0192-06</v>
      </c>
      <c r="T247" s="4" t="str">
        <f t="shared" si="15"/>
        <v>EC</v>
      </c>
    </row>
    <row r="248" spans="1:20" x14ac:dyDescent="0.25">
      <c r="A248" s="3">
        <v>42619.205370370371</v>
      </c>
      <c r="B248" s="4" t="s">
        <v>73</v>
      </c>
      <c r="C248" s="4" t="s">
        <v>297</v>
      </c>
      <c r="D248" s="4" t="s">
        <v>30</v>
      </c>
      <c r="E248" s="4" t="s">
        <v>55</v>
      </c>
      <c r="F248" s="5">
        <v>0</v>
      </c>
      <c r="G248" s="5">
        <v>340</v>
      </c>
      <c r="H248" s="4"/>
      <c r="I248" s="5">
        <v>130427</v>
      </c>
      <c r="J248" s="4" t="s">
        <v>56</v>
      </c>
      <c r="K248" s="5">
        <v>127587</v>
      </c>
      <c r="L248" s="4" t="s">
        <v>25</v>
      </c>
      <c r="M248" s="4"/>
      <c r="N248" s="6" t="str">
        <f>VLOOKUP(C248,'[7]Trips&amp;Operators'!$C$1:$E$9999,3,0)</f>
        <v>HILLS</v>
      </c>
      <c r="O248" s="7" t="s">
        <v>26</v>
      </c>
      <c r="P248" s="8" t="str">
        <f>VLOOKUP(E248,[2]CommonEnf!$A$1:$B$12,2,FALSE)</f>
        <v>Legitimate STOP signal aspect</v>
      </c>
      <c r="Q248" s="4" t="str">
        <f t="shared" si="12"/>
        <v>06</v>
      </c>
      <c r="R248" s="9">
        <f t="shared" si="13"/>
        <v>42619</v>
      </c>
      <c r="S248" s="4" t="str">
        <f t="shared" si="14"/>
        <v>0104-06</v>
      </c>
      <c r="T248" s="4" t="str">
        <f t="shared" si="15"/>
        <v>EC</v>
      </c>
    </row>
    <row r="249" spans="1:20" x14ac:dyDescent="0.25">
      <c r="A249" s="3">
        <v>42619.308229166665</v>
      </c>
      <c r="B249" s="4" t="s">
        <v>99</v>
      </c>
      <c r="C249" s="4" t="s">
        <v>298</v>
      </c>
      <c r="D249" s="4" t="s">
        <v>30</v>
      </c>
      <c r="E249" s="4" t="s">
        <v>55</v>
      </c>
      <c r="F249" s="5">
        <v>0</v>
      </c>
      <c r="G249" s="5">
        <v>436</v>
      </c>
      <c r="H249" s="4"/>
      <c r="I249" s="5">
        <v>129643</v>
      </c>
      <c r="J249" s="4" t="s">
        <v>56</v>
      </c>
      <c r="K249" s="5">
        <v>127587</v>
      </c>
      <c r="L249" s="4" t="s">
        <v>25</v>
      </c>
      <c r="M249" s="4"/>
      <c r="N249" s="6" t="str">
        <f>VLOOKUP(C249,'[7]Trips&amp;Operators'!$C$1:$E$9999,3,0)</f>
        <v>SPECTOR</v>
      </c>
      <c r="O249" s="7" t="s">
        <v>26</v>
      </c>
      <c r="P249" s="8" t="str">
        <f>VLOOKUP(E249,[2]CommonEnf!$A$1:$B$12,2,FALSE)</f>
        <v>Legitimate STOP signal aspect</v>
      </c>
      <c r="Q249" s="4" t="str">
        <f t="shared" si="12"/>
        <v>06</v>
      </c>
      <c r="R249" s="9">
        <f t="shared" si="13"/>
        <v>42619</v>
      </c>
      <c r="S249" s="4" t="str">
        <f t="shared" si="14"/>
        <v>0122-06</v>
      </c>
      <c r="T249" s="4" t="str">
        <f t="shared" si="15"/>
        <v>EC</v>
      </c>
    </row>
    <row r="250" spans="1:20" x14ac:dyDescent="0.25">
      <c r="A250" s="3">
        <v>42619.527025462965</v>
      </c>
      <c r="B250" s="4" t="s">
        <v>66</v>
      </c>
      <c r="C250" s="4" t="s">
        <v>288</v>
      </c>
      <c r="D250" s="4" t="s">
        <v>30</v>
      </c>
      <c r="E250" s="4" t="s">
        <v>55</v>
      </c>
      <c r="F250" s="5">
        <v>0</v>
      </c>
      <c r="G250" s="5">
        <v>411</v>
      </c>
      <c r="H250" s="4"/>
      <c r="I250" s="5">
        <v>129313</v>
      </c>
      <c r="J250" s="4" t="s">
        <v>56</v>
      </c>
      <c r="K250" s="5">
        <v>127587</v>
      </c>
      <c r="L250" s="4" t="s">
        <v>25</v>
      </c>
      <c r="M250" s="4"/>
      <c r="N250" s="6" t="str">
        <f>VLOOKUP(C250,'[7]Trips&amp;Operators'!$C$1:$E$9999,3,0)</f>
        <v>HELVIE</v>
      </c>
      <c r="O250" s="7" t="s">
        <v>26</v>
      </c>
      <c r="P250" s="8" t="str">
        <f>VLOOKUP(E250,[2]CommonEnf!$A$1:$B$12,2,FALSE)</f>
        <v>Legitimate STOP signal aspect</v>
      </c>
      <c r="Q250" s="4" t="str">
        <f t="shared" si="12"/>
        <v>06</v>
      </c>
      <c r="R250" s="9">
        <f t="shared" si="13"/>
        <v>42619</v>
      </c>
      <c r="S250" s="4" t="str">
        <f t="shared" si="14"/>
        <v>0164-06</v>
      </c>
      <c r="T250" s="4" t="str">
        <f t="shared" si="15"/>
        <v>EC</v>
      </c>
    </row>
    <row r="251" spans="1:20" x14ac:dyDescent="0.25">
      <c r="A251" s="3">
        <v>42619.58011574074</v>
      </c>
      <c r="B251" s="4" t="s">
        <v>73</v>
      </c>
      <c r="C251" s="4" t="s">
        <v>299</v>
      </c>
      <c r="D251" s="4" t="s">
        <v>30</v>
      </c>
      <c r="E251" s="4" t="s">
        <v>55</v>
      </c>
      <c r="F251" s="5">
        <v>0</v>
      </c>
      <c r="G251" s="5">
        <v>131</v>
      </c>
      <c r="H251" s="4"/>
      <c r="I251" s="5">
        <v>128002</v>
      </c>
      <c r="J251" s="4" t="s">
        <v>56</v>
      </c>
      <c r="K251" s="5">
        <v>127587</v>
      </c>
      <c r="L251" s="4" t="s">
        <v>25</v>
      </c>
      <c r="M251" s="4"/>
      <c r="N251" s="6" t="str">
        <f>VLOOKUP(C251,'[7]Trips&amp;Operators'!$C$1:$E$9999,3,0)</f>
        <v>BARTLETT</v>
      </c>
      <c r="O251" s="7" t="s">
        <v>26</v>
      </c>
      <c r="P251" s="8" t="str">
        <f>VLOOKUP(E251,[2]CommonEnf!$A$1:$B$12,2,FALSE)</f>
        <v>Legitimate STOP signal aspect</v>
      </c>
      <c r="Q251" s="4" t="str">
        <f t="shared" si="12"/>
        <v>06</v>
      </c>
      <c r="R251" s="9">
        <f t="shared" si="13"/>
        <v>42619</v>
      </c>
      <c r="S251" s="4" t="str">
        <f t="shared" si="14"/>
        <v>0174-06</v>
      </c>
      <c r="T251" s="4" t="str">
        <f t="shared" si="15"/>
        <v>EC</v>
      </c>
    </row>
    <row r="252" spans="1:20" x14ac:dyDescent="0.25">
      <c r="A252" s="3">
        <v>42619.581388888888</v>
      </c>
      <c r="B252" s="4" t="s">
        <v>73</v>
      </c>
      <c r="C252" s="4" t="s">
        <v>299</v>
      </c>
      <c r="D252" s="4" t="s">
        <v>30</v>
      </c>
      <c r="E252" s="4" t="s">
        <v>55</v>
      </c>
      <c r="F252" s="5">
        <v>0</v>
      </c>
      <c r="G252" s="5">
        <v>38</v>
      </c>
      <c r="H252" s="4"/>
      <c r="I252" s="5">
        <v>127733</v>
      </c>
      <c r="J252" s="4" t="s">
        <v>56</v>
      </c>
      <c r="K252" s="5">
        <v>127587</v>
      </c>
      <c r="L252" s="4" t="s">
        <v>25</v>
      </c>
      <c r="M252" s="4"/>
      <c r="N252" s="6" t="str">
        <f>VLOOKUP(C252,'[7]Trips&amp;Operators'!$C$1:$E$9999,3,0)</f>
        <v>BARTLETT</v>
      </c>
      <c r="O252" s="7" t="s">
        <v>26</v>
      </c>
      <c r="P252" s="8" t="str">
        <f>VLOOKUP(E252,[2]CommonEnf!$A$1:$B$12,2,FALSE)</f>
        <v>Legitimate STOP signal aspect</v>
      </c>
      <c r="Q252" s="4" t="str">
        <f t="shared" si="12"/>
        <v>06</v>
      </c>
      <c r="R252" s="9">
        <f t="shared" si="13"/>
        <v>42619</v>
      </c>
      <c r="S252" s="4" t="str">
        <f t="shared" si="14"/>
        <v>0174-06</v>
      </c>
      <c r="T252" s="4" t="str">
        <f t="shared" si="15"/>
        <v>EC</v>
      </c>
    </row>
    <row r="253" spans="1:20" x14ac:dyDescent="0.25">
      <c r="A253" s="3">
        <v>42619.178379629629</v>
      </c>
      <c r="B253" s="4" t="s">
        <v>152</v>
      </c>
      <c r="C253" s="4" t="s">
        <v>300</v>
      </c>
      <c r="D253" s="4" t="s">
        <v>30</v>
      </c>
      <c r="E253" s="4" t="s">
        <v>55</v>
      </c>
      <c r="F253" s="5">
        <v>0</v>
      </c>
      <c r="G253" s="5">
        <v>512</v>
      </c>
      <c r="H253" s="4"/>
      <c r="I253" s="5">
        <v>194531</v>
      </c>
      <c r="J253" s="4" t="s">
        <v>56</v>
      </c>
      <c r="K253" s="5">
        <v>191723</v>
      </c>
      <c r="L253" s="4" t="s">
        <v>25</v>
      </c>
      <c r="M253" s="4"/>
      <c r="N253" s="6" t="str">
        <f>VLOOKUP(C253,'[7]Trips&amp;Operators'!$C$1:$E$9999,3,0)</f>
        <v>KILLION</v>
      </c>
      <c r="O253" s="7" t="s">
        <v>26</v>
      </c>
      <c r="P253" s="8" t="str">
        <f>VLOOKUP(E253,[2]CommonEnf!$A$1:$B$12,2,FALSE)</f>
        <v>Legitimate STOP signal aspect</v>
      </c>
      <c r="Q253" s="4" t="str">
        <f t="shared" si="12"/>
        <v>06</v>
      </c>
      <c r="R253" s="9">
        <f t="shared" si="13"/>
        <v>42619</v>
      </c>
      <c r="S253" s="4" t="str">
        <f t="shared" si="14"/>
        <v>0102-06</v>
      </c>
      <c r="T253" s="4" t="str">
        <f t="shared" si="15"/>
        <v>EC</v>
      </c>
    </row>
    <row r="254" spans="1:20" x14ac:dyDescent="0.25">
      <c r="A254" s="3">
        <v>42619.678761574076</v>
      </c>
      <c r="B254" s="4" t="s">
        <v>185</v>
      </c>
      <c r="C254" s="4" t="s">
        <v>301</v>
      </c>
      <c r="D254" s="4" t="s">
        <v>30</v>
      </c>
      <c r="E254" s="4" t="s">
        <v>55</v>
      </c>
      <c r="F254" s="5">
        <v>0</v>
      </c>
      <c r="G254" s="5">
        <v>403</v>
      </c>
      <c r="H254" s="4"/>
      <c r="I254" s="5">
        <v>193813</v>
      </c>
      <c r="J254" s="4" t="s">
        <v>56</v>
      </c>
      <c r="K254" s="5">
        <v>191723</v>
      </c>
      <c r="L254" s="4" t="s">
        <v>25</v>
      </c>
      <c r="M254" s="4"/>
      <c r="N254" s="6" t="str">
        <f>VLOOKUP(C254,'[7]Trips&amp;Operators'!$C$1:$E$9999,3,0)</f>
        <v>CRAYTON</v>
      </c>
      <c r="O254" s="7" t="s">
        <v>26</v>
      </c>
      <c r="P254" s="8" t="str">
        <f>VLOOKUP(E254,[2]CommonEnf!$A$1:$B$12,2,FALSE)</f>
        <v>Legitimate STOP signal aspect</v>
      </c>
      <c r="Q254" s="4" t="str">
        <f t="shared" si="12"/>
        <v>06</v>
      </c>
      <c r="R254" s="9">
        <f t="shared" si="13"/>
        <v>42619</v>
      </c>
      <c r="S254" s="4" t="str">
        <f t="shared" si="14"/>
        <v>0194-06</v>
      </c>
      <c r="T254" s="4" t="str">
        <f t="shared" si="15"/>
        <v>EC</v>
      </c>
    </row>
    <row r="255" spans="1:20" x14ac:dyDescent="0.25">
      <c r="A255" s="3">
        <v>42619.204664351855</v>
      </c>
      <c r="B255" s="4" t="s">
        <v>152</v>
      </c>
      <c r="C255" s="4" t="s">
        <v>300</v>
      </c>
      <c r="D255" s="4" t="s">
        <v>30</v>
      </c>
      <c r="E255" s="4" t="s">
        <v>63</v>
      </c>
      <c r="F255" s="5">
        <v>0</v>
      </c>
      <c r="G255" s="5">
        <v>42</v>
      </c>
      <c r="H255" s="4"/>
      <c r="I255" s="5">
        <v>165</v>
      </c>
      <c r="J255" s="4" t="s">
        <v>64</v>
      </c>
      <c r="K255" s="5">
        <v>1</v>
      </c>
      <c r="L255" s="4" t="s">
        <v>25</v>
      </c>
      <c r="M255" s="4"/>
      <c r="N255" s="6" t="str">
        <f>VLOOKUP(C255,'[7]Trips&amp;Operators'!$C$1:$E$9999,3,0)</f>
        <v>KILLION</v>
      </c>
      <c r="O255" s="7" t="s">
        <v>26</v>
      </c>
      <c r="P255" s="8" t="str">
        <f>VLOOKUP(E255,[2]CommonEnf!$A$1:$B$12,2,FALSE)</f>
        <v>Line terminus</v>
      </c>
      <c r="Q255" s="4" t="str">
        <f t="shared" si="12"/>
        <v>06</v>
      </c>
      <c r="R255" s="9">
        <f t="shared" si="13"/>
        <v>42619</v>
      </c>
      <c r="S255" s="4" t="str">
        <f t="shared" si="14"/>
        <v>0102-06</v>
      </c>
      <c r="T255" s="4" t="str">
        <f t="shared" si="15"/>
        <v>EC</v>
      </c>
    </row>
    <row r="256" spans="1:20" x14ac:dyDescent="0.25">
      <c r="A256" s="3">
        <v>42619.247129629628</v>
      </c>
      <c r="B256" s="4" t="s">
        <v>66</v>
      </c>
      <c r="C256" s="4" t="s">
        <v>302</v>
      </c>
      <c r="D256" s="4" t="s">
        <v>30</v>
      </c>
      <c r="E256" s="4" t="s">
        <v>63</v>
      </c>
      <c r="F256" s="5">
        <v>0</v>
      </c>
      <c r="G256" s="5">
        <v>88</v>
      </c>
      <c r="H256" s="4"/>
      <c r="I256" s="5">
        <v>382</v>
      </c>
      <c r="J256" s="4" t="s">
        <v>64</v>
      </c>
      <c r="K256" s="5">
        <v>1</v>
      </c>
      <c r="L256" s="4" t="s">
        <v>25</v>
      </c>
      <c r="M256" s="4"/>
      <c r="N256" s="6" t="str">
        <f>VLOOKUP(C256,'[7]Trips&amp;Operators'!$C$1:$E$9999,3,0)</f>
        <v>BRANNON</v>
      </c>
      <c r="O256" s="7" t="s">
        <v>26</v>
      </c>
      <c r="P256" s="8" t="str">
        <f>VLOOKUP(E256,[2]CommonEnf!$A$1:$B$12,2,FALSE)</f>
        <v>Line terminus</v>
      </c>
      <c r="Q256" s="4" t="str">
        <f t="shared" si="12"/>
        <v>06</v>
      </c>
      <c r="R256" s="9">
        <f t="shared" si="13"/>
        <v>42619</v>
      </c>
      <c r="S256" s="4" t="str">
        <f t="shared" si="14"/>
        <v>0106-06</v>
      </c>
      <c r="T256" s="4" t="str">
        <f t="shared" si="15"/>
        <v>EC</v>
      </c>
    </row>
    <row r="257" spans="1:20" x14ac:dyDescent="0.25">
      <c r="A257" s="3">
        <v>42619.359837962962</v>
      </c>
      <c r="B257" s="4" t="s">
        <v>152</v>
      </c>
      <c r="C257" s="4" t="s">
        <v>303</v>
      </c>
      <c r="D257" s="4" t="s">
        <v>30</v>
      </c>
      <c r="E257" s="4" t="s">
        <v>63</v>
      </c>
      <c r="F257" s="5">
        <v>0</v>
      </c>
      <c r="G257" s="5">
        <v>59</v>
      </c>
      <c r="H257" s="4"/>
      <c r="I257" s="5">
        <v>181</v>
      </c>
      <c r="J257" s="4" t="s">
        <v>64</v>
      </c>
      <c r="K257" s="5">
        <v>1</v>
      </c>
      <c r="L257" s="4" t="s">
        <v>25</v>
      </c>
      <c r="M257" s="4"/>
      <c r="N257" s="6" t="str">
        <f>VLOOKUP(C257,'[7]Trips&amp;Operators'!$C$1:$E$9999,3,0)</f>
        <v>KILLION</v>
      </c>
      <c r="O257" s="7" t="s">
        <v>26</v>
      </c>
      <c r="P257" s="8" t="str">
        <f>VLOOKUP(E257,[2]CommonEnf!$A$1:$B$12,2,FALSE)</f>
        <v>Line terminus</v>
      </c>
      <c r="Q257" s="4" t="str">
        <f t="shared" si="12"/>
        <v>06</v>
      </c>
      <c r="R257" s="9">
        <f t="shared" si="13"/>
        <v>42619</v>
      </c>
      <c r="S257" s="4" t="str">
        <f t="shared" si="14"/>
        <v>0128-06</v>
      </c>
      <c r="T257" s="4" t="str">
        <f t="shared" si="15"/>
        <v>EC</v>
      </c>
    </row>
    <row r="258" spans="1:20" x14ac:dyDescent="0.25">
      <c r="A258" s="3">
        <v>42619.387766203705</v>
      </c>
      <c r="B258" s="4" t="s">
        <v>124</v>
      </c>
      <c r="C258" s="4" t="s">
        <v>304</v>
      </c>
      <c r="D258" s="4" t="s">
        <v>30</v>
      </c>
      <c r="E258" s="4" t="s">
        <v>63</v>
      </c>
      <c r="F258" s="5">
        <v>0</v>
      </c>
      <c r="G258" s="5">
        <v>65</v>
      </c>
      <c r="H258" s="4"/>
      <c r="I258" s="5">
        <v>225</v>
      </c>
      <c r="J258" s="4" t="s">
        <v>64</v>
      </c>
      <c r="K258" s="5">
        <v>1</v>
      </c>
      <c r="L258" s="4" t="s">
        <v>25</v>
      </c>
      <c r="M258" s="4"/>
      <c r="N258" s="6" t="str">
        <f>VLOOKUP(C258,'[7]Trips&amp;Operators'!$C$1:$E$9999,3,0)</f>
        <v>BRANNON</v>
      </c>
      <c r="O258" s="7" t="s">
        <v>26</v>
      </c>
      <c r="P258" s="8" t="str">
        <f>VLOOKUP(E258,[2]CommonEnf!$A$1:$B$12,2,FALSE)</f>
        <v>Line terminus</v>
      </c>
      <c r="Q258" s="4" t="str">
        <f t="shared" ref="Q258:Q321" si="16">RIGHT(C258,2)</f>
        <v>06</v>
      </c>
      <c r="R258" s="9">
        <f t="shared" ref="R258:R321" si="17">first_day_of_month+Q258-1</f>
        <v>42619</v>
      </c>
      <c r="S258" s="4" t="str">
        <f t="shared" si="14"/>
        <v>0134-06</v>
      </c>
      <c r="T258" s="4" t="str">
        <f t="shared" si="15"/>
        <v>EC</v>
      </c>
    </row>
    <row r="259" spans="1:20" x14ac:dyDescent="0.25">
      <c r="A259" s="3">
        <v>42619.430462962962</v>
      </c>
      <c r="B259" s="4" t="s">
        <v>152</v>
      </c>
      <c r="C259" s="4" t="s">
        <v>305</v>
      </c>
      <c r="D259" s="4" t="s">
        <v>30</v>
      </c>
      <c r="E259" s="4" t="s">
        <v>63</v>
      </c>
      <c r="F259" s="5">
        <v>0</v>
      </c>
      <c r="G259" s="5">
        <v>55</v>
      </c>
      <c r="H259" s="4"/>
      <c r="I259" s="5">
        <v>192</v>
      </c>
      <c r="J259" s="4" t="s">
        <v>64</v>
      </c>
      <c r="K259" s="5">
        <v>1</v>
      </c>
      <c r="L259" s="4" t="s">
        <v>25</v>
      </c>
      <c r="M259" s="4"/>
      <c r="N259" s="6" t="str">
        <f>VLOOKUP(C259,'[7]Trips&amp;Operators'!$C$1:$E$9999,3,0)</f>
        <v>KILLION</v>
      </c>
      <c r="O259" s="7" t="s">
        <v>26</v>
      </c>
      <c r="P259" s="8" t="str">
        <f>VLOOKUP(E259,[2]CommonEnf!$A$1:$B$12,2,FALSE)</f>
        <v>Line terminus</v>
      </c>
      <c r="Q259" s="4" t="str">
        <f t="shared" si="16"/>
        <v>06</v>
      </c>
      <c r="R259" s="9">
        <f t="shared" si="17"/>
        <v>42619</v>
      </c>
      <c r="S259" s="4" t="str">
        <f t="shared" ref="S259:S322" si="18">IF(LEN(C259)=6,"0"&amp;C259,C259)</f>
        <v>0142-06</v>
      </c>
      <c r="T259" s="4" t="str">
        <f t="shared" ref="T259:T322" si="19">IFERROR(IF(VALUE(LEFT(S259,2))&lt;=2,"EC",IF(OR(VALUE(LEFT(S259,2))=8,VALUE(LEFT(S259,2))=18),"NW","Other")),"Other")</f>
        <v>EC</v>
      </c>
    </row>
    <row r="260" spans="1:20" x14ac:dyDescent="0.25">
      <c r="A260" s="3">
        <v>42619.461006944446</v>
      </c>
      <c r="B260" s="4" t="s">
        <v>124</v>
      </c>
      <c r="C260" s="4" t="s">
        <v>306</v>
      </c>
      <c r="D260" s="4" t="s">
        <v>30</v>
      </c>
      <c r="E260" s="4" t="s">
        <v>63</v>
      </c>
      <c r="F260" s="5">
        <v>0</v>
      </c>
      <c r="G260" s="5">
        <v>75</v>
      </c>
      <c r="H260" s="4"/>
      <c r="I260" s="5">
        <v>273</v>
      </c>
      <c r="J260" s="4" t="s">
        <v>64</v>
      </c>
      <c r="K260" s="5">
        <v>1</v>
      </c>
      <c r="L260" s="4" t="s">
        <v>25</v>
      </c>
      <c r="M260" s="4"/>
      <c r="N260" s="6" t="str">
        <f>VLOOKUP(C260,'[7]Trips&amp;Operators'!$C$1:$E$9999,3,0)</f>
        <v>BRANNON</v>
      </c>
      <c r="O260" s="7" t="s">
        <v>26</v>
      </c>
      <c r="P260" s="8" t="str">
        <f>VLOOKUP(E260,[2]CommonEnf!$A$1:$B$12,2,FALSE)</f>
        <v>Line terminus</v>
      </c>
      <c r="Q260" s="4" t="str">
        <f t="shared" si="16"/>
        <v>06</v>
      </c>
      <c r="R260" s="9">
        <f t="shared" si="17"/>
        <v>42619</v>
      </c>
      <c r="S260" s="4" t="str">
        <f t="shared" si="18"/>
        <v>0148-06</v>
      </c>
      <c r="T260" s="4" t="str">
        <f t="shared" si="19"/>
        <v>EC</v>
      </c>
    </row>
    <row r="261" spans="1:20" x14ac:dyDescent="0.25">
      <c r="A261" s="3">
        <v>42619.619155092594</v>
      </c>
      <c r="B261" s="4" t="s">
        <v>66</v>
      </c>
      <c r="C261" s="4" t="s">
        <v>307</v>
      </c>
      <c r="D261" s="4" t="s">
        <v>30</v>
      </c>
      <c r="E261" s="4" t="s">
        <v>63</v>
      </c>
      <c r="F261" s="5">
        <v>0</v>
      </c>
      <c r="G261" s="5">
        <v>109</v>
      </c>
      <c r="H261" s="4"/>
      <c r="I261" s="5">
        <v>451</v>
      </c>
      <c r="J261" s="4" t="s">
        <v>64</v>
      </c>
      <c r="K261" s="5">
        <v>1</v>
      </c>
      <c r="L261" s="4" t="s">
        <v>25</v>
      </c>
      <c r="M261" s="4"/>
      <c r="N261" s="6" t="str">
        <f>VLOOKUP(C261,'[7]Trips&amp;Operators'!$C$1:$E$9999,3,0)</f>
        <v>HELVIE</v>
      </c>
      <c r="O261" s="7" t="s">
        <v>26</v>
      </c>
      <c r="P261" s="8" t="str">
        <f>VLOOKUP(E261,[2]CommonEnf!$A$1:$B$12,2,FALSE)</f>
        <v>Line terminus</v>
      </c>
      <c r="Q261" s="4" t="str">
        <f t="shared" si="16"/>
        <v>06</v>
      </c>
      <c r="R261" s="9">
        <f t="shared" si="17"/>
        <v>42619</v>
      </c>
      <c r="S261" s="4" t="str">
        <f t="shared" si="18"/>
        <v>0178-06</v>
      </c>
      <c r="T261" s="4" t="str">
        <f t="shared" si="19"/>
        <v>EC</v>
      </c>
    </row>
    <row r="262" spans="1:20" x14ac:dyDescent="0.25">
      <c r="A262" s="3">
        <v>42619.661296296297</v>
      </c>
      <c r="B262" s="4" t="s">
        <v>115</v>
      </c>
      <c r="C262" s="4" t="s">
        <v>292</v>
      </c>
      <c r="D262" s="4" t="s">
        <v>30</v>
      </c>
      <c r="E262" s="4" t="s">
        <v>63</v>
      </c>
      <c r="F262" s="5">
        <v>0</v>
      </c>
      <c r="G262" s="5">
        <v>39</v>
      </c>
      <c r="H262" s="4"/>
      <c r="I262" s="5">
        <v>127</v>
      </c>
      <c r="J262" s="4" t="s">
        <v>64</v>
      </c>
      <c r="K262" s="5">
        <v>1</v>
      </c>
      <c r="L262" s="4" t="s">
        <v>25</v>
      </c>
      <c r="M262" s="4"/>
      <c r="N262" s="6" t="str">
        <f>VLOOKUP(C262,'[7]Trips&amp;Operators'!$C$1:$E$9999,3,0)</f>
        <v>ROCHA</v>
      </c>
      <c r="O262" s="7" t="s">
        <v>26</v>
      </c>
      <c r="P262" s="8" t="str">
        <f>VLOOKUP(E262,[2]CommonEnf!$A$1:$B$12,2,FALSE)</f>
        <v>Line terminus</v>
      </c>
      <c r="Q262" s="4" t="str">
        <f t="shared" si="16"/>
        <v>06</v>
      </c>
      <c r="R262" s="9">
        <f t="shared" si="17"/>
        <v>42619</v>
      </c>
      <c r="S262" s="4" t="str">
        <f t="shared" si="18"/>
        <v>0186-06</v>
      </c>
      <c r="T262" s="4" t="str">
        <f t="shared" si="19"/>
        <v>EC</v>
      </c>
    </row>
    <row r="263" spans="1:20" x14ac:dyDescent="0.25">
      <c r="A263" s="3">
        <v>42619.692743055559</v>
      </c>
      <c r="B263" s="4" t="s">
        <v>66</v>
      </c>
      <c r="C263" s="4" t="s">
        <v>296</v>
      </c>
      <c r="D263" s="4" t="s">
        <v>30</v>
      </c>
      <c r="E263" s="4" t="s">
        <v>63</v>
      </c>
      <c r="F263" s="5">
        <v>0</v>
      </c>
      <c r="G263" s="5">
        <v>47</v>
      </c>
      <c r="H263" s="4"/>
      <c r="I263" s="5">
        <v>169</v>
      </c>
      <c r="J263" s="4" t="s">
        <v>64</v>
      </c>
      <c r="K263" s="5">
        <v>1</v>
      </c>
      <c r="L263" s="4" t="s">
        <v>25</v>
      </c>
      <c r="M263" s="4"/>
      <c r="N263" s="6" t="str">
        <f>VLOOKUP(C263,'[7]Trips&amp;Operators'!$C$1:$E$9999,3,0)</f>
        <v>HELVIE</v>
      </c>
      <c r="O263" s="7" t="s">
        <v>26</v>
      </c>
      <c r="P263" s="8" t="str">
        <f>VLOOKUP(E263,[2]CommonEnf!$A$1:$B$12,2,FALSE)</f>
        <v>Line terminus</v>
      </c>
      <c r="Q263" s="4" t="str">
        <f t="shared" si="16"/>
        <v>06</v>
      </c>
      <c r="R263" s="9">
        <f t="shared" si="17"/>
        <v>42619</v>
      </c>
      <c r="S263" s="4" t="str">
        <f t="shared" si="18"/>
        <v>0192-06</v>
      </c>
      <c r="T263" s="4" t="str">
        <f t="shared" si="19"/>
        <v>EC</v>
      </c>
    </row>
    <row r="264" spans="1:20" x14ac:dyDescent="0.25">
      <c r="A264" s="3">
        <v>42619.75708333333</v>
      </c>
      <c r="B264" s="4" t="s">
        <v>124</v>
      </c>
      <c r="C264" s="4" t="s">
        <v>308</v>
      </c>
      <c r="D264" s="4" t="s">
        <v>30</v>
      </c>
      <c r="E264" s="4" t="s">
        <v>63</v>
      </c>
      <c r="F264" s="5">
        <v>0</v>
      </c>
      <c r="G264" s="5">
        <v>41</v>
      </c>
      <c r="H264" s="4"/>
      <c r="I264" s="5">
        <v>147</v>
      </c>
      <c r="J264" s="4" t="s">
        <v>64</v>
      </c>
      <c r="K264" s="5">
        <v>1</v>
      </c>
      <c r="L264" s="4" t="s">
        <v>25</v>
      </c>
      <c r="M264" s="4"/>
      <c r="N264" s="6" t="str">
        <f>VLOOKUP(C264,'[7]Trips&amp;Operators'!$C$1:$E$9999,3,0)</f>
        <v>SANTIZO</v>
      </c>
      <c r="O264" s="7" t="s">
        <v>26</v>
      </c>
      <c r="P264" s="8" t="str">
        <f>VLOOKUP(E264,[2]CommonEnf!$A$1:$B$12,2,FALSE)</f>
        <v>Line terminus</v>
      </c>
      <c r="Q264" s="4" t="str">
        <f t="shared" si="16"/>
        <v>06</v>
      </c>
      <c r="R264" s="9">
        <f t="shared" si="17"/>
        <v>42619</v>
      </c>
      <c r="S264" s="4" t="str">
        <f t="shared" si="18"/>
        <v>0204-06</v>
      </c>
      <c r="T264" s="4" t="str">
        <f t="shared" si="19"/>
        <v>EC</v>
      </c>
    </row>
    <row r="265" spans="1:20" x14ac:dyDescent="0.25">
      <c r="A265" s="3">
        <v>42620.007708333331</v>
      </c>
      <c r="B265" s="4" t="s">
        <v>66</v>
      </c>
      <c r="C265" s="4" t="s">
        <v>309</v>
      </c>
      <c r="D265" s="4" t="s">
        <v>30</v>
      </c>
      <c r="E265" s="4" t="s">
        <v>63</v>
      </c>
      <c r="F265" s="5">
        <v>0</v>
      </c>
      <c r="G265" s="5">
        <v>73</v>
      </c>
      <c r="H265" s="4"/>
      <c r="I265" s="5">
        <v>236</v>
      </c>
      <c r="J265" s="4" t="s">
        <v>64</v>
      </c>
      <c r="K265" s="5">
        <v>1</v>
      </c>
      <c r="L265" s="4" t="s">
        <v>25</v>
      </c>
      <c r="M265" s="4"/>
      <c r="N265" s="6" t="str">
        <f>VLOOKUP(C265,'[7]Trips&amp;Operators'!$C$1:$E$9999,3,0)</f>
        <v>CHANDLER</v>
      </c>
      <c r="O265" s="7" t="s">
        <v>26</v>
      </c>
      <c r="P265" s="8" t="str">
        <f>VLOOKUP(E265,[2]CommonEnf!$A$1:$B$12,2,FALSE)</f>
        <v>Line terminus</v>
      </c>
      <c r="Q265" s="4" t="str">
        <f t="shared" si="16"/>
        <v>06</v>
      </c>
      <c r="R265" s="9">
        <f t="shared" si="17"/>
        <v>42619</v>
      </c>
      <c r="S265" s="4" t="str">
        <f t="shared" si="18"/>
        <v>0236-06</v>
      </c>
      <c r="T265" s="4" t="str">
        <f t="shared" si="19"/>
        <v>EC</v>
      </c>
    </row>
    <row r="266" spans="1:20" x14ac:dyDescent="0.25">
      <c r="A266" s="3">
        <v>42620.044212962966</v>
      </c>
      <c r="B266" s="4" t="s">
        <v>115</v>
      </c>
      <c r="C266" s="4" t="s">
        <v>310</v>
      </c>
      <c r="D266" s="4" t="s">
        <v>30</v>
      </c>
      <c r="E266" s="4" t="s">
        <v>63</v>
      </c>
      <c r="F266" s="5">
        <v>0</v>
      </c>
      <c r="G266" s="5">
        <v>59</v>
      </c>
      <c r="H266" s="4"/>
      <c r="I266" s="5">
        <v>225</v>
      </c>
      <c r="J266" s="4" t="s">
        <v>64</v>
      </c>
      <c r="K266" s="5">
        <v>1</v>
      </c>
      <c r="L266" s="4" t="s">
        <v>25</v>
      </c>
      <c r="M266" s="4"/>
      <c r="N266" s="6" t="str">
        <f>VLOOKUP(C266,'[7]Trips&amp;Operators'!$C$1:$E$9999,3,0)</f>
        <v>COOLAHAN</v>
      </c>
      <c r="O266" s="7" t="s">
        <v>26</v>
      </c>
      <c r="P266" s="8" t="str">
        <f>VLOOKUP(E266,[2]CommonEnf!$A$1:$B$12,2,FALSE)</f>
        <v>Line terminus</v>
      </c>
      <c r="Q266" s="4" t="str">
        <f t="shared" si="16"/>
        <v>06</v>
      </c>
      <c r="R266" s="9">
        <f t="shared" si="17"/>
        <v>42619</v>
      </c>
      <c r="S266" s="4" t="str">
        <f t="shared" si="18"/>
        <v>0240-06</v>
      </c>
      <c r="T266" s="4" t="str">
        <f t="shared" si="19"/>
        <v>EC</v>
      </c>
    </row>
    <row r="267" spans="1:20" x14ac:dyDescent="0.25">
      <c r="A267" s="3">
        <v>42619.287199074075</v>
      </c>
      <c r="B267" s="4" t="s">
        <v>91</v>
      </c>
      <c r="C267" s="4" t="s">
        <v>311</v>
      </c>
      <c r="D267" s="4" t="s">
        <v>30</v>
      </c>
      <c r="E267" s="4" t="s">
        <v>63</v>
      </c>
      <c r="F267" s="5">
        <v>0</v>
      </c>
      <c r="G267" s="5">
        <v>83</v>
      </c>
      <c r="H267" s="4"/>
      <c r="I267" s="5">
        <v>233181</v>
      </c>
      <c r="J267" s="4" t="s">
        <v>64</v>
      </c>
      <c r="K267" s="5">
        <v>233491</v>
      </c>
      <c r="L267" s="4" t="s">
        <v>34</v>
      </c>
      <c r="M267" s="4"/>
      <c r="N267" s="6" t="str">
        <f>VLOOKUP(C267,'[7]Trips&amp;Operators'!$C$1:$E$9999,3,0)</f>
        <v>SPECTOR</v>
      </c>
      <c r="O267" s="7" t="s">
        <v>26</v>
      </c>
      <c r="P267" s="8" t="str">
        <f>VLOOKUP(E267,[2]CommonEnf!$A$1:$B$12,2,FALSE)</f>
        <v>Line terminus</v>
      </c>
      <c r="Q267" s="4" t="str">
        <f t="shared" si="16"/>
        <v>06</v>
      </c>
      <c r="R267" s="9">
        <f t="shared" si="17"/>
        <v>42619</v>
      </c>
      <c r="S267" s="4" t="str">
        <f t="shared" si="18"/>
        <v>0121-06</v>
      </c>
      <c r="T267" s="4" t="str">
        <f t="shared" si="19"/>
        <v>EC</v>
      </c>
    </row>
    <row r="268" spans="1:20" x14ac:dyDescent="0.25">
      <c r="A268" s="3">
        <v>42619.452453703707</v>
      </c>
      <c r="B268" s="4" t="s">
        <v>37</v>
      </c>
      <c r="C268" s="4" t="s">
        <v>294</v>
      </c>
      <c r="D268" s="4" t="s">
        <v>30</v>
      </c>
      <c r="E268" s="4" t="s">
        <v>63</v>
      </c>
      <c r="F268" s="5">
        <v>0</v>
      </c>
      <c r="G268" s="5">
        <v>40</v>
      </c>
      <c r="H268" s="4"/>
      <c r="I268" s="5">
        <v>233331</v>
      </c>
      <c r="J268" s="4" t="s">
        <v>64</v>
      </c>
      <c r="K268" s="5">
        <v>233491</v>
      </c>
      <c r="L268" s="4" t="s">
        <v>34</v>
      </c>
      <c r="M268" s="4"/>
      <c r="N268" s="6" t="str">
        <f>VLOOKUP(C268,'[7]Trips&amp;Operators'!$C$1:$E$9999,3,0)</f>
        <v>GEBRETEKLE</v>
      </c>
      <c r="O268" s="7" t="s">
        <v>26</v>
      </c>
      <c r="P268" s="8" t="str">
        <f>VLOOKUP(E268,[2]CommonEnf!$A$1:$B$12,2,FALSE)</f>
        <v>Line terminus</v>
      </c>
      <c r="Q268" s="4" t="str">
        <f t="shared" si="16"/>
        <v>06</v>
      </c>
      <c r="R268" s="9">
        <f t="shared" si="17"/>
        <v>42619</v>
      </c>
      <c r="S268" s="4" t="str">
        <f t="shared" si="18"/>
        <v>0153-06</v>
      </c>
      <c r="T268" s="4" t="str">
        <f t="shared" si="19"/>
        <v>EC</v>
      </c>
    </row>
    <row r="269" spans="1:20" x14ac:dyDescent="0.25">
      <c r="A269" s="3">
        <v>42619.572939814818</v>
      </c>
      <c r="B269" s="4" t="s">
        <v>207</v>
      </c>
      <c r="C269" s="4" t="s">
        <v>312</v>
      </c>
      <c r="D269" s="4" t="s">
        <v>30</v>
      </c>
      <c r="E269" s="4" t="s">
        <v>63</v>
      </c>
      <c r="F269" s="5">
        <v>0</v>
      </c>
      <c r="G269" s="5">
        <v>75</v>
      </c>
      <c r="H269" s="4"/>
      <c r="I269" s="5">
        <v>233187</v>
      </c>
      <c r="J269" s="4" t="s">
        <v>64</v>
      </c>
      <c r="K269" s="5">
        <v>233491</v>
      </c>
      <c r="L269" s="4" t="s">
        <v>34</v>
      </c>
      <c r="M269" s="4"/>
      <c r="N269" s="6" t="str">
        <f>VLOOKUP(C269,'[7]Trips&amp;Operators'!$C$1:$E$9999,3,0)</f>
        <v>SANTIZO</v>
      </c>
      <c r="O269" s="7" t="s">
        <v>26</v>
      </c>
      <c r="P269" s="8" t="str">
        <f>VLOOKUP(E269,[2]CommonEnf!$A$1:$B$12,2,FALSE)</f>
        <v>Line terminus</v>
      </c>
      <c r="Q269" s="4" t="str">
        <f t="shared" si="16"/>
        <v>06</v>
      </c>
      <c r="R269" s="9">
        <f t="shared" si="17"/>
        <v>42619</v>
      </c>
      <c r="S269" s="4" t="str">
        <f t="shared" si="18"/>
        <v>0175-06</v>
      </c>
      <c r="T269" s="4" t="str">
        <f t="shared" si="19"/>
        <v>EC</v>
      </c>
    </row>
    <row r="270" spans="1:20" x14ac:dyDescent="0.25">
      <c r="A270" s="3">
        <v>42619.600613425922</v>
      </c>
      <c r="B270" s="4" t="s">
        <v>37</v>
      </c>
      <c r="C270" s="4" t="s">
        <v>313</v>
      </c>
      <c r="D270" s="4" t="s">
        <v>30</v>
      </c>
      <c r="E270" s="4" t="s">
        <v>63</v>
      </c>
      <c r="F270" s="5">
        <v>0</v>
      </c>
      <c r="G270" s="5">
        <v>57</v>
      </c>
      <c r="H270" s="4"/>
      <c r="I270" s="5">
        <v>233268</v>
      </c>
      <c r="J270" s="4" t="s">
        <v>64</v>
      </c>
      <c r="K270" s="5">
        <v>233491</v>
      </c>
      <c r="L270" s="4" t="s">
        <v>34</v>
      </c>
      <c r="M270" s="4"/>
      <c r="N270" s="6" t="str">
        <f>VLOOKUP(C270,'[7]Trips&amp;Operators'!$C$1:$E$9999,3,0)</f>
        <v>YOUNG</v>
      </c>
      <c r="O270" s="7" t="s">
        <v>26</v>
      </c>
      <c r="P270" s="8" t="str">
        <f>VLOOKUP(E270,[2]CommonEnf!$A$1:$B$12,2,FALSE)</f>
        <v>Line terminus</v>
      </c>
      <c r="Q270" s="4" t="str">
        <f t="shared" si="16"/>
        <v>06</v>
      </c>
      <c r="R270" s="9">
        <f t="shared" si="17"/>
        <v>42619</v>
      </c>
      <c r="S270" s="4" t="str">
        <f t="shared" si="18"/>
        <v>0181-06</v>
      </c>
      <c r="T270" s="4" t="str">
        <f t="shared" si="19"/>
        <v>EC</v>
      </c>
    </row>
    <row r="271" spans="1:20" x14ac:dyDescent="0.25">
      <c r="A271" s="3">
        <v>42619.534884259258</v>
      </c>
      <c r="B271" s="4" t="s">
        <v>28</v>
      </c>
      <c r="C271" s="4" t="s">
        <v>314</v>
      </c>
      <c r="D271" s="4" t="s">
        <v>30</v>
      </c>
      <c r="E271" s="4" t="s">
        <v>23</v>
      </c>
      <c r="F271" s="5">
        <v>290</v>
      </c>
      <c r="G271" s="5">
        <v>486</v>
      </c>
      <c r="H271" s="4"/>
      <c r="I271" s="5">
        <v>17153</v>
      </c>
      <c r="J271" s="4" t="s">
        <v>24</v>
      </c>
      <c r="K271" s="5">
        <v>15777</v>
      </c>
      <c r="L271" s="4" t="s">
        <v>25</v>
      </c>
      <c r="M271" s="4"/>
      <c r="N271" s="6" t="str">
        <f>VLOOKUP(C271,'[7]Trips&amp;Operators'!$C$1:$E$9999,3,0)</f>
        <v>LEVIN</v>
      </c>
      <c r="O271" s="7" t="s">
        <v>26</v>
      </c>
      <c r="P271" s="8" t="str">
        <f>VLOOKUP(E271,[2]CommonEnf!$A$1:$B$12,2,FALSE)</f>
        <v>Crossing Early Arrival</v>
      </c>
      <c r="Q271" s="4" t="str">
        <f t="shared" si="16"/>
        <v>06</v>
      </c>
      <c r="R271" s="9">
        <f t="shared" si="17"/>
        <v>42619</v>
      </c>
      <c r="S271" s="4" t="str">
        <f t="shared" si="18"/>
        <v>0820-06</v>
      </c>
      <c r="T271" s="4" t="str">
        <f t="shared" si="19"/>
        <v>NW</v>
      </c>
    </row>
    <row r="272" spans="1:20" x14ac:dyDescent="0.25">
      <c r="A272" s="3">
        <v>42619.533391203702</v>
      </c>
      <c r="B272" s="4" t="s">
        <v>28</v>
      </c>
      <c r="C272" s="4" t="s">
        <v>314</v>
      </c>
      <c r="D272" s="4" t="s">
        <v>30</v>
      </c>
      <c r="E272" s="4" t="s">
        <v>45</v>
      </c>
      <c r="F272" s="5">
        <v>300</v>
      </c>
      <c r="G272" s="5">
        <v>525</v>
      </c>
      <c r="H272" s="4"/>
      <c r="I272" s="5">
        <v>26010</v>
      </c>
      <c r="J272" s="4" t="s">
        <v>46</v>
      </c>
      <c r="K272" s="5">
        <v>23561</v>
      </c>
      <c r="L272" s="4" t="s">
        <v>25</v>
      </c>
      <c r="M272" s="4"/>
      <c r="N272" s="6" t="str">
        <f>VLOOKUP(C272,'[7]Trips&amp;Operators'!$C$1:$E$9999,3,0)</f>
        <v>LEVIN</v>
      </c>
      <c r="O272" s="7" t="s">
        <v>26</v>
      </c>
      <c r="P272" s="8" t="str">
        <f>VLOOKUP(E272,[2]CommonEnf!$A$1:$B$12,2,FALSE)</f>
        <v>Speed Restriction</v>
      </c>
      <c r="Q272" s="4" t="str">
        <f t="shared" si="16"/>
        <v>06</v>
      </c>
      <c r="R272" s="9">
        <f t="shared" si="17"/>
        <v>42619</v>
      </c>
      <c r="S272" s="4" t="str">
        <f t="shared" si="18"/>
        <v>0820-06</v>
      </c>
      <c r="T272" s="4" t="str">
        <f t="shared" si="19"/>
        <v>NW</v>
      </c>
    </row>
    <row r="273" spans="1:20" x14ac:dyDescent="0.25">
      <c r="A273" s="3">
        <v>42619.325486111113</v>
      </c>
      <c r="B273" s="4" t="s">
        <v>28</v>
      </c>
      <c r="C273" s="4" t="s">
        <v>315</v>
      </c>
      <c r="D273" s="4" t="s">
        <v>33</v>
      </c>
      <c r="E273" s="4" t="s">
        <v>45</v>
      </c>
      <c r="F273" s="5">
        <v>400</v>
      </c>
      <c r="G273" s="5">
        <v>452</v>
      </c>
      <c r="H273" s="4"/>
      <c r="I273" s="5">
        <v>38926</v>
      </c>
      <c r="J273" s="4" t="s">
        <v>46</v>
      </c>
      <c r="K273" s="5">
        <v>40977</v>
      </c>
      <c r="L273" s="4" t="s">
        <v>25</v>
      </c>
      <c r="M273" s="4"/>
      <c r="N273" s="6" t="str">
        <f>VLOOKUP(C273,'[7]Trips&amp;Operators'!$C$1:$E$9999,3,0)</f>
        <v>LEVIN</v>
      </c>
      <c r="O273" s="7" t="s">
        <v>26</v>
      </c>
      <c r="P273" s="8" t="str">
        <f>VLOOKUP(E273,[2]CommonEnf!$A$1:$B$12,2,FALSE)</f>
        <v>Speed Restriction</v>
      </c>
      <c r="Q273" s="4" t="str">
        <f t="shared" si="16"/>
        <v>06</v>
      </c>
      <c r="R273" s="9">
        <f t="shared" si="17"/>
        <v>42619</v>
      </c>
      <c r="S273" s="4" t="str">
        <f t="shared" si="18"/>
        <v>0808-06</v>
      </c>
      <c r="T273" s="4" t="str">
        <f t="shared" si="19"/>
        <v>NW</v>
      </c>
    </row>
    <row r="274" spans="1:20" x14ac:dyDescent="0.25">
      <c r="A274" s="3">
        <v>42619.260937500003</v>
      </c>
      <c r="B274" s="4" t="s">
        <v>88</v>
      </c>
      <c r="C274" s="4" t="s">
        <v>316</v>
      </c>
      <c r="D274" s="4" t="s">
        <v>30</v>
      </c>
      <c r="E274" s="4" t="s">
        <v>45</v>
      </c>
      <c r="F274" s="5">
        <v>300</v>
      </c>
      <c r="G274" s="5">
        <v>403</v>
      </c>
      <c r="H274" s="4"/>
      <c r="I274" s="5">
        <v>43278</v>
      </c>
      <c r="J274" s="4" t="s">
        <v>46</v>
      </c>
      <c r="K274" s="5">
        <v>41797</v>
      </c>
      <c r="L274" s="4" t="s">
        <v>25</v>
      </c>
      <c r="M274" s="4"/>
      <c r="N274" s="6" t="str">
        <f>VLOOKUP(C274,'[7]Trips&amp;Operators'!$C$1:$E$9999,3,0)</f>
        <v>STARKS</v>
      </c>
      <c r="O274" s="7" t="s">
        <v>26</v>
      </c>
      <c r="P274" s="8" t="str">
        <f>VLOOKUP(E274,[2]CommonEnf!$A$1:$B$12,2,FALSE)</f>
        <v>Speed Restriction</v>
      </c>
      <c r="Q274" s="4" t="str">
        <f t="shared" si="16"/>
        <v>06</v>
      </c>
      <c r="R274" s="9">
        <f t="shared" si="17"/>
        <v>42619</v>
      </c>
      <c r="S274" s="4" t="str">
        <f t="shared" si="18"/>
        <v>0802-06</v>
      </c>
      <c r="T274" s="4" t="str">
        <f t="shared" si="19"/>
        <v>NW</v>
      </c>
    </row>
    <row r="275" spans="1:20" x14ac:dyDescent="0.25">
      <c r="A275" s="3">
        <v>42619.522222222222</v>
      </c>
      <c r="B275" s="4" t="s">
        <v>80</v>
      </c>
      <c r="C275" s="4" t="s">
        <v>317</v>
      </c>
      <c r="D275" s="4" t="s">
        <v>30</v>
      </c>
      <c r="E275" s="4" t="s">
        <v>45</v>
      </c>
      <c r="F275" s="5">
        <v>150</v>
      </c>
      <c r="G275" s="5">
        <v>402</v>
      </c>
      <c r="H275" s="4"/>
      <c r="I275" s="5">
        <v>55288</v>
      </c>
      <c r="J275" s="4" t="s">
        <v>46</v>
      </c>
      <c r="K275" s="5">
        <v>57008</v>
      </c>
      <c r="L275" s="4" t="s">
        <v>34</v>
      </c>
      <c r="M275" s="4"/>
      <c r="N275" s="6" t="str">
        <f>VLOOKUP(C275,'[7]Trips&amp;Operators'!$C$1:$E$9999,3,0)</f>
        <v>LEVIN</v>
      </c>
      <c r="O275" s="7" t="s">
        <v>26</v>
      </c>
      <c r="P275" s="8" t="str">
        <f>VLOOKUP(E275,[2]CommonEnf!$A$1:$B$12,2,FALSE)</f>
        <v>Speed Restriction</v>
      </c>
      <c r="Q275" s="4" t="str">
        <f t="shared" si="16"/>
        <v>06</v>
      </c>
      <c r="R275" s="9">
        <f t="shared" si="17"/>
        <v>42619</v>
      </c>
      <c r="S275" s="4" t="str">
        <f t="shared" si="18"/>
        <v>0819-06</v>
      </c>
      <c r="T275" s="4" t="str">
        <f t="shared" si="19"/>
        <v>NW</v>
      </c>
    </row>
    <row r="276" spans="1:20" x14ac:dyDescent="0.25">
      <c r="A276" s="3">
        <v>42619.752199074072</v>
      </c>
      <c r="B276" s="4" t="s">
        <v>96</v>
      </c>
      <c r="C276" s="4" t="s">
        <v>318</v>
      </c>
      <c r="D276" s="4" t="s">
        <v>30</v>
      </c>
      <c r="E276" s="4" t="s">
        <v>45</v>
      </c>
      <c r="F276" s="5">
        <v>150</v>
      </c>
      <c r="G276" s="5">
        <v>376</v>
      </c>
      <c r="H276" s="4"/>
      <c r="I276" s="5">
        <v>55885</v>
      </c>
      <c r="J276" s="4" t="s">
        <v>46</v>
      </c>
      <c r="K276" s="5">
        <v>57008</v>
      </c>
      <c r="L276" s="4" t="s">
        <v>34</v>
      </c>
      <c r="M276" s="4"/>
      <c r="N276" s="6" t="str">
        <f>VLOOKUP(C276,'[7]Trips&amp;Operators'!$C$1:$E$9999,3,0)</f>
        <v>BROWN</v>
      </c>
      <c r="O276" s="7" t="s">
        <v>26</v>
      </c>
      <c r="P276" s="8" t="str">
        <f>VLOOKUP(E276,[2]CommonEnf!$A$1:$B$12,2,FALSE)</f>
        <v>Speed Restriction</v>
      </c>
      <c r="Q276" s="4" t="str">
        <f t="shared" si="16"/>
        <v>06</v>
      </c>
      <c r="R276" s="9">
        <f t="shared" si="17"/>
        <v>42619</v>
      </c>
      <c r="S276" s="4" t="str">
        <f t="shared" si="18"/>
        <v>0835-06</v>
      </c>
      <c r="T276" s="4" t="str">
        <f t="shared" si="19"/>
        <v>NW</v>
      </c>
    </row>
    <row r="277" spans="1:20" x14ac:dyDescent="0.25">
      <c r="A277" s="3">
        <v>42619.71770833333</v>
      </c>
      <c r="B277" s="4" t="s">
        <v>88</v>
      </c>
      <c r="C277" s="4" t="s">
        <v>319</v>
      </c>
      <c r="D277" s="4" t="s">
        <v>33</v>
      </c>
      <c r="E277" s="4" t="s">
        <v>45</v>
      </c>
      <c r="F277" s="5">
        <v>150</v>
      </c>
      <c r="G277" s="5">
        <v>216</v>
      </c>
      <c r="H277" s="4"/>
      <c r="I277" s="5">
        <v>56952</v>
      </c>
      <c r="J277" s="4" t="s">
        <v>46</v>
      </c>
      <c r="K277" s="5">
        <v>59050</v>
      </c>
      <c r="L277" s="4" t="s">
        <v>25</v>
      </c>
      <c r="M277" s="4"/>
      <c r="N277" s="6" t="str">
        <f>VLOOKUP(C277,'[7]Trips&amp;Operators'!$C$1:$E$9999,3,0)</f>
        <v>BROWN</v>
      </c>
      <c r="O277" s="7" t="s">
        <v>26</v>
      </c>
      <c r="P277" s="8" t="str">
        <f>VLOOKUP(E277,[2]CommonEnf!$A$1:$B$12,2,FALSE)</f>
        <v>Speed Restriction</v>
      </c>
      <c r="Q277" s="4" t="str">
        <f t="shared" si="16"/>
        <v>06</v>
      </c>
      <c r="R277" s="9">
        <f t="shared" si="17"/>
        <v>42619</v>
      </c>
      <c r="S277" s="4" t="str">
        <f t="shared" si="18"/>
        <v>0832-06</v>
      </c>
      <c r="T277" s="4" t="str">
        <f t="shared" si="19"/>
        <v>NW</v>
      </c>
    </row>
    <row r="278" spans="1:20" x14ac:dyDescent="0.25">
      <c r="A278" s="3">
        <v>42619.342731481483</v>
      </c>
      <c r="B278" s="4" t="s">
        <v>88</v>
      </c>
      <c r="C278" s="4" t="s">
        <v>320</v>
      </c>
      <c r="D278" s="4" t="s">
        <v>33</v>
      </c>
      <c r="E278" s="4" t="s">
        <v>45</v>
      </c>
      <c r="F278" s="5">
        <v>150</v>
      </c>
      <c r="G278" s="5">
        <v>203</v>
      </c>
      <c r="H278" s="4"/>
      <c r="I278" s="5">
        <v>56739</v>
      </c>
      <c r="J278" s="4" t="s">
        <v>46</v>
      </c>
      <c r="K278" s="5">
        <v>59060</v>
      </c>
      <c r="L278" s="4" t="s">
        <v>25</v>
      </c>
      <c r="M278" s="4"/>
      <c r="N278" s="6" t="str">
        <f>VLOOKUP(C278,'[7]Trips&amp;Operators'!$C$1:$E$9999,3,0)</f>
        <v>STARKS</v>
      </c>
      <c r="O278" s="7" t="s">
        <v>26</v>
      </c>
      <c r="P278" s="8" t="str">
        <f>VLOOKUP(E278,[2]CommonEnf!$A$1:$B$12,2,FALSE)</f>
        <v>Speed Restriction</v>
      </c>
      <c r="Q278" s="4" t="str">
        <f t="shared" si="16"/>
        <v>06</v>
      </c>
      <c r="R278" s="9">
        <f t="shared" si="17"/>
        <v>42619</v>
      </c>
      <c r="S278" s="4" t="str">
        <f t="shared" si="18"/>
        <v>0810-06</v>
      </c>
      <c r="T278" s="4" t="str">
        <f t="shared" si="19"/>
        <v>NW</v>
      </c>
    </row>
    <row r="279" spans="1:20" x14ac:dyDescent="0.25">
      <c r="A279" s="3">
        <v>42619.271597222221</v>
      </c>
      <c r="B279" s="4" t="s">
        <v>80</v>
      </c>
      <c r="C279" s="4" t="s">
        <v>321</v>
      </c>
      <c r="D279" s="4" t="s">
        <v>33</v>
      </c>
      <c r="E279" s="4" t="s">
        <v>55</v>
      </c>
      <c r="F279" s="5">
        <v>0</v>
      </c>
      <c r="G279" s="5">
        <v>4</v>
      </c>
      <c r="H279" s="4"/>
      <c r="I279" s="5">
        <v>31613</v>
      </c>
      <c r="J279" s="4" t="s">
        <v>56</v>
      </c>
      <c r="K279" s="5">
        <v>29691</v>
      </c>
      <c r="L279" s="4" t="s">
        <v>34</v>
      </c>
      <c r="M279" s="4"/>
      <c r="N279" s="6" t="str">
        <f>VLOOKUP(C279,'[7]Trips&amp;Operators'!$C$1:$E$9999,3,0)</f>
        <v>LEVIN</v>
      </c>
      <c r="O279" s="7" t="s">
        <v>120</v>
      </c>
      <c r="P279" s="8" t="s">
        <v>121</v>
      </c>
      <c r="Q279" s="4" t="str">
        <f t="shared" si="16"/>
        <v>06</v>
      </c>
      <c r="R279" s="9">
        <f t="shared" si="17"/>
        <v>42619</v>
      </c>
      <c r="S279" s="4" t="str">
        <f t="shared" si="18"/>
        <v>0803-06</v>
      </c>
      <c r="T279" s="4" t="str">
        <f t="shared" si="19"/>
        <v>NW</v>
      </c>
    </row>
    <row r="280" spans="1:20" x14ac:dyDescent="0.25">
      <c r="A280" s="3">
        <v>42619.443356481483</v>
      </c>
      <c r="B280" s="4" t="s">
        <v>28</v>
      </c>
      <c r="C280" s="4" t="s">
        <v>322</v>
      </c>
      <c r="D280" s="4" t="s">
        <v>33</v>
      </c>
      <c r="E280" s="4" t="s">
        <v>55</v>
      </c>
      <c r="F280" s="5">
        <v>0</v>
      </c>
      <c r="G280" s="5">
        <v>138</v>
      </c>
      <c r="H280" s="4"/>
      <c r="I280" s="5">
        <v>58174</v>
      </c>
      <c r="J280" s="4" t="s">
        <v>56</v>
      </c>
      <c r="K280" s="5">
        <v>58472</v>
      </c>
      <c r="L280" s="4" t="s">
        <v>25</v>
      </c>
      <c r="M280" s="4"/>
      <c r="N280" s="6" t="str">
        <f>VLOOKUP(C280,'[7]Trips&amp;Operators'!$C$1:$E$9999,3,0)</f>
        <v>LEVIN</v>
      </c>
      <c r="O280" s="7" t="s">
        <v>26</v>
      </c>
      <c r="P280" s="8" t="str">
        <f>VLOOKUP(E280,[2]CommonEnf!$A$1:$B$12,2,FALSE)</f>
        <v>Legitimate STOP signal aspect</v>
      </c>
      <c r="Q280" s="4" t="str">
        <f t="shared" si="16"/>
        <v>06</v>
      </c>
      <c r="R280" s="9">
        <f t="shared" si="17"/>
        <v>42619</v>
      </c>
      <c r="S280" s="4" t="str">
        <f t="shared" si="18"/>
        <v>0816-06</v>
      </c>
      <c r="T280" s="4" t="str">
        <f t="shared" si="19"/>
        <v>NW</v>
      </c>
    </row>
    <row r="281" spans="1:20" x14ac:dyDescent="0.25">
      <c r="A281" s="3">
        <v>42619.269085648149</v>
      </c>
      <c r="B281" s="4" t="s">
        <v>80</v>
      </c>
      <c r="C281" s="4" t="s">
        <v>321</v>
      </c>
      <c r="D281" s="4" t="s">
        <v>30</v>
      </c>
      <c r="E281" s="4" t="s">
        <v>130</v>
      </c>
      <c r="F281" s="5">
        <v>0</v>
      </c>
      <c r="G281" s="5">
        <v>263</v>
      </c>
      <c r="H281" s="4"/>
      <c r="I281" s="5">
        <v>21485</v>
      </c>
      <c r="J281" s="4" t="s">
        <v>131</v>
      </c>
      <c r="K281" s="5">
        <v>22372</v>
      </c>
      <c r="L281" s="4" t="s">
        <v>34</v>
      </c>
      <c r="M281" s="4"/>
      <c r="N281" s="6" t="str">
        <f>VLOOKUP(C281,'[7]Trips&amp;Operators'!$C$1:$E$9999,3,0)</f>
        <v>LEVIN</v>
      </c>
      <c r="O281" s="7" t="s">
        <v>120</v>
      </c>
      <c r="P281" s="8" t="s">
        <v>121</v>
      </c>
      <c r="Q281" s="4" t="str">
        <f t="shared" si="16"/>
        <v>06</v>
      </c>
      <c r="R281" s="9">
        <f t="shared" si="17"/>
        <v>42619</v>
      </c>
      <c r="S281" s="4" t="str">
        <f t="shared" si="18"/>
        <v>0803-06</v>
      </c>
      <c r="T281" s="4" t="str">
        <f t="shared" si="19"/>
        <v>NW</v>
      </c>
    </row>
    <row r="282" spans="1:20" x14ac:dyDescent="0.25">
      <c r="A282" s="3">
        <v>42619.270462962966</v>
      </c>
      <c r="B282" s="4" t="s">
        <v>80</v>
      </c>
      <c r="C282" s="4" t="s">
        <v>321</v>
      </c>
      <c r="D282" s="4" t="s">
        <v>30</v>
      </c>
      <c r="E282" s="4" t="s">
        <v>130</v>
      </c>
      <c r="F282" s="5">
        <v>0</v>
      </c>
      <c r="G282" s="5">
        <v>621</v>
      </c>
      <c r="H282" s="4"/>
      <c r="I282" s="5">
        <v>29096</v>
      </c>
      <c r="J282" s="4" t="s">
        <v>131</v>
      </c>
      <c r="K282" s="5">
        <v>29691</v>
      </c>
      <c r="L282" s="4" t="s">
        <v>34</v>
      </c>
      <c r="M282" s="4"/>
      <c r="N282" s="6" t="str">
        <f>VLOOKUP(C282,'[7]Trips&amp;Operators'!$C$1:$E$9999,3,0)</f>
        <v>LEVIN</v>
      </c>
      <c r="O282" s="7" t="s">
        <v>120</v>
      </c>
      <c r="P282" s="8" t="s">
        <v>121</v>
      </c>
      <c r="Q282" s="4" t="str">
        <f t="shared" si="16"/>
        <v>06</v>
      </c>
      <c r="R282" s="9">
        <f t="shared" si="17"/>
        <v>42619</v>
      </c>
      <c r="S282" s="4" t="str">
        <f t="shared" si="18"/>
        <v>0803-06</v>
      </c>
      <c r="T282" s="4" t="str">
        <f t="shared" si="19"/>
        <v>NW</v>
      </c>
    </row>
    <row r="283" spans="1:20" x14ac:dyDescent="0.25">
      <c r="A283" s="3">
        <v>42619.516898148147</v>
      </c>
      <c r="B283" s="4" t="s">
        <v>80</v>
      </c>
      <c r="C283" s="4" t="s">
        <v>317</v>
      </c>
      <c r="D283" s="4" t="s">
        <v>30</v>
      </c>
      <c r="E283" s="4" t="s">
        <v>102</v>
      </c>
      <c r="F283" s="5">
        <v>100</v>
      </c>
      <c r="G283" s="5">
        <v>194</v>
      </c>
      <c r="H283" s="4"/>
      <c r="I283" s="5">
        <v>10294</v>
      </c>
      <c r="J283" s="4" t="s">
        <v>24</v>
      </c>
      <c r="K283" s="5">
        <v>10701</v>
      </c>
      <c r="L283" s="4" t="s">
        <v>34</v>
      </c>
      <c r="M283" s="4"/>
      <c r="N283" s="6" t="str">
        <f>VLOOKUP(C283,'[7]Trips&amp;Operators'!$C$1:$E$9999,3,0)</f>
        <v>LEVIN</v>
      </c>
      <c r="O283" s="7" t="s">
        <v>26</v>
      </c>
      <c r="P283" s="8" t="str">
        <f>VLOOKUP(E283,[2]CommonEnf!$A$1:$B$12,2,FALSE)</f>
        <v>Speed Restriction</v>
      </c>
      <c r="Q283" s="4" t="str">
        <f t="shared" si="16"/>
        <v>06</v>
      </c>
      <c r="R283" s="9">
        <f t="shared" si="17"/>
        <v>42619</v>
      </c>
      <c r="S283" s="4" t="str">
        <f t="shared" si="18"/>
        <v>0819-06</v>
      </c>
      <c r="T283" s="4" t="str">
        <f t="shared" si="19"/>
        <v>NW</v>
      </c>
    </row>
    <row r="284" spans="1:20" x14ac:dyDescent="0.25">
      <c r="A284" s="3">
        <v>42619.226273148146</v>
      </c>
      <c r="B284" s="4" t="s">
        <v>88</v>
      </c>
      <c r="C284" s="4" t="s">
        <v>323</v>
      </c>
      <c r="D284" s="4" t="s">
        <v>30</v>
      </c>
      <c r="E284" s="4" t="s">
        <v>63</v>
      </c>
      <c r="F284" s="5">
        <v>0</v>
      </c>
      <c r="G284" s="5">
        <v>34</v>
      </c>
      <c r="H284" s="4"/>
      <c r="I284" s="5">
        <v>684</v>
      </c>
      <c r="J284" s="4" t="s">
        <v>64</v>
      </c>
      <c r="K284" s="5">
        <v>575</v>
      </c>
      <c r="L284" s="4" t="s">
        <v>25</v>
      </c>
      <c r="M284" s="4"/>
      <c r="N284" s="6" t="str">
        <f>VLOOKUP(C284,'[7]Trips&amp;Operators'!$C$1:$E$9999,3,0)</f>
        <v>STARKS</v>
      </c>
      <c r="O284" s="7" t="s">
        <v>26</v>
      </c>
      <c r="P284" s="8" t="str">
        <f>VLOOKUP(E284,[2]CommonEnf!$A$1:$B$12,2,FALSE)</f>
        <v>Line terminus</v>
      </c>
      <c r="Q284" s="4" t="str">
        <f t="shared" si="16"/>
        <v>06</v>
      </c>
      <c r="R284" s="9">
        <f t="shared" si="17"/>
        <v>42619</v>
      </c>
      <c r="S284" s="4" t="str">
        <f t="shared" si="18"/>
        <v>0800-06</v>
      </c>
      <c r="T284" s="4" t="str">
        <f t="shared" si="19"/>
        <v>NW</v>
      </c>
    </row>
    <row r="285" spans="1:20" x14ac:dyDescent="0.25">
      <c r="A285" s="3">
        <v>42619.684942129628</v>
      </c>
      <c r="B285" s="4" t="s">
        <v>88</v>
      </c>
      <c r="C285" s="4" t="s">
        <v>324</v>
      </c>
      <c r="D285" s="4" t="s">
        <v>30</v>
      </c>
      <c r="E285" s="4" t="s">
        <v>63</v>
      </c>
      <c r="F285" s="5">
        <v>0</v>
      </c>
      <c r="G285" s="5">
        <v>111</v>
      </c>
      <c r="H285" s="4"/>
      <c r="I285" s="5">
        <v>1062</v>
      </c>
      <c r="J285" s="4" t="s">
        <v>64</v>
      </c>
      <c r="K285" s="5">
        <v>575</v>
      </c>
      <c r="L285" s="4" t="s">
        <v>25</v>
      </c>
      <c r="M285" s="4"/>
      <c r="N285" s="6" t="str">
        <f>VLOOKUP(C285,'[7]Trips&amp;Operators'!$C$1:$E$9999,3,0)</f>
        <v>BROWN</v>
      </c>
      <c r="O285" s="7" t="s">
        <v>26</v>
      </c>
      <c r="P285" s="8" t="str">
        <f>VLOOKUP(E285,[2]CommonEnf!$A$1:$B$12,2,FALSE)</f>
        <v>Line terminus</v>
      </c>
      <c r="Q285" s="4" t="str">
        <f t="shared" si="16"/>
        <v>06</v>
      </c>
      <c r="R285" s="9">
        <f t="shared" si="17"/>
        <v>42619</v>
      </c>
      <c r="S285" s="4" t="str">
        <f t="shared" si="18"/>
        <v>0828-06</v>
      </c>
      <c r="T285" s="4" t="str">
        <f t="shared" si="19"/>
        <v>NW</v>
      </c>
    </row>
    <row r="286" spans="1:20" x14ac:dyDescent="0.25">
      <c r="A286" s="3">
        <v>42619.685393518521</v>
      </c>
      <c r="B286" s="4" t="s">
        <v>88</v>
      </c>
      <c r="C286" s="4" t="s">
        <v>324</v>
      </c>
      <c r="D286" s="4" t="s">
        <v>30</v>
      </c>
      <c r="E286" s="4" t="s">
        <v>63</v>
      </c>
      <c r="F286" s="5">
        <v>0</v>
      </c>
      <c r="G286" s="5">
        <v>56</v>
      </c>
      <c r="H286" s="4"/>
      <c r="I286" s="5">
        <v>843</v>
      </c>
      <c r="J286" s="4" t="s">
        <v>64</v>
      </c>
      <c r="K286" s="5">
        <v>575</v>
      </c>
      <c r="L286" s="4" t="s">
        <v>25</v>
      </c>
      <c r="M286" s="4"/>
      <c r="N286" s="6" t="str">
        <f>VLOOKUP(C286,'[7]Trips&amp;Operators'!$C$1:$E$9999,3,0)</f>
        <v>BROWN</v>
      </c>
      <c r="O286" s="7" t="s">
        <v>26</v>
      </c>
      <c r="P286" s="8" t="str">
        <f>VLOOKUP(E286,[2]CommonEnf!$A$1:$B$12,2,FALSE)</f>
        <v>Line terminus</v>
      </c>
      <c r="Q286" s="4" t="str">
        <f t="shared" si="16"/>
        <v>06</v>
      </c>
      <c r="R286" s="9">
        <f t="shared" si="17"/>
        <v>42619</v>
      </c>
      <c r="S286" s="4" t="str">
        <f t="shared" si="18"/>
        <v>0828-06</v>
      </c>
      <c r="T286" s="4" t="str">
        <f t="shared" si="19"/>
        <v>NW</v>
      </c>
    </row>
    <row r="287" spans="1:20" x14ac:dyDescent="0.25">
      <c r="A287" s="3">
        <v>42619.649189814816</v>
      </c>
      <c r="B287" s="4" t="s">
        <v>80</v>
      </c>
      <c r="C287" s="4" t="s">
        <v>325</v>
      </c>
      <c r="D287" s="4" t="s">
        <v>30</v>
      </c>
      <c r="E287" s="4" t="s">
        <v>63</v>
      </c>
      <c r="F287" s="5">
        <v>0</v>
      </c>
      <c r="G287" s="5">
        <v>51</v>
      </c>
      <c r="H287" s="4"/>
      <c r="I287" s="5">
        <v>58931</v>
      </c>
      <c r="J287" s="4" t="s">
        <v>64</v>
      </c>
      <c r="K287" s="5">
        <v>59048</v>
      </c>
      <c r="L287" s="4" t="s">
        <v>34</v>
      </c>
      <c r="M287" s="4"/>
      <c r="N287" s="6" t="str">
        <f>VLOOKUP(C287,'[7]Trips&amp;Operators'!$C$1:$E$9999,3,0)</f>
        <v>BRUDER</v>
      </c>
      <c r="O287" s="7" t="s">
        <v>26</v>
      </c>
      <c r="P287" s="8" t="str">
        <f>VLOOKUP(E287,[2]CommonEnf!$A$1:$B$12,2,FALSE)</f>
        <v>Line terminus</v>
      </c>
      <c r="Q287" s="4" t="str">
        <f t="shared" si="16"/>
        <v>06</v>
      </c>
      <c r="R287" s="9">
        <f t="shared" si="17"/>
        <v>42619</v>
      </c>
      <c r="S287" s="4" t="str">
        <f t="shared" si="18"/>
        <v>0825-06</v>
      </c>
      <c r="T287" s="4" t="str">
        <f t="shared" si="19"/>
        <v>NW</v>
      </c>
    </row>
    <row r="288" spans="1:20" x14ac:dyDescent="0.25">
      <c r="A288" s="3">
        <v>42619.71199074074</v>
      </c>
      <c r="B288" s="4" t="s">
        <v>96</v>
      </c>
      <c r="C288" s="4" t="s">
        <v>326</v>
      </c>
      <c r="D288" s="4" t="s">
        <v>30</v>
      </c>
      <c r="E288" s="4" t="s">
        <v>63</v>
      </c>
      <c r="F288" s="5">
        <v>0</v>
      </c>
      <c r="G288" s="5">
        <v>173</v>
      </c>
      <c r="H288" s="4"/>
      <c r="I288" s="5">
        <v>58025</v>
      </c>
      <c r="J288" s="4" t="s">
        <v>64</v>
      </c>
      <c r="K288" s="5">
        <v>59048</v>
      </c>
      <c r="L288" s="4" t="s">
        <v>34</v>
      </c>
      <c r="M288" s="4"/>
      <c r="N288" s="6" t="str">
        <f>VLOOKUP(C288,'[7]Trips&amp;Operators'!$C$1:$E$9999,3,0)</f>
        <v>BROWN</v>
      </c>
      <c r="O288" s="7" t="s">
        <v>26</v>
      </c>
      <c r="P288" s="8" t="str">
        <f>VLOOKUP(E288,[2]CommonEnf!$A$1:$B$12,2,FALSE)</f>
        <v>Line terminus</v>
      </c>
      <c r="Q288" s="4" t="str">
        <f t="shared" si="16"/>
        <v>06</v>
      </c>
      <c r="R288" s="9">
        <f t="shared" si="17"/>
        <v>42619</v>
      </c>
      <c r="S288" s="4" t="str">
        <f t="shared" si="18"/>
        <v>0831-06</v>
      </c>
      <c r="T288" s="4" t="str">
        <f t="shared" si="19"/>
        <v>NW</v>
      </c>
    </row>
    <row r="289" spans="1:20" x14ac:dyDescent="0.25">
      <c r="A289" s="3">
        <v>42619.732256944444</v>
      </c>
      <c r="B289" s="4" t="s">
        <v>80</v>
      </c>
      <c r="C289" s="4" t="s">
        <v>327</v>
      </c>
      <c r="D289" s="4" t="s">
        <v>30</v>
      </c>
      <c r="E289" s="4" t="s">
        <v>63</v>
      </c>
      <c r="F289" s="5">
        <v>0</v>
      </c>
      <c r="G289" s="5">
        <v>82</v>
      </c>
      <c r="H289" s="4"/>
      <c r="I289" s="5">
        <v>58760</v>
      </c>
      <c r="J289" s="4" t="s">
        <v>64</v>
      </c>
      <c r="K289" s="5">
        <v>59048</v>
      </c>
      <c r="L289" s="4" t="s">
        <v>34</v>
      </c>
      <c r="M289" s="4"/>
      <c r="N289" s="6" t="str">
        <f>VLOOKUP(C289,'[7]Trips&amp;Operators'!$C$1:$E$9999,3,0)</f>
        <v>BRUDER</v>
      </c>
      <c r="O289" s="7" t="s">
        <v>26</v>
      </c>
      <c r="P289" s="8" t="str">
        <f>VLOOKUP(E289,[2]CommonEnf!$A$1:$B$12,2,FALSE)</f>
        <v>Line terminus</v>
      </c>
      <c r="Q289" s="4" t="str">
        <f t="shared" si="16"/>
        <v>06</v>
      </c>
      <c r="R289" s="9">
        <f t="shared" si="17"/>
        <v>42619</v>
      </c>
      <c r="S289" s="4" t="str">
        <f t="shared" si="18"/>
        <v>0833-06</v>
      </c>
      <c r="T289" s="4" t="str">
        <f t="shared" si="19"/>
        <v>NW</v>
      </c>
    </row>
    <row r="290" spans="1:20" x14ac:dyDescent="0.25">
      <c r="A290" s="3">
        <v>42619.753553240742</v>
      </c>
      <c r="B290" s="4" t="s">
        <v>96</v>
      </c>
      <c r="C290" s="4" t="s">
        <v>318</v>
      </c>
      <c r="D290" s="4" t="s">
        <v>30</v>
      </c>
      <c r="E290" s="4" t="s">
        <v>63</v>
      </c>
      <c r="F290" s="5">
        <v>0</v>
      </c>
      <c r="G290" s="5">
        <v>166</v>
      </c>
      <c r="H290" s="4"/>
      <c r="I290" s="5">
        <v>57887</v>
      </c>
      <c r="J290" s="4" t="s">
        <v>64</v>
      </c>
      <c r="K290" s="5">
        <v>59048</v>
      </c>
      <c r="L290" s="4" t="s">
        <v>34</v>
      </c>
      <c r="M290" s="4"/>
      <c r="N290" s="6" t="str">
        <f>VLOOKUP(C290,'[7]Trips&amp;Operators'!$C$1:$E$9999,3,0)</f>
        <v>BROWN</v>
      </c>
      <c r="O290" s="7" t="s">
        <v>26</v>
      </c>
      <c r="P290" s="8" t="str">
        <f>VLOOKUP(E290,[2]CommonEnf!$A$1:$B$12,2,FALSE)</f>
        <v>Line terminus</v>
      </c>
      <c r="Q290" s="4" t="str">
        <f t="shared" si="16"/>
        <v>06</v>
      </c>
      <c r="R290" s="9">
        <f t="shared" si="17"/>
        <v>42619</v>
      </c>
      <c r="S290" s="4" t="str">
        <f t="shared" si="18"/>
        <v>0835-06</v>
      </c>
      <c r="T290" s="4" t="str">
        <f t="shared" si="19"/>
        <v>NW</v>
      </c>
    </row>
    <row r="291" spans="1:20" x14ac:dyDescent="0.25">
      <c r="A291" s="3">
        <v>42619.795949074076</v>
      </c>
      <c r="B291" s="4" t="s">
        <v>96</v>
      </c>
      <c r="C291" s="4" t="s">
        <v>328</v>
      </c>
      <c r="D291" s="4" t="s">
        <v>30</v>
      </c>
      <c r="E291" s="4" t="s">
        <v>63</v>
      </c>
      <c r="F291" s="5">
        <v>0</v>
      </c>
      <c r="G291" s="5">
        <v>72</v>
      </c>
      <c r="H291" s="4"/>
      <c r="I291" s="5">
        <v>58818</v>
      </c>
      <c r="J291" s="4" t="s">
        <v>64</v>
      </c>
      <c r="K291" s="5">
        <v>59048</v>
      </c>
      <c r="L291" s="4" t="s">
        <v>34</v>
      </c>
      <c r="M291" s="4"/>
      <c r="N291" s="6" t="str">
        <f>VLOOKUP(C291,'[7]Trips&amp;Operators'!$C$1:$E$9999,3,0)</f>
        <v>BROWN</v>
      </c>
      <c r="O291" s="7" t="s">
        <v>26</v>
      </c>
      <c r="P291" s="8" t="str">
        <f>VLOOKUP(E291,[2]CommonEnf!$A$1:$B$12,2,FALSE)</f>
        <v>Line terminus</v>
      </c>
      <c r="Q291" s="4" t="str">
        <f t="shared" si="16"/>
        <v>06</v>
      </c>
      <c r="R291" s="9">
        <f t="shared" si="17"/>
        <v>42619</v>
      </c>
      <c r="S291" s="4" t="str">
        <f t="shared" si="18"/>
        <v>0839-06</v>
      </c>
      <c r="T291" s="4" t="str">
        <f t="shared" si="19"/>
        <v>NW</v>
      </c>
    </row>
    <row r="292" spans="1:20" x14ac:dyDescent="0.25">
      <c r="A292" s="10">
        <v>42620.042546296296</v>
      </c>
      <c r="B292" s="11" t="s">
        <v>107</v>
      </c>
      <c r="C292" s="11" t="s">
        <v>329</v>
      </c>
      <c r="D292" s="11" t="s">
        <v>30</v>
      </c>
      <c r="E292" s="11" t="s">
        <v>23</v>
      </c>
      <c r="F292" s="12">
        <v>310</v>
      </c>
      <c r="G292" s="12">
        <v>369</v>
      </c>
      <c r="H292" s="11"/>
      <c r="I292" s="12">
        <v>31854</v>
      </c>
      <c r="J292" s="11" t="s">
        <v>24</v>
      </c>
      <c r="K292" s="12">
        <v>33137</v>
      </c>
      <c r="L292" s="11" t="s">
        <v>34</v>
      </c>
      <c r="M292" s="11"/>
      <c r="N292" s="13" t="b">
        <f>VLOOKUP(C292,'[7]Trips&amp;Operators'!$C$1:$E$9999,3,0)</f>
        <v>1</v>
      </c>
      <c r="O292" s="14" t="s">
        <v>26</v>
      </c>
      <c r="P292" s="15"/>
      <c r="Q292" s="11" t="str">
        <f t="shared" si="16"/>
        <v>06</v>
      </c>
      <c r="R292" s="16">
        <f t="shared" si="17"/>
        <v>42619</v>
      </c>
      <c r="S292" s="2" t="str">
        <f t="shared" si="18"/>
        <v>67-06</v>
      </c>
      <c r="T292" s="2" t="str">
        <f t="shared" si="19"/>
        <v>Other</v>
      </c>
    </row>
    <row r="293" spans="1:20" x14ac:dyDescent="0.25">
      <c r="A293" s="3">
        <v>42619.740127314813</v>
      </c>
      <c r="B293" s="4" t="s">
        <v>35</v>
      </c>
      <c r="C293" s="4" t="s">
        <v>330</v>
      </c>
      <c r="D293" s="4" t="s">
        <v>30</v>
      </c>
      <c r="E293" s="4" t="s">
        <v>63</v>
      </c>
      <c r="F293" s="5">
        <v>0</v>
      </c>
      <c r="G293" s="5">
        <v>36</v>
      </c>
      <c r="H293" s="4"/>
      <c r="I293" s="5">
        <v>913</v>
      </c>
      <c r="J293" s="4" t="s">
        <v>64</v>
      </c>
      <c r="K293" s="5">
        <v>826</v>
      </c>
      <c r="L293" s="4" t="s">
        <v>25</v>
      </c>
      <c r="M293" s="4"/>
      <c r="N293" s="6" t="str">
        <f>VLOOKUP(C293,'[7]Trips&amp;Operators'!$C$1:$E$9999,3,0)</f>
        <v>HAITHCOX</v>
      </c>
      <c r="O293" s="7" t="s">
        <v>26</v>
      </c>
      <c r="P293" s="8"/>
      <c r="Q293" s="4" t="str">
        <f t="shared" si="16"/>
        <v>06</v>
      </c>
      <c r="R293" s="9">
        <f t="shared" si="17"/>
        <v>42619</v>
      </c>
      <c r="S293" s="2" t="str">
        <f t="shared" si="18"/>
        <v>64-06</v>
      </c>
      <c r="T293" s="2" t="str">
        <f t="shared" si="19"/>
        <v>Other</v>
      </c>
    </row>
    <row r="294" spans="1:20" x14ac:dyDescent="0.25">
      <c r="A294" s="3">
        <v>42619.740578703706</v>
      </c>
      <c r="B294" s="4" t="s">
        <v>35</v>
      </c>
      <c r="C294" s="4" t="s">
        <v>330</v>
      </c>
      <c r="D294" s="4" t="s">
        <v>33</v>
      </c>
      <c r="E294" s="4" t="s">
        <v>63</v>
      </c>
      <c r="F294" s="5">
        <v>0</v>
      </c>
      <c r="G294" s="5">
        <v>19</v>
      </c>
      <c r="H294" s="4"/>
      <c r="I294" s="5">
        <v>825</v>
      </c>
      <c r="J294" s="4" t="s">
        <v>64</v>
      </c>
      <c r="K294" s="5">
        <v>826</v>
      </c>
      <c r="L294" s="4" t="s">
        <v>25</v>
      </c>
      <c r="M294" s="4"/>
      <c r="N294" s="6" t="str">
        <f>VLOOKUP(C294,'[7]Trips&amp;Operators'!$C$1:$E$9999,3,0)</f>
        <v>HAITHCOX</v>
      </c>
      <c r="O294" s="7" t="s">
        <v>26</v>
      </c>
      <c r="P294" s="8"/>
      <c r="Q294" s="4" t="str">
        <f t="shared" si="16"/>
        <v>06</v>
      </c>
      <c r="R294" s="9">
        <f t="shared" si="17"/>
        <v>42619</v>
      </c>
      <c r="S294" s="2" t="str">
        <f t="shared" si="18"/>
        <v>64-06</v>
      </c>
      <c r="T294" s="2" t="str">
        <f t="shared" si="19"/>
        <v>Other</v>
      </c>
    </row>
    <row r="295" spans="1:20" x14ac:dyDescent="0.25">
      <c r="A295" s="3">
        <v>42620.686979166669</v>
      </c>
      <c r="B295" s="4" t="s">
        <v>209</v>
      </c>
      <c r="C295" s="4" t="s">
        <v>331</v>
      </c>
      <c r="D295" s="4" t="s">
        <v>22</v>
      </c>
      <c r="E295" s="4" t="s">
        <v>23</v>
      </c>
      <c r="F295" s="5">
        <v>0</v>
      </c>
      <c r="G295" s="5">
        <v>119</v>
      </c>
      <c r="H295" s="5">
        <v>27260</v>
      </c>
      <c r="I295" s="5">
        <v>27209</v>
      </c>
      <c r="J295" s="4" t="s">
        <v>24</v>
      </c>
      <c r="K295" s="5">
        <v>27350</v>
      </c>
      <c r="L295" s="17" t="s">
        <v>25</v>
      </c>
      <c r="M295" s="5">
        <f t="shared" ref="M295:M358" si="20">CONVERT((I295-K295)/10000,"mi","ft")*IF(L295="Increasing Mileposts (1)",-1,1)</f>
        <v>-74.447999999999993</v>
      </c>
      <c r="N295" s="6" t="str">
        <f>VLOOKUP(C295,'[8]Trips&amp;Operators'!$C$1:$E$99999,3,FALSE)</f>
        <v>HELVIE</v>
      </c>
      <c r="O295" s="18" t="s">
        <v>26</v>
      </c>
      <c r="P295" s="8" t="str">
        <f>VLOOKUP(E295,[2]CommonEnf!$A$1:$B$12,2,FALSE)</f>
        <v>Crossing Early Arrival</v>
      </c>
      <c r="Q295" s="4" t="str">
        <f t="shared" si="16"/>
        <v>07</v>
      </c>
      <c r="R295" s="9">
        <f t="shared" si="17"/>
        <v>42620</v>
      </c>
      <c r="S295" s="4" t="str">
        <f t="shared" si="18"/>
        <v>0192-07</v>
      </c>
      <c r="T295" s="4" t="str">
        <f t="shared" si="19"/>
        <v>EC</v>
      </c>
    </row>
    <row r="296" spans="1:20" x14ac:dyDescent="0.25">
      <c r="A296" s="3">
        <v>42620.872743055559</v>
      </c>
      <c r="B296" s="4" t="s">
        <v>152</v>
      </c>
      <c r="C296" s="4" t="s">
        <v>332</v>
      </c>
      <c r="D296" s="4" t="s">
        <v>22</v>
      </c>
      <c r="E296" s="4" t="s">
        <v>23</v>
      </c>
      <c r="F296" s="5">
        <v>0</v>
      </c>
      <c r="G296" s="5">
        <v>239</v>
      </c>
      <c r="H296" s="5">
        <v>33222</v>
      </c>
      <c r="I296" s="5">
        <v>32944</v>
      </c>
      <c r="J296" s="4" t="s">
        <v>24</v>
      </c>
      <c r="K296" s="5">
        <v>33257</v>
      </c>
      <c r="L296" s="17" t="s">
        <v>25</v>
      </c>
      <c r="M296" s="5">
        <f t="shared" si="20"/>
        <v>-165.26400000000001</v>
      </c>
      <c r="N296" s="6" t="str">
        <f>VLOOKUP(C296,'[8]Trips&amp;Operators'!$C$1:$E$99999,3,FALSE)</f>
        <v>STAMBAUGH</v>
      </c>
      <c r="O296" s="18" t="s">
        <v>26</v>
      </c>
      <c r="P296" s="8" t="str">
        <f>VLOOKUP(E296,[2]CommonEnf!$A$1:$B$12,2,FALSE)</f>
        <v>Crossing Early Arrival</v>
      </c>
      <c r="Q296" s="4" t="str">
        <f t="shared" si="16"/>
        <v>07</v>
      </c>
      <c r="R296" s="9">
        <f t="shared" si="17"/>
        <v>42620</v>
      </c>
      <c r="S296" s="4" t="str">
        <f t="shared" si="18"/>
        <v>0224-07</v>
      </c>
      <c r="T296" s="4" t="str">
        <f t="shared" si="19"/>
        <v>EC</v>
      </c>
    </row>
    <row r="297" spans="1:20" x14ac:dyDescent="0.25">
      <c r="A297" s="3">
        <v>42620.235335648147</v>
      </c>
      <c r="B297" s="4" t="s">
        <v>35</v>
      </c>
      <c r="C297" s="4" t="s">
        <v>333</v>
      </c>
      <c r="D297" s="4" t="s">
        <v>30</v>
      </c>
      <c r="E297" s="4" t="s">
        <v>23</v>
      </c>
      <c r="F297" s="5">
        <v>520</v>
      </c>
      <c r="G297" s="5">
        <v>572</v>
      </c>
      <c r="H297" s="5">
        <v>48976</v>
      </c>
      <c r="I297" s="5">
        <v>46973</v>
      </c>
      <c r="J297" s="4" t="s">
        <v>24</v>
      </c>
      <c r="K297" s="5">
        <v>48048</v>
      </c>
      <c r="L297" s="17" t="s">
        <v>25</v>
      </c>
      <c r="M297" s="5">
        <f t="shared" si="20"/>
        <v>-567.6</v>
      </c>
      <c r="N297" s="6" t="str">
        <f>VLOOKUP(C297,'[8]Trips&amp;Operators'!$C$1:$E$99999,3,FALSE)</f>
        <v>BEAM</v>
      </c>
      <c r="O297" s="18" t="s">
        <v>26</v>
      </c>
      <c r="P297" s="8" t="str">
        <f>VLOOKUP(E297,[2]CommonEnf!$A$1:$B$12,2,FALSE)</f>
        <v>Crossing Early Arrival</v>
      </c>
      <c r="Q297" s="4" t="str">
        <f t="shared" si="16"/>
        <v>07</v>
      </c>
      <c r="R297" s="9">
        <f t="shared" si="17"/>
        <v>42620</v>
      </c>
      <c r="S297" s="4" t="str">
        <f t="shared" si="18"/>
        <v>0106-07</v>
      </c>
      <c r="T297" s="4" t="str">
        <f t="shared" si="19"/>
        <v>EC</v>
      </c>
    </row>
    <row r="298" spans="1:20" x14ac:dyDescent="0.25">
      <c r="A298" s="3">
        <v>42620.414826388886</v>
      </c>
      <c r="B298" s="4" t="s">
        <v>234</v>
      </c>
      <c r="C298" s="4" t="s">
        <v>334</v>
      </c>
      <c r="D298" s="4" t="s">
        <v>30</v>
      </c>
      <c r="E298" s="4" t="s">
        <v>23</v>
      </c>
      <c r="F298" s="5">
        <v>0</v>
      </c>
      <c r="G298" s="5">
        <v>288</v>
      </c>
      <c r="H298" s="5">
        <v>58025</v>
      </c>
      <c r="I298" s="5">
        <v>58592</v>
      </c>
      <c r="J298" s="4" t="s">
        <v>24</v>
      </c>
      <c r="K298" s="5">
        <v>58118</v>
      </c>
      <c r="L298" s="17" t="s">
        <v>34</v>
      </c>
      <c r="M298" s="5">
        <f t="shared" si="20"/>
        <v>-250.27199999999999</v>
      </c>
      <c r="N298" s="6" t="str">
        <f>VLOOKUP(C298,'[8]Trips&amp;Operators'!$C$1:$E$99999,3,FALSE)</f>
        <v>SANTIZO</v>
      </c>
      <c r="O298" s="18" t="s">
        <v>26</v>
      </c>
      <c r="P298" s="8" t="str">
        <f>VLOOKUP(E298,[2]CommonEnf!$A$1:$B$12,2,FALSE)</f>
        <v>Crossing Early Arrival</v>
      </c>
      <c r="Q298" s="4" t="str">
        <f t="shared" si="16"/>
        <v>07</v>
      </c>
      <c r="R298" s="9">
        <f t="shared" si="17"/>
        <v>42620</v>
      </c>
      <c r="S298" s="4" t="str">
        <f t="shared" si="18"/>
        <v>0149-07</v>
      </c>
      <c r="T298" s="4" t="str">
        <f t="shared" si="19"/>
        <v>EC</v>
      </c>
    </row>
    <row r="299" spans="1:20" x14ac:dyDescent="0.25">
      <c r="A299" s="3">
        <v>42620.296469907407</v>
      </c>
      <c r="B299" s="4" t="s">
        <v>69</v>
      </c>
      <c r="C299" s="4" t="s">
        <v>335</v>
      </c>
      <c r="D299" s="4" t="s">
        <v>22</v>
      </c>
      <c r="E299" s="4" t="s">
        <v>23</v>
      </c>
      <c r="F299" s="5">
        <v>0</v>
      </c>
      <c r="G299" s="5">
        <v>338</v>
      </c>
      <c r="H299" s="5">
        <v>58166</v>
      </c>
      <c r="I299" s="5">
        <v>57472</v>
      </c>
      <c r="J299" s="4" t="s">
        <v>24</v>
      </c>
      <c r="K299" s="5">
        <v>58301</v>
      </c>
      <c r="L299" s="17" t="s">
        <v>25</v>
      </c>
      <c r="M299" s="5">
        <f t="shared" si="20"/>
        <v>-437.71199999999999</v>
      </c>
      <c r="N299" s="6" t="str">
        <f>VLOOKUP(C299,'[8]Trips&amp;Operators'!$C$1:$E$99999,3,FALSE)</f>
        <v>HILLS</v>
      </c>
      <c r="O299" s="18" t="s">
        <v>26</v>
      </c>
      <c r="P299" s="8" t="str">
        <f>VLOOKUP(E299,[2]CommonEnf!$A$1:$B$12,2,FALSE)</f>
        <v>Crossing Early Arrival</v>
      </c>
      <c r="Q299" s="4" t="str">
        <f t="shared" si="16"/>
        <v>07</v>
      </c>
      <c r="R299" s="9">
        <f t="shared" si="17"/>
        <v>42620</v>
      </c>
      <c r="S299" s="4" t="str">
        <f t="shared" si="18"/>
        <v>0118-07</v>
      </c>
      <c r="T299" s="4" t="str">
        <f t="shared" si="19"/>
        <v>EC</v>
      </c>
    </row>
    <row r="300" spans="1:20" x14ac:dyDescent="0.25">
      <c r="A300" s="3">
        <v>42620.39980324074</v>
      </c>
      <c r="B300" s="4" t="s">
        <v>73</v>
      </c>
      <c r="C300" s="4" t="s">
        <v>336</v>
      </c>
      <c r="D300" s="4" t="s">
        <v>22</v>
      </c>
      <c r="E300" s="4" t="s">
        <v>23</v>
      </c>
      <c r="F300" s="5">
        <v>0</v>
      </c>
      <c r="G300" s="5">
        <v>211</v>
      </c>
      <c r="H300" s="5">
        <v>63125</v>
      </c>
      <c r="I300" s="5">
        <v>62706</v>
      </c>
      <c r="J300" s="4" t="s">
        <v>24</v>
      </c>
      <c r="K300" s="5">
        <v>63309</v>
      </c>
      <c r="L300" s="17" t="s">
        <v>25</v>
      </c>
      <c r="M300" s="5">
        <f t="shared" si="20"/>
        <v>-318.38400000000001</v>
      </c>
      <c r="N300" s="6" t="str">
        <f>VLOOKUP(C300,'[8]Trips&amp;Operators'!$C$1:$E$99999,3,FALSE)</f>
        <v>KILLION</v>
      </c>
      <c r="O300" s="18" t="s">
        <v>26</v>
      </c>
      <c r="P300" s="8" t="str">
        <f>VLOOKUP(E300,[2]CommonEnf!$A$1:$B$12,2,FALSE)</f>
        <v>Crossing Early Arrival</v>
      </c>
      <c r="Q300" s="4" t="str">
        <f t="shared" si="16"/>
        <v>07</v>
      </c>
      <c r="R300" s="9">
        <f t="shared" si="17"/>
        <v>42620</v>
      </c>
      <c r="S300" s="4" t="str">
        <f t="shared" si="18"/>
        <v>0138-07</v>
      </c>
      <c r="T300" s="4" t="str">
        <f t="shared" si="19"/>
        <v>EC</v>
      </c>
    </row>
    <row r="301" spans="1:20" x14ac:dyDescent="0.25">
      <c r="A301" s="3">
        <v>42620.37771990741</v>
      </c>
      <c r="B301" s="4" t="s">
        <v>35</v>
      </c>
      <c r="C301" s="4" t="s">
        <v>337</v>
      </c>
      <c r="D301" s="4" t="s">
        <v>30</v>
      </c>
      <c r="E301" s="4" t="s">
        <v>23</v>
      </c>
      <c r="F301" s="5">
        <v>0</v>
      </c>
      <c r="G301" s="5">
        <v>271</v>
      </c>
      <c r="H301" s="5">
        <v>78563</v>
      </c>
      <c r="I301" s="5">
        <v>78200</v>
      </c>
      <c r="J301" s="4" t="s">
        <v>24</v>
      </c>
      <c r="K301" s="5">
        <v>78469</v>
      </c>
      <c r="L301" s="17" t="s">
        <v>25</v>
      </c>
      <c r="M301" s="5">
        <f t="shared" si="20"/>
        <v>-142.03200000000001</v>
      </c>
      <c r="N301" s="6" t="str">
        <f>VLOOKUP(C301,'[8]Trips&amp;Operators'!$C$1:$E$99999,3,FALSE)</f>
        <v>STRICKLAND</v>
      </c>
      <c r="O301" s="18" t="s">
        <v>26</v>
      </c>
      <c r="P301" s="8" t="str">
        <f>VLOOKUP(E301,[2]CommonEnf!$A$1:$B$12,2,FALSE)</f>
        <v>Crossing Early Arrival</v>
      </c>
      <c r="Q301" s="4" t="str">
        <f t="shared" si="16"/>
        <v>07</v>
      </c>
      <c r="R301" s="9">
        <f t="shared" si="17"/>
        <v>42620</v>
      </c>
      <c r="S301" s="4" t="str">
        <f t="shared" si="18"/>
        <v>0134-07</v>
      </c>
      <c r="T301" s="4" t="str">
        <f t="shared" si="19"/>
        <v>EC</v>
      </c>
    </row>
    <row r="302" spans="1:20" x14ac:dyDescent="0.25">
      <c r="A302" s="3">
        <v>42620.36309027778</v>
      </c>
      <c r="B302" s="4" t="s">
        <v>69</v>
      </c>
      <c r="C302" s="4" t="s">
        <v>338</v>
      </c>
      <c r="D302" s="4" t="s">
        <v>22</v>
      </c>
      <c r="E302" s="4" t="s">
        <v>23</v>
      </c>
      <c r="F302" s="5">
        <v>0</v>
      </c>
      <c r="G302" s="5">
        <v>226</v>
      </c>
      <c r="H302" s="5">
        <v>109033</v>
      </c>
      <c r="I302" s="5">
        <v>108876</v>
      </c>
      <c r="J302" s="4" t="s">
        <v>24</v>
      </c>
      <c r="K302" s="5">
        <v>109135</v>
      </c>
      <c r="L302" s="17" t="s">
        <v>25</v>
      </c>
      <c r="M302" s="5">
        <f t="shared" si="20"/>
        <v>-136.75200000000001</v>
      </c>
      <c r="N302" s="6" t="str">
        <f>VLOOKUP(C302,'[8]Trips&amp;Operators'!$C$1:$E$99999,3,FALSE)</f>
        <v>HILLS</v>
      </c>
      <c r="O302" s="18" t="s">
        <v>26</v>
      </c>
      <c r="P302" s="8" t="str">
        <f>VLOOKUP(E302,[2]CommonEnf!$A$1:$B$12,2,FALSE)</f>
        <v>Crossing Early Arrival</v>
      </c>
      <c r="Q302" s="4" t="str">
        <f t="shared" si="16"/>
        <v>07</v>
      </c>
      <c r="R302" s="9">
        <f t="shared" si="17"/>
        <v>42620</v>
      </c>
      <c r="S302" s="4" t="str">
        <f t="shared" si="18"/>
        <v>0132-07</v>
      </c>
      <c r="T302" s="4" t="str">
        <f t="shared" si="19"/>
        <v>EC</v>
      </c>
    </row>
    <row r="303" spans="1:20" x14ac:dyDescent="0.25">
      <c r="A303" s="3">
        <v>42620.323877314811</v>
      </c>
      <c r="B303" s="4" t="s">
        <v>31</v>
      </c>
      <c r="C303" s="4" t="s">
        <v>339</v>
      </c>
      <c r="D303" s="4" t="s">
        <v>33</v>
      </c>
      <c r="E303" s="4" t="s">
        <v>45</v>
      </c>
      <c r="F303" s="5">
        <v>150</v>
      </c>
      <c r="G303" s="5">
        <v>201</v>
      </c>
      <c r="H303" s="5">
        <v>2337</v>
      </c>
      <c r="I303" s="5">
        <v>2676</v>
      </c>
      <c r="J303" s="4" t="s">
        <v>46</v>
      </c>
      <c r="K303" s="5">
        <v>0</v>
      </c>
      <c r="L303" s="17" t="s">
        <v>34</v>
      </c>
      <c r="M303" s="5">
        <f t="shared" si="20"/>
        <v>-1412.9280000000001</v>
      </c>
      <c r="N303" s="6" t="str">
        <f>VLOOKUP(C303,'[8]Trips&amp;Operators'!$C$1:$E$99999,3,FALSE)</f>
        <v>STRICKLAND</v>
      </c>
      <c r="O303" s="18" t="s">
        <v>26</v>
      </c>
      <c r="P303" s="8" t="str">
        <f>VLOOKUP(E303,[2]CommonEnf!$A$1:$B$12,2,FALSE)</f>
        <v>Speed Restriction</v>
      </c>
      <c r="Q303" s="4" t="str">
        <f t="shared" si="16"/>
        <v>07</v>
      </c>
      <c r="R303" s="9">
        <f t="shared" si="17"/>
        <v>42620</v>
      </c>
      <c r="S303" s="4" t="str">
        <f t="shared" si="18"/>
        <v>0133-07</v>
      </c>
      <c r="T303" s="4" t="str">
        <f t="shared" si="19"/>
        <v>EC</v>
      </c>
    </row>
    <row r="304" spans="1:20" x14ac:dyDescent="0.25">
      <c r="A304" s="3">
        <v>42620.388831018521</v>
      </c>
      <c r="B304" s="4" t="s">
        <v>35</v>
      </c>
      <c r="C304" s="4" t="s">
        <v>337</v>
      </c>
      <c r="D304" s="4" t="s">
        <v>33</v>
      </c>
      <c r="E304" s="4" t="s">
        <v>45</v>
      </c>
      <c r="F304" s="5">
        <v>150</v>
      </c>
      <c r="G304" s="5">
        <v>201</v>
      </c>
      <c r="H304" s="5">
        <v>3658</v>
      </c>
      <c r="I304" s="5">
        <v>3350</v>
      </c>
      <c r="J304" s="4" t="s">
        <v>46</v>
      </c>
      <c r="K304" s="5">
        <v>4677</v>
      </c>
      <c r="L304" s="17" t="s">
        <v>25</v>
      </c>
      <c r="M304" s="5">
        <f t="shared" si="20"/>
        <v>-700.65600000000006</v>
      </c>
      <c r="N304" s="6" t="str">
        <f>VLOOKUP(C304,'[8]Trips&amp;Operators'!$C$1:$E$99999,3,FALSE)</f>
        <v>STRICKLAND</v>
      </c>
      <c r="O304" s="18" t="s">
        <v>26</v>
      </c>
      <c r="P304" s="8" t="str">
        <f>VLOOKUP(E304,[2]CommonEnf!$A$1:$B$12,2,FALSE)</f>
        <v>Speed Restriction</v>
      </c>
      <c r="Q304" s="4" t="str">
        <f t="shared" si="16"/>
        <v>07</v>
      </c>
      <c r="R304" s="9">
        <f t="shared" si="17"/>
        <v>42620</v>
      </c>
      <c r="S304" s="4" t="str">
        <f t="shared" si="18"/>
        <v>0134-07</v>
      </c>
      <c r="T304" s="4" t="str">
        <f t="shared" si="19"/>
        <v>EC</v>
      </c>
    </row>
    <row r="305" spans="1:20" x14ac:dyDescent="0.25">
      <c r="A305" s="3">
        <v>42620.397789351853</v>
      </c>
      <c r="B305" s="4" t="s">
        <v>31</v>
      </c>
      <c r="C305" s="4" t="s">
        <v>340</v>
      </c>
      <c r="D305" s="4" t="s">
        <v>33</v>
      </c>
      <c r="E305" s="4" t="s">
        <v>45</v>
      </c>
      <c r="F305" s="5">
        <v>200</v>
      </c>
      <c r="G305" s="5">
        <v>253</v>
      </c>
      <c r="H305" s="5">
        <v>5457</v>
      </c>
      <c r="I305" s="5">
        <v>5980</v>
      </c>
      <c r="J305" s="4" t="s">
        <v>46</v>
      </c>
      <c r="K305" s="5">
        <v>4677</v>
      </c>
      <c r="L305" s="17" t="s">
        <v>34</v>
      </c>
      <c r="M305" s="5">
        <f t="shared" si="20"/>
        <v>-687.98400000000004</v>
      </c>
      <c r="N305" s="6" t="str">
        <f>VLOOKUP(C305,'[8]Trips&amp;Operators'!$C$1:$E$99999,3,FALSE)</f>
        <v>STRICKLAND</v>
      </c>
      <c r="O305" s="18" t="s">
        <v>26</v>
      </c>
      <c r="P305" s="8" t="str">
        <f>VLOOKUP(E305,[2]CommonEnf!$A$1:$B$12,2,FALSE)</f>
        <v>Speed Restriction</v>
      </c>
      <c r="Q305" s="4" t="str">
        <f t="shared" si="16"/>
        <v>07</v>
      </c>
      <c r="R305" s="9">
        <f t="shared" si="17"/>
        <v>42620</v>
      </c>
      <c r="S305" s="4" t="str">
        <f t="shared" si="18"/>
        <v>0147-07</v>
      </c>
      <c r="T305" s="4" t="str">
        <f t="shared" si="19"/>
        <v>EC</v>
      </c>
    </row>
    <row r="306" spans="1:20" x14ac:dyDescent="0.25">
      <c r="A306" s="3">
        <v>42620.875277777777</v>
      </c>
      <c r="B306" s="4" t="s">
        <v>152</v>
      </c>
      <c r="C306" s="4" t="s">
        <v>332</v>
      </c>
      <c r="D306" s="4" t="s">
        <v>30</v>
      </c>
      <c r="E306" s="4" t="s">
        <v>45</v>
      </c>
      <c r="F306" s="5">
        <v>300</v>
      </c>
      <c r="G306" s="5">
        <v>426</v>
      </c>
      <c r="H306" s="5">
        <v>22789</v>
      </c>
      <c r="I306" s="5">
        <v>21685</v>
      </c>
      <c r="J306" s="4" t="s">
        <v>46</v>
      </c>
      <c r="K306" s="5">
        <v>21848</v>
      </c>
      <c r="L306" s="17" t="s">
        <v>25</v>
      </c>
      <c r="M306" s="5">
        <f t="shared" si="20"/>
        <v>-86.063999999999993</v>
      </c>
      <c r="N306" s="6" t="str">
        <f>VLOOKUP(C306,'[8]Trips&amp;Operators'!$C$1:$E$99999,3,FALSE)</f>
        <v>STAMBAUGH</v>
      </c>
      <c r="O306" s="18" t="s">
        <v>26</v>
      </c>
      <c r="P306" s="8" t="str">
        <f>VLOOKUP(E306,[2]CommonEnf!$A$1:$B$12,2,FALSE)</f>
        <v>Speed Restriction</v>
      </c>
      <c r="Q306" s="4" t="str">
        <f t="shared" si="16"/>
        <v>07</v>
      </c>
      <c r="R306" s="9">
        <f t="shared" si="17"/>
        <v>42620</v>
      </c>
      <c r="S306" s="4" t="str">
        <f t="shared" si="18"/>
        <v>0224-07</v>
      </c>
      <c r="T306" s="4" t="str">
        <f t="shared" si="19"/>
        <v>EC</v>
      </c>
    </row>
    <row r="307" spans="1:20" x14ac:dyDescent="0.25">
      <c r="A307" s="3">
        <v>42620.310694444444</v>
      </c>
      <c r="B307" s="4" t="s">
        <v>35</v>
      </c>
      <c r="C307" s="4" t="s">
        <v>341</v>
      </c>
      <c r="D307" s="4" t="s">
        <v>30</v>
      </c>
      <c r="E307" s="4" t="s">
        <v>45</v>
      </c>
      <c r="F307" s="5">
        <v>200</v>
      </c>
      <c r="G307" s="5">
        <v>272</v>
      </c>
      <c r="H307" s="5">
        <v>31429</v>
      </c>
      <c r="I307" s="5">
        <v>30862</v>
      </c>
      <c r="J307" s="4" t="s">
        <v>46</v>
      </c>
      <c r="K307" s="5">
        <v>30562</v>
      </c>
      <c r="L307" s="17" t="s">
        <v>25</v>
      </c>
      <c r="M307" s="5">
        <f t="shared" si="20"/>
        <v>158.4</v>
      </c>
      <c r="N307" s="6" t="str">
        <f>VLOOKUP(C307,'[8]Trips&amp;Operators'!$C$1:$E$99999,3,FALSE)</f>
        <v>STRICKLAND</v>
      </c>
      <c r="O307" s="18" t="s">
        <v>26</v>
      </c>
      <c r="P307" s="8" t="str">
        <f>VLOOKUP(E307,[2]CommonEnf!$A$1:$B$12,2,FALSE)</f>
        <v>Speed Restriction</v>
      </c>
      <c r="Q307" s="4" t="str">
        <f t="shared" si="16"/>
        <v>07</v>
      </c>
      <c r="R307" s="9">
        <f t="shared" si="17"/>
        <v>42620</v>
      </c>
      <c r="S307" s="4" t="str">
        <f t="shared" si="18"/>
        <v>0120-07</v>
      </c>
      <c r="T307" s="4" t="str">
        <f t="shared" si="19"/>
        <v>EC</v>
      </c>
    </row>
    <row r="308" spans="1:20" x14ac:dyDescent="0.25">
      <c r="A308" s="3">
        <v>42620.873379629629</v>
      </c>
      <c r="B308" s="4" t="s">
        <v>152</v>
      </c>
      <c r="C308" s="4" t="s">
        <v>332</v>
      </c>
      <c r="D308" s="4" t="s">
        <v>30</v>
      </c>
      <c r="E308" s="4" t="s">
        <v>45</v>
      </c>
      <c r="F308" s="5">
        <v>200</v>
      </c>
      <c r="G308" s="5">
        <v>277</v>
      </c>
      <c r="H308" s="5">
        <v>32110</v>
      </c>
      <c r="I308" s="5">
        <v>31207</v>
      </c>
      <c r="J308" s="4" t="s">
        <v>46</v>
      </c>
      <c r="K308" s="5">
        <v>30562</v>
      </c>
      <c r="L308" s="17" t="s">
        <v>25</v>
      </c>
      <c r="M308" s="5">
        <f t="shared" si="20"/>
        <v>340.56</v>
      </c>
      <c r="N308" s="6" t="str">
        <f>VLOOKUP(C308,'[8]Trips&amp;Operators'!$C$1:$E$99999,3,FALSE)</f>
        <v>STAMBAUGH</v>
      </c>
      <c r="O308" s="18" t="s">
        <v>26</v>
      </c>
      <c r="P308" s="8" t="str">
        <f>VLOOKUP(E308,[2]CommonEnf!$A$1:$B$12,2,FALSE)</f>
        <v>Speed Restriction</v>
      </c>
      <c r="Q308" s="4" t="str">
        <f t="shared" si="16"/>
        <v>07</v>
      </c>
      <c r="R308" s="9">
        <f t="shared" si="17"/>
        <v>42620</v>
      </c>
      <c r="S308" s="4" t="str">
        <f t="shared" si="18"/>
        <v>0224-07</v>
      </c>
      <c r="T308" s="4" t="str">
        <f t="shared" si="19"/>
        <v>EC</v>
      </c>
    </row>
    <row r="309" spans="1:20" x14ac:dyDescent="0.25">
      <c r="A309" s="3">
        <v>42620.212569444448</v>
      </c>
      <c r="B309" s="4" t="s">
        <v>48</v>
      </c>
      <c r="C309" s="4" t="s">
        <v>342</v>
      </c>
      <c r="D309" s="4" t="s">
        <v>30</v>
      </c>
      <c r="E309" s="4" t="s">
        <v>45</v>
      </c>
      <c r="F309" s="5">
        <v>400</v>
      </c>
      <c r="G309" s="5">
        <v>642</v>
      </c>
      <c r="H309" s="5">
        <v>114079</v>
      </c>
      <c r="I309" s="5">
        <v>116652</v>
      </c>
      <c r="J309" s="4" t="s">
        <v>46</v>
      </c>
      <c r="K309" s="5">
        <v>116838</v>
      </c>
      <c r="L309" s="17" t="s">
        <v>34</v>
      </c>
      <c r="M309" s="5">
        <f t="shared" si="20"/>
        <v>98.207999999999998</v>
      </c>
      <c r="N309" s="6" t="str">
        <f>VLOOKUP(C309,'[8]Trips&amp;Operators'!$C$1:$E$99999,3,FALSE)</f>
        <v>KILLION</v>
      </c>
      <c r="O309" s="18" t="s">
        <v>26</v>
      </c>
      <c r="P309" s="8" t="str">
        <f>VLOOKUP(E309,[2]CommonEnf!$A$1:$B$12,2,FALSE)</f>
        <v>Speed Restriction</v>
      </c>
      <c r="Q309" s="4" t="str">
        <f t="shared" si="16"/>
        <v>07</v>
      </c>
      <c r="R309" s="9">
        <f t="shared" si="17"/>
        <v>42620</v>
      </c>
      <c r="S309" s="4" t="str">
        <f t="shared" si="18"/>
        <v>0109-07</v>
      </c>
      <c r="T309" s="4" t="str">
        <f t="shared" si="19"/>
        <v>EC</v>
      </c>
    </row>
    <row r="310" spans="1:20" x14ac:dyDescent="0.25">
      <c r="A310" s="3">
        <v>42620.683877314812</v>
      </c>
      <c r="B310" s="4" t="s">
        <v>73</v>
      </c>
      <c r="C310" s="4" t="s">
        <v>343</v>
      </c>
      <c r="D310" s="4" t="s">
        <v>30</v>
      </c>
      <c r="E310" s="4" t="s">
        <v>45</v>
      </c>
      <c r="F310" s="5">
        <v>450</v>
      </c>
      <c r="G310" s="5">
        <v>705</v>
      </c>
      <c r="H310" s="5">
        <v>130959</v>
      </c>
      <c r="I310" s="5">
        <v>127887</v>
      </c>
      <c r="J310" s="4" t="s">
        <v>46</v>
      </c>
      <c r="K310" s="5">
        <v>127587</v>
      </c>
      <c r="L310" s="17" t="s">
        <v>25</v>
      </c>
      <c r="M310" s="5">
        <f t="shared" si="20"/>
        <v>158.4</v>
      </c>
      <c r="N310" s="6" t="str">
        <f>VLOOKUP(C310,'[8]Trips&amp;Operators'!$C$1:$E$99999,3,FALSE)</f>
        <v>ISHMAEL</v>
      </c>
      <c r="O310" s="18" t="s">
        <v>26</v>
      </c>
      <c r="P310" s="8" t="str">
        <f>VLOOKUP(E310,[2]CommonEnf!$A$1:$B$12,2,FALSE)</f>
        <v>Speed Restriction</v>
      </c>
      <c r="Q310" s="4" t="str">
        <f t="shared" si="16"/>
        <v>07</v>
      </c>
      <c r="R310" s="9">
        <f t="shared" si="17"/>
        <v>42620</v>
      </c>
      <c r="S310" s="4" t="str">
        <f t="shared" si="18"/>
        <v>0194-07</v>
      </c>
      <c r="T310" s="4" t="str">
        <f t="shared" si="19"/>
        <v>EC</v>
      </c>
    </row>
    <row r="311" spans="1:20" x14ac:dyDescent="0.25">
      <c r="A311" s="3">
        <v>42620.374618055554</v>
      </c>
      <c r="B311" s="4" t="s">
        <v>96</v>
      </c>
      <c r="C311" s="4" t="s">
        <v>344</v>
      </c>
      <c r="D311" s="4" t="s">
        <v>33</v>
      </c>
      <c r="E311" s="4" t="s">
        <v>45</v>
      </c>
      <c r="F311" s="5">
        <v>700</v>
      </c>
      <c r="G311" s="5">
        <v>751</v>
      </c>
      <c r="H311" s="5">
        <v>180226</v>
      </c>
      <c r="I311" s="5">
        <v>183749</v>
      </c>
      <c r="J311" s="4" t="s">
        <v>46</v>
      </c>
      <c r="K311" s="5">
        <v>161962</v>
      </c>
      <c r="L311" s="17" t="s">
        <v>34</v>
      </c>
      <c r="M311" s="5">
        <f t="shared" si="20"/>
        <v>-11503.536</v>
      </c>
      <c r="N311" s="6" t="str">
        <f>VLOOKUP(C311,'[8]Trips&amp;Operators'!$C$1:$E$99999,3,FALSE)</f>
        <v>ROCHA</v>
      </c>
      <c r="O311" s="18" t="s">
        <v>26</v>
      </c>
      <c r="P311" s="8" t="str">
        <f>VLOOKUP(E311,[2]CommonEnf!$A$1:$B$12,2,FALSE)</f>
        <v>Speed Restriction</v>
      </c>
      <c r="Q311" s="4" t="str">
        <f t="shared" si="16"/>
        <v>07</v>
      </c>
      <c r="R311" s="9">
        <f t="shared" si="17"/>
        <v>42620</v>
      </c>
      <c r="S311" s="4" t="str">
        <f t="shared" si="18"/>
        <v>0139-07</v>
      </c>
      <c r="T311" s="4" t="str">
        <f t="shared" si="19"/>
        <v>EC</v>
      </c>
    </row>
    <row r="312" spans="1:20" x14ac:dyDescent="0.25">
      <c r="A312" s="3">
        <v>42620.421354166669</v>
      </c>
      <c r="B312" s="4" t="s">
        <v>31</v>
      </c>
      <c r="C312" s="4" t="s">
        <v>340</v>
      </c>
      <c r="D312" s="4" t="s">
        <v>30</v>
      </c>
      <c r="E312" s="4" t="s">
        <v>45</v>
      </c>
      <c r="F312" s="5">
        <v>150</v>
      </c>
      <c r="G312" s="5">
        <v>255</v>
      </c>
      <c r="H312" s="5">
        <v>228963</v>
      </c>
      <c r="I312" s="5">
        <v>229552</v>
      </c>
      <c r="J312" s="4" t="s">
        <v>46</v>
      </c>
      <c r="K312" s="5">
        <v>230436</v>
      </c>
      <c r="L312" s="17" t="s">
        <v>34</v>
      </c>
      <c r="M312" s="5">
        <f t="shared" si="20"/>
        <v>466.75200000000001</v>
      </c>
      <c r="N312" s="6" t="str">
        <f>VLOOKUP(C312,'[8]Trips&amp;Operators'!$C$1:$E$99999,3,FALSE)</f>
        <v>STRICKLAND</v>
      </c>
      <c r="O312" s="18" t="s">
        <v>26</v>
      </c>
      <c r="P312" s="8" t="str">
        <f>VLOOKUP(E312,[2]CommonEnf!$A$1:$B$12,2,FALSE)</f>
        <v>Speed Restriction</v>
      </c>
      <c r="Q312" s="4" t="str">
        <f t="shared" si="16"/>
        <v>07</v>
      </c>
      <c r="R312" s="9">
        <f t="shared" si="17"/>
        <v>42620</v>
      </c>
      <c r="S312" s="4" t="str">
        <f t="shared" si="18"/>
        <v>0147-07</v>
      </c>
      <c r="T312" s="4" t="str">
        <f t="shared" si="19"/>
        <v>EC</v>
      </c>
    </row>
    <row r="313" spans="1:20" x14ac:dyDescent="0.25">
      <c r="A313" s="3">
        <v>42620.696643518517</v>
      </c>
      <c r="B313" s="4" t="s">
        <v>31</v>
      </c>
      <c r="C313" s="4" t="s">
        <v>345</v>
      </c>
      <c r="D313" s="4" t="s">
        <v>30</v>
      </c>
      <c r="E313" s="4" t="s">
        <v>55</v>
      </c>
      <c r="F313" s="5">
        <v>0</v>
      </c>
      <c r="G313" s="5">
        <v>444</v>
      </c>
      <c r="H313" s="5">
        <v>54779</v>
      </c>
      <c r="I313" s="5">
        <v>55997</v>
      </c>
      <c r="J313" s="4" t="s">
        <v>56</v>
      </c>
      <c r="K313" s="5">
        <v>56883</v>
      </c>
      <c r="L313" s="17" t="s">
        <v>34</v>
      </c>
      <c r="M313" s="5">
        <f t="shared" si="20"/>
        <v>467.80799999999999</v>
      </c>
      <c r="N313" s="6" t="str">
        <f>VLOOKUP(C313,'[8]Trips&amp;Operators'!$C$1:$E$99999,3,FALSE)</f>
        <v>BARTLETT</v>
      </c>
      <c r="O313" s="18" t="s">
        <v>120</v>
      </c>
      <c r="P313" s="8" t="s">
        <v>225</v>
      </c>
      <c r="Q313" s="4" t="str">
        <f t="shared" si="16"/>
        <v>07</v>
      </c>
      <c r="R313" s="9">
        <f t="shared" si="17"/>
        <v>42620</v>
      </c>
      <c r="S313" s="4" t="str">
        <f t="shared" si="18"/>
        <v>0203-07</v>
      </c>
      <c r="T313" s="4" t="str">
        <f t="shared" si="19"/>
        <v>EC</v>
      </c>
    </row>
    <row r="314" spans="1:20" x14ac:dyDescent="0.25">
      <c r="A314" s="3">
        <v>42620.454363425924</v>
      </c>
      <c r="B314" s="4" t="s">
        <v>209</v>
      </c>
      <c r="C314" s="4" t="s">
        <v>346</v>
      </c>
      <c r="D314" s="4" t="s">
        <v>30</v>
      </c>
      <c r="E314" s="4" t="s">
        <v>55</v>
      </c>
      <c r="F314" s="5">
        <v>0</v>
      </c>
      <c r="G314" s="5">
        <v>378</v>
      </c>
      <c r="H314" s="5">
        <v>129132</v>
      </c>
      <c r="I314" s="5">
        <v>128217</v>
      </c>
      <c r="J314" s="4" t="s">
        <v>56</v>
      </c>
      <c r="K314" s="5">
        <v>127587</v>
      </c>
      <c r="L314" s="17" t="s">
        <v>25</v>
      </c>
      <c r="M314" s="5">
        <f t="shared" si="20"/>
        <v>332.64</v>
      </c>
      <c r="N314" s="6" t="str">
        <f>VLOOKUP(C314,'[8]Trips&amp;Operators'!$C$1:$E$99999,3,FALSE)</f>
        <v>SANTIZO</v>
      </c>
      <c r="O314" s="18" t="s">
        <v>26</v>
      </c>
      <c r="P314" s="8" t="str">
        <f>VLOOKUP(E314,[2]CommonEnf!$A$1:$B$12,2,FALSE)</f>
        <v>Legitimate STOP signal aspect</v>
      </c>
      <c r="Q314" s="4" t="str">
        <f t="shared" si="16"/>
        <v>07</v>
      </c>
      <c r="R314" s="9">
        <f t="shared" si="17"/>
        <v>42620</v>
      </c>
      <c r="S314" s="4" t="str">
        <f t="shared" si="18"/>
        <v>0150-07</v>
      </c>
      <c r="T314" s="4" t="str">
        <f t="shared" si="19"/>
        <v>EC</v>
      </c>
    </row>
    <row r="315" spans="1:20" x14ac:dyDescent="0.25">
      <c r="A315" s="3">
        <v>42620.808761574073</v>
      </c>
      <c r="B315" s="4" t="s">
        <v>35</v>
      </c>
      <c r="C315" s="4" t="s">
        <v>347</v>
      </c>
      <c r="D315" s="4" t="s">
        <v>30</v>
      </c>
      <c r="E315" s="4" t="s">
        <v>55</v>
      </c>
      <c r="F315" s="5">
        <v>0</v>
      </c>
      <c r="G315" s="5">
        <v>393</v>
      </c>
      <c r="H315" s="5">
        <v>129328</v>
      </c>
      <c r="I315" s="5">
        <v>128238</v>
      </c>
      <c r="J315" s="4" t="s">
        <v>56</v>
      </c>
      <c r="K315" s="5">
        <v>127587</v>
      </c>
      <c r="L315" s="17" t="s">
        <v>25</v>
      </c>
      <c r="M315" s="5">
        <f t="shared" si="20"/>
        <v>343.72800000000007</v>
      </c>
      <c r="N315" s="6" t="str">
        <f>VLOOKUP(C315,'[8]Trips&amp;Operators'!$C$1:$E$99999,3,FALSE)</f>
        <v>LEVIN</v>
      </c>
      <c r="O315" s="18" t="s">
        <v>26</v>
      </c>
      <c r="P315" s="8" t="str">
        <f>VLOOKUP(E315,[2]CommonEnf!$A$1:$B$12,2,FALSE)</f>
        <v>Legitimate STOP signal aspect</v>
      </c>
      <c r="Q315" s="4" t="str">
        <f t="shared" si="16"/>
        <v>07</v>
      </c>
      <c r="R315" s="9">
        <f t="shared" si="17"/>
        <v>42620</v>
      </c>
      <c r="S315" s="4" t="str">
        <f t="shared" si="18"/>
        <v>0218-07</v>
      </c>
      <c r="T315" s="4" t="str">
        <f t="shared" si="19"/>
        <v>EC</v>
      </c>
    </row>
    <row r="316" spans="1:20" x14ac:dyDescent="0.25">
      <c r="A316" s="3">
        <v>42620.809293981481</v>
      </c>
      <c r="B316" s="4" t="s">
        <v>35</v>
      </c>
      <c r="C316" s="4" t="s">
        <v>347</v>
      </c>
      <c r="D316" s="4" t="s">
        <v>30</v>
      </c>
      <c r="E316" s="4" t="s">
        <v>55</v>
      </c>
      <c r="F316" s="5">
        <v>0</v>
      </c>
      <c r="G316" s="5">
        <v>69</v>
      </c>
      <c r="H316" s="5">
        <v>128136</v>
      </c>
      <c r="I316" s="5">
        <v>128023</v>
      </c>
      <c r="J316" s="4" t="s">
        <v>56</v>
      </c>
      <c r="K316" s="5">
        <v>127587</v>
      </c>
      <c r="L316" s="17" t="s">
        <v>25</v>
      </c>
      <c r="M316" s="5">
        <f t="shared" si="20"/>
        <v>230.208</v>
      </c>
      <c r="N316" s="6" t="str">
        <f>VLOOKUP(C316,'[8]Trips&amp;Operators'!$C$1:$E$99999,3,FALSE)</f>
        <v>LEVIN</v>
      </c>
      <c r="O316" s="18" t="s">
        <v>26</v>
      </c>
      <c r="P316" s="8" t="str">
        <f>VLOOKUP(E316,[2]CommonEnf!$A$1:$B$12,2,FALSE)</f>
        <v>Legitimate STOP signal aspect</v>
      </c>
      <c r="Q316" s="4" t="str">
        <f t="shared" si="16"/>
        <v>07</v>
      </c>
      <c r="R316" s="9">
        <f t="shared" si="17"/>
        <v>42620</v>
      </c>
      <c r="S316" s="4" t="str">
        <f t="shared" si="18"/>
        <v>0218-07</v>
      </c>
      <c r="T316" s="4" t="str">
        <f t="shared" si="19"/>
        <v>EC</v>
      </c>
    </row>
    <row r="317" spans="1:20" x14ac:dyDescent="0.25">
      <c r="A317" s="3">
        <v>42620.855115740742</v>
      </c>
      <c r="B317" s="4" t="s">
        <v>152</v>
      </c>
      <c r="C317" s="4" t="s">
        <v>332</v>
      </c>
      <c r="D317" s="4" t="s">
        <v>30</v>
      </c>
      <c r="E317" s="4" t="s">
        <v>55</v>
      </c>
      <c r="F317" s="5">
        <v>0</v>
      </c>
      <c r="G317" s="5">
        <v>508</v>
      </c>
      <c r="H317" s="5">
        <v>194679</v>
      </c>
      <c r="I317" s="5">
        <v>193208</v>
      </c>
      <c r="J317" s="4" t="s">
        <v>56</v>
      </c>
      <c r="K317" s="5">
        <v>191723</v>
      </c>
      <c r="L317" s="17" t="s">
        <v>25</v>
      </c>
      <c r="M317" s="5">
        <f t="shared" si="20"/>
        <v>784.08</v>
      </c>
      <c r="N317" s="6" t="str">
        <f>VLOOKUP(C317,'[8]Trips&amp;Operators'!$C$1:$E$99999,3,FALSE)</f>
        <v>STAMBAUGH</v>
      </c>
      <c r="O317" s="18" t="s">
        <v>26</v>
      </c>
      <c r="P317" s="8" t="str">
        <f>VLOOKUP(E317,[2]CommonEnf!$A$1:$B$12,2,FALSE)</f>
        <v>Legitimate STOP signal aspect</v>
      </c>
      <c r="Q317" s="4" t="str">
        <f t="shared" si="16"/>
        <v>07</v>
      </c>
      <c r="R317" s="9">
        <f t="shared" si="17"/>
        <v>42620</v>
      </c>
      <c r="S317" s="4" t="str">
        <f t="shared" si="18"/>
        <v>0224-07</v>
      </c>
      <c r="T317" s="4" t="str">
        <f t="shared" si="19"/>
        <v>EC</v>
      </c>
    </row>
    <row r="318" spans="1:20" x14ac:dyDescent="0.25">
      <c r="A318" s="3">
        <v>42620.223379629628</v>
      </c>
      <c r="B318" s="4" t="s">
        <v>69</v>
      </c>
      <c r="C318" s="4" t="s">
        <v>348</v>
      </c>
      <c r="D318" s="4" t="s">
        <v>30</v>
      </c>
      <c r="E318" s="4" t="s">
        <v>63</v>
      </c>
      <c r="F318" s="5">
        <v>0</v>
      </c>
      <c r="G318" s="5">
        <v>75</v>
      </c>
      <c r="H318" s="5">
        <v>285</v>
      </c>
      <c r="I318" s="5">
        <v>191</v>
      </c>
      <c r="J318" s="4" t="s">
        <v>64</v>
      </c>
      <c r="K318" s="5">
        <v>1</v>
      </c>
      <c r="L318" s="17" t="s">
        <v>25</v>
      </c>
      <c r="M318" s="5">
        <f t="shared" si="20"/>
        <v>100.32</v>
      </c>
      <c r="N318" s="6" t="str">
        <f>VLOOKUP(C318,'[8]Trips&amp;Operators'!$C$1:$E$99999,3,FALSE)</f>
        <v>HILLS</v>
      </c>
      <c r="O318" s="18" t="s">
        <v>26</v>
      </c>
      <c r="P318" s="8" t="str">
        <f>VLOOKUP(E318,[2]CommonEnf!$A$1:$B$12,2,FALSE)</f>
        <v>Line terminus</v>
      </c>
      <c r="Q318" s="4" t="str">
        <f t="shared" si="16"/>
        <v>07</v>
      </c>
      <c r="R318" s="9">
        <f t="shared" si="17"/>
        <v>42620</v>
      </c>
      <c r="S318" s="4" t="str">
        <f t="shared" si="18"/>
        <v>0104-07</v>
      </c>
      <c r="T318" s="4" t="str">
        <f t="shared" si="19"/>
        <v>EC</v>
      </c>
    </row>
    <row r="319" spans="1:20" x14ac:dyDescent="0.25">
      <c r="A319" s="3">
        <v>42620.223796296297</v>
      </c>
      <c r="B319" s="4" t="s">
        <v>69</v>
      </c>
      <c r="C319" s="4" t="s">
        <v>348</v>
      </c>
      <c r="D319" s="4" t="s">
        <v>30</v>
      </c>
      <c r="E319" s="4" t="s">
        <v>63</v>
      </c>
      <c r="F319" s="5">
        <v>0</v>
      </c>
      <c r="G319" s="5">
        <v>47</v>
      </c>
      <c r="H319" s="5">
        <v>145</v>
      </c>
      <c r="I319" s="5">
        <v>98</v>
      </c>
      <c r="J319" s="4" t="s">
        <v>64</v>
      </c>
      <c r="K319" s="5">
        <v>1</v>
      </c>
      <c r="L319" s="17" t="s">
        <v>25</v>
      </c>
      <c r="M319" s="5">
        <f t="shared" si="20"/>
        <v>51.216000000000001</v>
      </c>
      <c r="N319" s="6" t="str">
        <f>VLOOKUP(C319,'[8]Trips&amp;Operators'!$C$1:$E$99999,3,FALSE)</f>
        <v>HILLS</v>
      </c>
      <c r="O319" s="18" t="s">
        <v>26</v>
      </c>
      <c r="P319" s="8" t="str">
        <f>VLOOKUP(E319,[2]CommonEnf!$A$1:$B$12,2,FALSE)</f>
        <v>Line terminus</v>
      </c>
      <c r="Q319" s="4" t="str">
        <f t="shared" si="16"/>
        <v>07</v>
      </c>
      <c r="R319" s="9">
        <f t="shared" si="17"/>
        <v>42620</v>
      </c>
      <c r="S319" s="4" t="str">
        <f t="shared" si="18"/>
        <v>0104-07</v>
      </c>
      <c r="T319" s="4" t="str">
        <f t="shared" si="19"/>
        <v>EC</v>
      </c>
    </row>
    <row r="320" spans="1:20" x14ac:dyDescent="0.25">
      <c r="A320" s="3">
        <v>42620.378807870373</v>
      </c>
      <c r="B320" s="4" t="s">
        <v>69</v>
      </c>
      <c r="C320" s="4" t="s">
        <v>338</v>
      </c>
      <c r="D320" s="4" t="s">
        <v>30</v>
      </c>
      <c r="E320" s="4" t="s">
        <v>63</v>
      </c>
      <c r="F320" s="5">
        <v>0</v>
      </c>
      <c r="G320" s="5">
        <v>78</v>
      </c>
      <c r="H320" s="5">
        <v>283</v>
      </c>
      <c r="I320" s="5">
        <v>211</v>
      </c>
      <c r="J320" s="4" t="s">
        <v>64</v>
      </c>
      <c r="K320" s="5">
        <v>1</v>
      </c>
      <c r="L320" s="17" t="s">
        <v>25</v>
      </c>
      <c r="M320" s="5">
        <f t="shared" si="20"/>
        <v>110.88</v>
      </c>
      <c r="N320" s="6" t="str">
        <f>VLOOKUP(C320,'[8]Trips&amp;Operators'!$C$1:$E$99999,3,FALSE)</f>
        <v>HILLS</v>
      </c>
      <c r="O320" s="18" t="s">
        <v>26</v>
      </c>
      <c r="P320" s="8" t="str">
        <f>VLOOKUP(E320,[2]CommonEnf!$A$1:$B$12,2,FALSE)</f>
        <v>Line terminus</v>
      </c>
      <c r="Q320" s="4" t="str">
        <f t="shared" si="16"/>
        <v>07</v>
      </c>
      <c r="R320" s="9">
        <f t="shared" si="17"/>
        <v>42620</v>
      </c>
      <c r="S320" s="4" t="str">
        <f t="shared" si="18"/>
        <v>0132-07</v>
      </c>
      <c r="T320" s="4" t="str">
        <f t="shared" si="19"/>
        <v>EC</v>
      </c>
    </row>
    <row r="321" spans="1:20" x14ac:dyDescent="0.25">
      <c r="A321" s="3">
        <v>42620.470972222225</v>
      </c>
      <c r="B321" s="4" t="s">
        <v>209</v>
      </c>
      <c r="C321" s="4" t="s">
        <v>346</v>
      </c>
      <c r="D321" s="4" t="s">
        <v>30</v>
      </c>
      <c r="E321" s="4" t="s">
        <v>63</v>
      </c>
      <c r="F321" s="5">
        <v>0</v>
      </c>
      <c r="G321" s="5">
        <v>40</v>
      </c>
      <c r="H321" s="5">
        <v>116</v>
      </c>
      <c r="I321" s="5">
        <v>98</v>
      </c>
      <c r="J321" s="4" t="s">
        <v>64</v>
      </c>
      <c r="K321" s="5">
        <v>1</v>
      </c>
      <c r="L321" s="17" t="s">
        <v>25</v>
      </c>
      <c r="M321" s="5">
        <f t="shared" si="20"/>
        <v>51.216000000000001</v>
      </c>
      <c r="N321" s="6" t="str">
        <f>VLOOKUP(C321,'[8]Trips&amp;Operators'!$C$1:$E$99999,3,FALSE)</f>
        <v>SANTIZO</v>
      </c>
      <c r="O321" s="18" t="s">
        <v>26</v>
      </c>
      <c r="P321" s="8" t="str">
        <f>VLOOKUP(E321,[2]CommonEnf!$A$1:$B$12,2,FALSE)</f>
        <v>Line terminus</v>
      </c>
      <c r="Q321" s="4" t="str">
        <f t="shared" si="16"/>
        <v>07</v>
      </c>
      <c r="R321" s="9">
        <f t="shared" si="17"/>
        <v>42620</v>
      </c>
      <c r="S321" s="4" t="str">
        <f t="shared" si="18"/>
        <v>0150-07</v>
      </c>
      <c r="T321" s="4" t="str">
        <f t="shared" si="19"/>
        <v>EC</v>
      </c>
    </row>
    <row r="322" spans="1:20" x14ac:dyDescent="0.25">
      <c r="A322" s="3">
        <v>42620.680937500001</v>
      </c>
      <c r="B322" s="4" t="s">
        <v>35</v>
      </c>
      <c r="C322" s="4" t="s">
        <v>349</v>
      </c>
      <c r="D322" s="4" t="s">
        <v>30</v>
      </c>
      <c r="E322" s="4" t="s">
        <v>63</v>
      </c>
      <c r="F322" s="5">
        <v>0</v>
      </c>
      <c r="G322" s="5">
        <v>74</v>
      </c>
      <c r="H322" s="5">
        <v>238</v>
      </c>
      <c r="I322" s="5">
        <v>152</v>
      </c>
      <c r="J322" s="4" t="s">
        <v>64</v>
      </c>
      <c r="K322" s="5">
        <v>1</v>
      </c>
      <c r="L322" s="17" t="s">
        <v>25</v>
      </c>
      <c r="M322" s="5">
        <f t="shared" si="20"/>
        <v>79.727999999999994</v>
      </c>
      <c r="N322" s="6" t="str">
        <f>VLOOKUP(C322,'[8]Trips&amp;Operators'!$C$1:$E$99999,3,FALSE)</f>
        <v>BARTLETT</v>
      </c>
      <c r="O322" s="18" t="s">
        <v>26</v>
      </c>
      <c r="P322" s="8" t="str">
        <f>VLOOKUP(E322,[2]CommonEnf!$A$1:$B$12,2,FALSE)</f>
        <v>Line terminus</v>
      </c>
      <c r="Q322" s="4" t="str">
        <f t="shared" ref="Q322:Q385" si="21">RIGHT(C322,2)</f>
        <v>07</v>
      </c>
      <c r="R322" s="9">
        <f t="shared" ref="R322:R385" si="22">first_day_of_month+Q322-1</f>
        <v>42620</v>
      </c>
      <c r="S322" s="4" t="str">
        <f t="shared" si="18"/>
        <v>0190-07</v>
      </c>
      <c r="T322" s="4" t="str">
        <f t="shared" si="19"/>
        <v>EC</v>
      </c>
    </row>
    <row r="323" spans="1:20" x14ac:dyDescent="0.25">
      <c r="A323" s="3">
        <v>42620.717499999999</v>
      </c>
      <c r="B323" s="4" t="s">
        <v>88</v>
      </c>
      <c r="C323" s="4" t="s">
        <v>350</v>
      </c>
      <c r="D323" s="4" t="s">
        <v>30</v>
      </c>
      <c r="E323" s="4" t="s">
        <v>63</v>
      </c>
      <c r="F323" s="5">
        <v>0</v>
      </c>
      <c r="G323" s="5">
        <v>58</v>
      </c>
      <c r="H323" s="5">
        <v>214</v>
      </c>
      <c r="I323" s="5">
        <v>161</v>
      </c>
      <c r="J323" s="4" t="s">
        <v>64</v>
      </c>
      <c r="K323" s="5">
        <v>1</v>
      </c>
      <c r="L323" s="17" t="s">
        <v>25</v>
      </c>
      <c r="M323" s="5">
        <f t="shared" si="20"/>
        <v>84.48</v>
      </c>
      <c r="N323" s="6" t="str">
        <f>VLOOKUP(C323,'[8]Trips&amp;Operators'!$C$1:$E$99999,3,FALSE)</f>
        <v>YOUNG</v>
      </c>
      <c r="O323" s="18" t="s">
        <v>26</v>
      </c>
      <c r="P323" s="8" t="str">
        <f>VLOOKUP(E323,[2]CommonEnf!$A$1:$B$12,2,FALSE)</f>
        <v>Line terminus</v>
      </c>
      <c r="Q323" s="4" t="str">
        <f t="shared" si="21"/>
        <v>07</v>
      </c>
      <c r="R323" s="9">
        <f t="shared" si="22"/>
        <v>42620</v>
      </c>
      <c r="S323" s="4" t="str">
        <f t="shared" ref="S323:S386" si="23">IF(LEN(C323)=6,"0"&amp;C323,C323)</f>
        <v>0196-07</v>
      </c>
      <c r="T323" s="4" t="str">
        <f t="shared" ref="T323:T386" si="24">IFERROR(IF(VALUE(LEFT(S323,2))&lt;=2,"EC",IF(OR(VALUE(LEFT(S323,2))=8,VALUE(LEFT(S323,2))=18),"NW","Other")),"Other")</f>
        <v>EC</v>
      </c>
    </row>
    <row r="324" spans="1:20" x14ac:dyDescent="0.25">
      <c r="A324" s="3">
        <v>42620.837025462963</v>
      </c>
      <c r="B324" s="4" t="s">
        <v>209</v>
      </c>
      <c r="C324" s="4" t="s">
        <v>351</v>
      </c>
      <c r="D324" s="4" t="s">
        <v>30</v>
      </c>
      <c r="E324" s="4" t="s">
        <v>63</v>
      </c>
      <c r="F324" s="5">
        <v>0</v>
      </c>
      <c r="G324" s="5">
        <v>40</v>
      </c>
      <c r="H324" s="5">
        <v>167</v>
      </c>
      <c r="I324" s="5">
        <v>141</v>
      </c>
      <c r="J324" s="4" t="s">
        <v>64</v>
      </c>
      <c r="K324" s="5">
        <v>1</v>
      </c>
      <c r="L324" s="17" t="s">
        <v>25</v>
      </c>
      <c r="M324" s="5">
        <f t="shared" si="20"/>
        <v>73.92</v>
      </c>
      <c r="N324" s="6" t="str">
        <f>VLOOKUP(C324,'[8]Trips&amp;Operators'!$C$1:$E$99999,3,FALSE)</f>
        <v>COOLAHAN</v>
      </c>
      <c r="O324" s="18" t="s">
        <v>26</v>
      </c>
      <c r="P324" s="8" t="str">
        <f>VLOOKUP(E324,[2]CommonEnf!$A$1:$B$12,2,FALSE)</f>
        <v>Line terminus</v>
      </c>
      <c r="Q324" s="4" t="str">
        <f t="shared" si="21"/>
        <v>07</v>
      </c>
      <c r="R324" s="9">
        <f t="shared" si="22"/>
        <v>42620</v>
      </c>
      <c r="S324" s="4" t="str">
        <f t="shared" si="23"/>
        <v>0220-07</v>
      </c>
      <c r="T324" s="4" t="str">
        <f t="shared" si="24"/>
        <v>EC</v>
      </c>
    </row>
    <row r="325" spans="1:20" x14ac:dyDescent="0.25">
      <c r="A325" s="3">
        <v>42621.004664351851</v>
      </c>
      <c r="B325" s="4" t="s">
        <v>66</v>
      </c>
      <c r="C325" s="4" t="s">
        <v>352</v>
      </c>
      <c r="D325" s="4" t="s">
        <v>30</v>
      </c>
      <c r="E325" s="4" t="s">
        <v>63</v>
      </c>
      <c r="F325" s="5">
        <v>0</v>
      </c>
      <c r="G325" s="5">
        <v>52</v>
      </c>
      <c r="H325" s="5">
        <v>174</v>
      </c>
      <c r="I325" s="5">
        <v>132</v>
      </c>
      <c r="J325" s="4" t="s">
        <v>64</v>
      </c>
      <c r="K325" s="5">
        <v>1</v>
      </c>
      <c r="L325" s="17" t="s">
        <v>25</v>
      </c>
      <c r="M325" s="5">
        <f t="shared" si="20"/>
        <v>69.168000000000006</v>
      </c>
      <c r="N325" s="6" t="str">
        <f>VLOOKUP(C325,'[8]Trips&amp;Operators'!$C$1:$E$99999,3,FALSE)</f>
        <v>CUSHING</v>
      </c>
      <c r="O325" s="18" t="s">
        <v>26</v>
      </c>
      <c r="P325" s="8" t="str">
        <f>VLOOKUP(E325,[2]CommonEnf!$A$1:$B$12,2,FALSE)</f>
        <v>Line terminus</v>
      </c>
      <c r="Q325" s="4" t="str">
        <f t="shared" si="21"/>
        <v>07</v>
      </c>
      <c r="R325" s="9">
        <f t="shared" si="22"/>
        <v>42620</v>
      </c>
      <c r="S325" s="4" t="str">
        <f t="shared" si="23"/>
        <v>0236-07</v>
      </c>
      <c r="T325" s="4" t="str">
        <f t="shared" si="24"/>
        <v>EC</v>
      </c>
    </row>
    <row r="326" spans="1:20" x14ac:dyDescent="0.25">
      <c r="A326" s="3">
        <v>42620.920358796298</v>
      </c>
      <c r="B326" s="4" t="s">
        <v>209</v>
      </c>
      <c r="C326" s="4" t="s">
        <v>353</v>
      </c>
      <c r="D326" s="4" t="s">
        <v>30</v>
      </c>
      <c r="E326" s="4" t="s">
        <v>63</v>
      </c>
      <c r="F326" s="5">
        <v>0</v>
      </c>
      <c r="G326" s="5">
        <v>146</v>
      </c>
      <c r="H326" s="5">
        <v>1810</v>
      </c>
      <c r="I326" s="5">
        <v>1645</v>
      </c>
      <c r="J326" s="4" t="s">
        <v>64</v>
      </c>
      <c r="K326" s="5">
        <v>839</v>
      </c>
      <c r="L326" s="17" t="s">
        <v>25</v>
      </c>
      <c r="M326" s="5">
        <f t="shared" si="20"/>
        <v>425.56799999999998</v>
      </c>
      <c r="N326" s="6" t="str">
        <f>VLOOKUP(C326,'[8]Trips&amp;Operators'!$C$1:$E$99999,3,FALSE)</f>
        <v>COOLAHAN</v>
      </c>
      <c r="O326" s="18" t="s">
        <v>26</v>
      </c>
      <c r="P326" s="8" t="str">
        <f>VLOOKUP(E326,[2]CommonEnf!$A$1:$B$12,2,FALSE)</f>
        <v>Line terminus</v>
      </c>
      <c r="Q326" s="4" t="str">
        <f t="shared" si="21"/>
        <v>07</v>
      </c>
      <c r="R326" s="9">
        <f t="shared" si="22"/>
        <v>42620</v>
      </c>
      <c r="S326" s="4" t="str">
        <f t="shared" si="23"/>
        <v>0228-07</v>
      </c>
      <c r="T326" s="4" t="str">
        <f t="shared" si="24"/>
        <v>EC</v>
      </c>
    </row>
    <row r="327" spans="1:20" x14ac:dyDescent="0.25">
      <c r="A327" s="3">
        <v>42620.255324074074</v>
      </c>
      <c r="B327" s="4" t="s">
        <v>146</v>
      </c>
      <c r="C327" s="4" t="s">
        <v>354</v>
      </c>
      <c r="D327" s="4" t="s">
        <v>30</v>
      </c>
      <c r="E327" s="4" t="s">
        <v>63</v>
      </c>
      <c r="F327" s="5">
        <v>0</v>
      </c>
      <c r="G327" s="5">
        <v>35</v>
      </c>
      <c r="H327" s="5">
        <v>233381</v>
      </c>
      <c r="I327" s="5">
        <v>233408</v>
      </c>
      <c r="J327" s="4" t="s">
        <v>64</v>
      </c>
      <c r="K327" s="5">
        <v>233491</v>
      </c>
      <c r="L327" s="17" t="s">
        <v>34</v>
      </c>
      <c r="M327" s="5">
        <f t="shared" si="20"/>
        <v>43.823999999999998</v>
      </c>
      <c r="N327" s="6" t="str">
        <f>VLOOKUP(C327,'[8]Trips&amp;Operators'!$C$1:$E$99999,3,FALSE)</f>
        <v>BRANNON</v>
      </c>
      <c r="O327" s="18" t="s">
        <v>26</v>
      </c>
      <c r="P327" s="8" t="str">
        <f>VLOOKUP(E327,[2]CommonEnf!$A$1:$B$12,2,FALSE)</f>
        <v>Line terminus</v>
      </c>
      <c r="Q327" s="4" t="str">
        <f t="shared" si="21"/>
        <v>07</v>
      </c>
      <c r="R327" s="9">
        <f t="shared" si="22"/>
        <v>42620</v>
      </c>
      <c r="S327" s="4" t="str">
        <f t="shared" si="23"/>
        <v>0115-07</v>
      </c>
      <c r="T327" s="4" t="str">
        <f t="shared" si="24"/>
        <v>EC</v>
      </c>
    </row>
    <row r="328" spans="1:20" x14ac:dyDescent="0.25">
      <c r="A328" s="3">
        <v>42620.350046296298</v>
      </c>
      <c r="B328" s="4" t="s">
        <v>31</v>
      </c>
      <c r="C328" s="4" t="s">
        <v>339</v>
      </c>
      <c r="D328" s="4" t="s">
        <v>30</v>
      </c>
      <c r="E328" s="4" t="s">
        <v>63</v>
      </c>
      <c r="F328" s="5">
        <v>0</v>
      </c>
      <c r="G328" s="5">
        <v>55</v>
      </c>
      <c r="H328" s="5">
        <v>233299</v>
      </c>
      <c r="I328" s="5">
        <v>233328</v>
      </c>
      <c r="J328" s="4" t="s">
        <v>64</v>
      </c>
      <c r="K328" s="5">
        <v>233491</v>
      </c>
      <c r="L328" s="17" t="s">
        <v>34</v>
      </c>
      <c r="M328" s="5">
        <f t="shared" si="20"/>
        <v>86.063999999999993</v>
      </c>
      <c r="N328" s="6" t="str">
        <f>VLOOKUP(C328,'[8]Trips&amp;Operators'!$C$1:$E$99999,3,FALSE)</f>
        <v>STRICKLAND</v>
      </c>
      <c r="O328" s="18" t="s">
        <v>26</v>
      </c>
      <c r="P328" s="8" t="str">
        <f>VLOOKUP(E328,[2]CommonEnf!$A$1:$B$12,2,FALSE)</f>
        <v>Line terminus</v>
      </c>
      <c r="Q328" s="4" t="str">
        <f t="shared" si="21"/>
        <v>07</v>
      </c>
      <c r="R328" s="9">
        <f t="shared" si="22"/>
        <v>42620</v>
      </c>
      <c r="S328" s="4" t="str">
        <f t="shared" si="23"/>
        <v>0133-07</v>
      </c>
      <c r="T328" s="4" t="str">
        <f t="shared" si="24"/>
        <v>EC</v>
      </c>
    </row>
    <row r="329" spans="1:20" x14ac:dyDescent="0.25">
      <c r="A329" s="3">
        <v>42620.568483796298</v>
      </c>
      <c r="B329" s="4" t="s">
        <v>31</v>
      </c>
      <c r="C329" s="4" t="s">
        <v>355</v>
      </c>
      <c r="D329" s="4" t="s">
        <v>30</v>
      </c>
      <c r="E329" s="4" t="s">
        <v>63</v>
      </c>
      <c r="F329" s="5">
        <v>0</v>
      </c>
      <c r="G329" s="5">
        <v>71</v>
      </c>
      <c r="H329" s="5">
        <v>233238</v>
      </c>
      <c r="I329" s="5">
        <v>233298</v>
      </c>
      <c r="J329" s="4" t="s">
        <v>64</v>
      </c>
      <c r="K329" s="5">
        <v>233491</v>
      </c>
      <c r="L329" s="17" t="s">
        <v>34</v>
      </c>
      <c r="M329" s="5">
        <f t="shared" si="20"/>
        <v>101.904</v>
      </c>
      <c r="N329" s="6" t="str">
        <f>VLOOKUP(C329,'[8]Trips&amp;Operators'!$C$1:$E$99999,3,FALSE)</f>
        <v>BARTLETT</v>
      </c>
      <c r="O329" s="18" t="s">
        <v>26</v>
      </c>
      <c r="P329" s="8" t="str">
        <f>VLOOKUP(E329,[2]CommonEnf!$A$1:$B$12,2,FALSE)</f>
        <v>Line terminus</v>
      </c>
      <c r="Q329" s="4" t="str">
        <f t="shared" si="21"/>
        <v>07</v>
      </c>
      <c r="R329" s="9">
        <f t="shared" si="22"/>
        <v>42620</v>
      </c>
      <c r="S329" s="4" t="str">
        <f t="shared" si="23"/>
        <v>0175-07</v>
      </c>
      <c r="T329" s="4" t="str">
        <f t="shared" si="24"/>
        <v>EC</v>
      </c>
    </row>
    <row r="330" spans="1:20" x14ac:dyDescent="0.25">
      <c r="A330" s="3">
        <v>42620.668356481481</v>
      </c>
      <c r="B330" s="4" t="s">
        <v>140</v>
      </c>
      <c r="C330" s="4" t="s">
        <v>356</v>
      </c>
      <c r="D330" s="4" t="s">
        <v>30</v>
      </c>
      <c r="E330" s="4" t="s">
        <v>45</v>
      </c>
      <c r="F330" s="5">
        <v>150</v>
      </c>
      <c r="G330" s="5">
        <v>316</v>
      </c>
      <c r="H330" s="5">
        <v>56052</v>
      </c>
      <c r="I330" s="5">
        <v>56680</v>
      </c>
      <c r="J330" s="4" t="s">
        <v>46</v>
      </c>
      <c r="K330" s="5">
        <v>57008</v>
      </c>
      <c r="L330" s="17" t="s">
        <v>34</v>
      </c>
      <c r="M330" s="5">
        <f t="shared" si="20"/>
        <v>173.18400000000003</v>
      </c>
      <c r="N330" s="6" t="str">
        <f>VLOOKUP(C330,'[8]Trips&amp;Operators'!$C$1:$E$99999,3,FALSE)</f>
        <v>LEVERE</v>
      </c>
      <c r="O330" s="18" t="s">
        <v>26</v>
      </c>
      <c r="P330" s="8" t="str">
        <f>VLOOKUP(E330,[2]CommonEnf!$A$1:$B$12,2,FALSE)</f>
        <v>Speed Restriction</v>
      </c>
      <c r="Q330" s="4" t="str">
        <f t="shared" si="21"/>
        <v>07</v>
      </c>
      <c r="R330" s="9">
        <f t="shared" si="22"/>
        <v>42620</v>
      </c>
      <c r="S330" s="4" t="str">
        <f t="shared" si="23"/>
        <v>0827-07</v>
      </c>
      <c r="T330" s="4" t="str">
        <f t="shared" si="24"/>
        <v>NW</v>
      </c>
    </row>
    <row r="331" spans="1:20" x14ac:dyDescent="0.25">
      <c r="A331" s="3">
        <v>42620.322013888886</v>
      </c>
      <c r="B331" s="4" t="s">
        <v>115</v>
      </c>
      <c r="C331" s="4" t="s">
        <v>357</v>
      </c>
      <c r="D331" s="4" t="s">
        <v>33</v>
      </c>
      <c r="E331" s="4" t="s">
        <v>45</v>
      </c>
      <c r="F331" s="5">
        <v>150</v>
      </c>
      <c r="G331" s="5">
        <v>203</v>
      </c>
      <c r="H331" s="5">
        <v>56965</v>
      </c>
      <c r="I331" s="5">
        <v>56505</v>
      </c>
      <c r="J331" s="4" t="s">
        <v>46</v>
      </c>
      <c r="K331" s="5">
        <v>59050</v>
      </c>
      <c r="L331" s="17" t="s">
        <v>25</v>
      </c>
      <c r="M331" s="5">
        <f t="shared" si="20"/>
        <v>-1343.76</v>
      </c>
      <c r="N331" s="6" t="str">
        <f>VLOOKUP(C331,'[8]Trips&amp;Operators'!$C$1:$E$99999,3,FALSE)</f>
        <v>GEBRETEKLE</v>
      </c>
      <c r="O331" s="18" t="s">
        <v>26</v>
      </c>
      <c r="P331" s="8" t="str">
        <f>VLOOKUP(E331,[2]CommonEnf!$A$1:$B$12,2,FALSE)</f>
        <v>Speed Restriction</v>
      </c>
      <c r="Q331" s="4" t="str">
        <f t="shared" si="21"/>
        <v>07</v>
      </c>
      <c r="R331" s="9">
        <f t="shared" si="22"/>
        <v>42620</v>
      </c>
      <c r="S331" s="4" t="str">
        <f t="shared" si="23"/>
        <v>0808-07</v>
      </c>
      <c r="T331" s="4" t="str">
        <f t="shared" si="24"/>
        <v>NW</v>
      </c>
    </row>
    <row r="332" spans="1:20" x14ac:dyDescent="0.25">
      <c r="A332" s="3">
        <v>42620.305972222224</v>
      </c>
      <c r="B332" s="4" t="s">
        <v>60</v>
      </c>
      <c r="C332" s="4" t="s">
        <v>358</v>
      </c>
      <c r="D332" s="4" t="s">
        <v>30</v>
      </c>
      <c r="E332" s="4" t="s">
        <v>55</v>
      </c>
      <c r="F332" s="5">
        <v>0</v>
      </c>
      <c r="G332" s="5">
        <v>287</v>
      </c>
      <c r="H332" s="5">
        <v>20280</v>
      </c>
      <c r="I332" s="5">
        <v>18297</v>
      </c>
      <c r="J332" s="4" t="s">
        <v>56</v>
      </c>
      <c r="K332" s="5">
        <v>19000</v>
      </c>
      <c r="L332" s="17" t="s">
        <v>25</v>
      </c>
      <c r="M332" s="5">
        <f t="shared" si="20"/>
        <v>-371.18400000000003</v>
      </c>
      <c r="N332" s="6" t="str">
        <f>VLOOKUP(C332,'[8]Trips&amp;Operators'!$C$1:$E$99999,3,FALSE)</f>
        <v>STARKS</v>
      </c>
      <c r="O332" s="18" t="s">
        <v>120</v>
      </c>
      <c r="P332" s="8" t="s">
        <v>121</v>
      </c>
      <c r="Q332" s="4" t="str">
        <f t="shared" si="21"/>
        <v>07</v>
      </c>
      <c r="R332" s="9">
        <f t="shared" si="22"/>
        <v>42620</v>
      </c>
      <c r="S332" s="4" t="str">
        <f t="shared" si="23"/>
        <v>0806-07</v>
      </c>
      <c r="T332" s="4" t="str">
        <f t="shared" si="24"/>
        <v>NW</v>
      </c>
    </row>
    <row r="333" spans="1:20" x14ac:dyDescent="0.25">
      <c r="A333" s="3">
        <v>42620.359293981484</v>
      </c>
      <c r="B333" s="4" t="s">
        <v>195</v>
      </c>
      <c r="C333" s="4" t="s">
        <v>359</v>
      </c>
      <c r="D333" s="4" t="s">
        <v>33</v>
      </c>
      <c r="E333" s="4" t="s">
        <v>55</v>
      </c>
      <c r="F333" s="5">
        <v>0</v>
      </c>
      <c r="G333" s="5">
        <v>106</v>
      </c>
      <c r="H333" s="5">
        <v>22296</v>
      </c>
      <c r="I333" s="5">
        <v>22503</v>
      </c>
      <c r="J333" s="4" t="s">
        <v>56</v>
      </c>
      <c r="K333" s="5">
        <v>22206</v>
      </c>
      <c r="L333" s="17" t="s">
        <v>34</v>
      </c>
      <c r="M333" s="5">
        <f t="shared" si="20"/>
        <v>-156.816</v>
      </c>
      <c r="N333" s="6" t="str">
        <f>VLOOKUP(C333,'[8]Trips&amp;Operators'!$C$1:$E$99999,3,FALSE)</f>
        <v>GEBRETEKLE</v>
      </c>
      <c r="O333" s="18" t="s">
        <v>26</v>
      </c>
      <c r="P333" s="8" t="str">
        <f>VLOOKUP(E333,[2]CommonEnf!$A$1:$B$12,2,FALSE)</f>
        <v>Legitimate STOP signal aspect</v>
      </c>
      <c r="Q333" s="4" t="str">
        <f t="shared" si="21"/>
        <v>07</v>
      </c>
      <c r="R333" s="9">
        <f t="shared" si="22"/>
        <v>42620</v>
      </c>
      <c r="S333" s="4" t="str">
        <f t="shared" si="23"/>
        <v>0811-07</v>
      </c>
      <c r="T333" s="4" t="str">
        <f t="shared" si="24"/>
        <v>NW</v>
      </c>
    </row>
    <row r="334" spans="1:20" x14ac:dyDescent="0.25">
      <c r="A334" s="3">
        <v>42620.686666666668</v>
      </c>
      <c r="B334" s="4" t="s">
        <v>195</v>
      </c>
      <c r="C334" s="4" t="s">
        <v>360</v>
      </c>
      <c r="D334" s="4" t="s">
        <v>30</v>
      </c>
      <c r="E334" s="4" t="s">
        <v>130</v>
      </c>
      <c r="F334" s="5">
        <v>0</v>
      </c>
      <c r="G334" s="5">
        <v>548</v>
      </c>
      <c r="H334" s="5">
        <v>26879</v>
      </c>
      <c r="I334" s="5">
        <v>29030</v>
      </c>
      <c r="J334" s="4" t="s">
        <v>131</v>
      </c>
      <c r="K334" s="5">
        <v>29691</v>
      </c>
      <c r="L334" s="17" t="s">
        <v>34</v>
      </c>
      <c r="M334" s="5">
        <f t="shared" si="20"/>
        <v>349.00800000000004</v>
      </c>
      <c r="N334" s="6" t="str">
        <f>VLOOKUP(C334,'[8]Trips&amp;Operators'!$C$1:$E$99999,3,FALSE)</f>
        <v>MOSES</v>
      </c>
      <c r="O334" s="18" t="s">
        <v>120</v>
      </c>
      <c r="P334" s="8" t="s">
        <v>121</v>
      </c>
      <c r="Q334" s="4" t="str">
        <f t="shared" si="21"/>
        <v>07</v>
      </c>
      <c r="R334" s="9">
        <f t="shared" si="22"/>
        <v>42620</v>
      </c>
      <c r="S334" s="4" t="str">
        <f t="shared" si="23"/>
        <v>0829-07</v>
      </c>
      <c r="T334" s="4" t="str">
        <f t="shared" si="24"/>
        <v>NW</v>
      </c>
    </row>
    <row r="335" spans="1:20" x14ac:dyDescent="0.25">
      <c r="A335" s="3">
        <v>42620.53769675926</v>
      </c>
      <c r="B335" s="4" t="s">
        <v>115</v>
      </c>
      <c r="C335" s="4" t="s">
        <v>361</v>
      </c>
      <c r="D335" s="4" t="s">
        <v>30</v>
      </c>
      <c r="E335" s="4" t="s">
        <v>63</v>
      </c>
      <c r="F335" s="5">
        <v>0</v>
      </c>
      <c r="G335" s="5">
        <v>70</v>
      </c>
      <c r="H335" s="5">
        <v>810</v>
      </c>
      <c r="I335" s="5">
        <v>734</v>
      </c>
      <c r="J335" s="4" t="s">
        <v>64</v>
      </c>
      <c r="K335" s="5">
        <v>575</v>
      </c>
      <c r="L335" s="17" t="s">
        <v>25</v>
      </c>
      <c r="M335" s="5">
        <f t="shared" si="20"/>
        <v>83.951999999999998</v>
      </c>
      <c r="N335" s="6" t="str">
        <f>VLOOKUP(C335,'[8]Trips&amp;Operators'!$C$1:$E$99999,3,FALSE)</f>
        <v>GEBRETEKLE</v>
      </c>
      <c r="O335" s="18" t="s">
        <v>26</v>
      </c>
      <c r="P335" s="8" t="str">
        <f>VLOOKUP(E335,[2]CommonEnf!$A$1:$B$12,2,FALSE)</f>
        <v>Line terminus</v>
      </c>
      <c r="Q335" s="4" t="str">
        <f t="shared" si="21"/>
        <v>07</v>
      </c>
      <c r="R335" s="9">
        <f t="shared" si="22"/>
        <v>42620</v>
      </c>
      <c r="S335" s="4" t="str">
        <f t="shared" si="23"/>
        <v>0820-07</v>
      </c>
      <c r="T335" s="4" t="str">
        <f t="shared" si="24"/>
        <v>NW</v>
      </c>
    </row>
    <row r="336" spans="1:20" x14ac:dyDescent="0.25">
      <c r="A336" s="3">
        <v>42620.706377314818</v>
      </c>
      <c r="B336" s="4" t="s">
        <v>115</v>
      </c>
      <c r="C336" s="4" t="s">
        <v>362</v>
      </c>
      <c r="D336" s="4" t="s">
        <v>30</v>
      </c>
      <c r="E336" s="4" t="s">
        <v>63</v>
      </c>
      <c r="F336" s="5">
        <v>0</v>
      </c>
      <c r="G336" s="5">
        <v>43</v>
      </c>
      <c r="H336" s="5">
        <v>712</v>
      </c>
      <c r="I336" s="5">
        <v>677</v>
      </c>
      <c r="J336" s="4" t="s">
        <v>64</v>
      </c>
      <c r="K336" s="5">
        <v>575</v>
      </c>
      <c r="L336" s="17" t="s">
        <v>25</v>
      </c>
      <c r="M336" s="5">
        <f t="shared" si="20"/>
        <v>53.856000000000002</v>
      </c>
      <c r="N336" s="6" t="str">
        <f>VLOOKUP(C336,'[8]Trips&amp;Operators'!$C$1:$E$99999,3,FALSE)</f>
        <v>MOSES</v>
      </c>
      <c r="O336" s="18" t="s">
        <v>26</v>
      </c>
      <c r="P336" s="8" t="str">
        <f>VLOOKUP(E336,[2]CommonEnf!$A$1:$B$12,2,FALSE)</f>
        <v>Line terminus</v>
      </c>
      <c r="Q336" s="4" t="str">
        <f t="shared" si="21"/>
        <v>07</v>
      </c>
      <c r="R336" s="9">
        <f t="shared" si="22"/>
        <v>42620</v>
      </c>
      <c r="S336" s="4" t="str">
        <f t="shared" si="23"/>
        <v>0830-07</v>
      </c>
      <c r="T336" s="4" t="str">
        <f t="shared" si="24"/>
        <v>NW</v>
      </c>
    </row>
    <row r="337" spans="1:20" x14ac:dyDescent="0.25">
      <c r="A337" s="3">
        <v>42620.871678240743</v>
      </c>
      <c r="B337" s="4" t="s">
        <v>115</v>
      </c>
      <c r="C337" s="4" t="s">
        <v>363</v>
      </c>
      <c r="D337" s="4" t="s">
        <v>30</v>
      </c>
      <c r="E337" s="4" t="s">
        <v>63</v>
      </c>
      <c r="F337" s="5">
        <v>0</v>
      </c>
      <c r="G337" s="5">
        <v>43</v>
      </c>
      <c r="H337" s="5">
        <v>717</v>
      </c>
      <c r="I337" s="5">
        <v>677</v>
      </c>
      <c r="J337" s="4" t="s">
        <v>64</v>
      </c>
      <c r="K337" s="5">
        <v>575</v>
      </c>
      <c r="L337" s="17" t="s">
        <v>25</v>
      </c>
      <c r="M337" s="5">
        <f t="shared" si="20"/>
        <v>53.856000000000002</v>
      </c>
      <c r="N337" s="6" t="str">
        <f>VLOOKUP(C337,'[8]Trips&amp;Operators'!$C$1:$E$99999,3,FALSE)</f>
        <v>MOSES</v>
      </c>
      <c r="O337" s="18" t="s">
        <v>26</v>
      </c>
      <c r="P337" s="8" t="str">
        <f>VLOOKUP(E337,[2]CommonEnf!$A$1:$B$12,2,FALSE)</f>
        <v>Line terminus</v>
      </c>
      <c r="Q337" s="4" t="str">
        <f t="shared" si="21"/>
        <v>07</v>
      </c>
      <c r="R337" s="9">
        <f t="shared" si="22"/>
        <v>42620</v>
      </c>
      <c r="S337" s="4" t="str">
        <f t="shared" si="23"/>
        <v>0842-07</v>
      </c>
      <c r="T337" s="4" t="str">
        <f t="shared" si="24"/>
        <v>NW</v>
      </c>
    </row>
    <row r="338" spans="1:20" x14ac:dyDescent="0.25">
      <c r="A338" s="3">
        <v>42620.315416666665</v>
      </c>
      <c r="B338" s="4" t="s">
        <v>195</v>
      </c>
      <c r="C338" s="4" t="s">
        <v>364</v>
      </c>
      <c r="D338" s="4" t="s">
        <v>33</v>
      </c>
      <c r="E338" s="4" t="s">
        <v>63</v>
      </c>
      <c r="F338" s="5">
        <v>0</v>
      </c>
      <c r="G338" s="5">
        <v>14</v>
      </c>
      <c r="H338" s="5">
        <v>59048</v>
      </c>
      <c r="I338" s="5">
        <v>0</v>
      </c>
      <c r="J338" s="4" t="s">
        <v>64</v>
      </c>
      <c r="K338" s="5">
        <v>59048</v>
      </c>
      <c r="L338" s="17" t="s">
        <v>34</v>
      </c>
      <c r="M338" s="5">
        <f t="shared" si="20"/>
        <v>31177.344000000001</v>
      </c>
      <c r="N338" s="6" t="str">
        <f>VLOOKUP(C338,'[8]Trips&amp;Operators'!$C$1:$E$99999,3,FALSE)</f>
        <v>GEBRETEKLE</v>
      </c>
      <c r="O338" s="18" t="s">
        <v>26</v>
      </c>
      <c r="P338" s="8" t="str">
        <f>VLOOKUP(E338,[2]CommonEnf!$A$1:$B$12,2,FALSE)</f>
        <v>Line terminus</v>
      </c>
      <c r="Q338" s="4" t="str">
        <f t="shared" si="21"/>
        <v>07</v>
      </c>
      <c r="R338" s="9">
        <f t="shared" si="22"/>
        <v>42620</v>
      </c>
      <c r="S338" s="4" t="str">
        <f t="shared" si="23"/>
        <v>0807-07</v>
      </c>
      <c r="T338" s="4" t="str">
        <f t="shared" si="24"/>
        <v>NW</v>
      </c>
    </row>
    <row r="339" spans="1:20" x14ac:dyDescent="0.25">
      <c r="A339" s="3">
        <v>42620.775266203702</v>
      </c>
      <c r="B339" s="4" t="s">
        <v>195</v>
      </c>
      <c r="C339" s="4" t="s">
        <v>365</v>
      </c>
      <c r="D339" s="4" t="s">
        <v>30</v>
      </c>
      <c r="E339" s="4" t="s">
        <v>63</v>
      </c>
      <c r="F339" s="5">
        <v>0</v>
      </c>
      <c r="G339" s="5">
        <v>55</v>
      </c>
      <c r="H339" s="5">
        <v>58886</v>
      </c>
      <c r="I339" s="5">
        <v>58950</v>
      </c>
      <c r="J339" s="4" t="s">
        <v>64</v>
      </c>
      <c r="K339" s="5">
        <v>59048</v>
      </c>
      <c r="L339" s="17" t="s">
        <v>34</v>
      </c>
      <c r="M339" s="5">
        <f t="shared" si="20"/>
        <v>51.744</v>
      </c>
      <c r="N339" s="6" t="str">
        <f>VLOOKUP(C339,'[8]Trips&amp;Operators'!$C$1:$E$99999,3,FALSE)</f>
        <v>MOSES</v>
      </c>
      <c r="O339" s="18" t="s">
        <v>26</v>
      </c>
      <c r="P339" s="8" t="str">
        <f>VLOOKUP(E339,[2]CommonEnf!$A$1:$B$12,2,FALSE)</f>
        <v>Line terminus</v>
      </c>
      <c r="Q339" s="4" t="str">
        <f t="shared" si="21"/>
        <v>07</v>
      </c>
      <c r="R339" s="9">
        <f t="shared" si="22"/>
        <v>42620</v>
      </c>
      <c r="S339" s="4" t="str">
        <f t="shared" si="23"/>
        <v>0837-07</v>
      </c>
      <c r="T339" s="4" t="str">
        <f t="shared" si="24"/>
        <v>NW</v>
      </c>
    </row>
    <row r="340" spans="1:20" x14ac:dyDescent="0.25">
      <c r="A340" s="3">
        <v>42620.857581018521</v>
      </c>
      <c r="B340" s="4" t="s">
        <v>195</v>
      </c>
      <c r="C340" s="4" t="s">
        <v>366</v>
      </c>
      <c r="D340" s="4" t="s">
        <v>30</v>
      </c>
      <c r="E340" s="4" t="s">
        <v>63</v>
      </c>
      <c r="F340" s="5">
        <v>0</v>
      </c>
      <c r="G340" s="5">
        <v>41</v>
      </c>
      <c r="H340" s="5">
        <v>58933</v>
      </c>
      <c r="I340" s="5">
        <v>58990</v>
      </c>
      <c r="J340" s="4" t="s">
        <v>64</v>
      </c>
      <c r="K340" s="5">
        <v>59048</v>
      </c>
      <c r="L340" s="17" t="s">
        <v>34</v>
      </c>
      <c r="M340" s="5">
        <f t="shared" si="20"/>
        <v>30.623999999999999</v>
      </c>
      <c r="N340" s="6" t="str">
        <f>VLOOKUP(C340,'[8]Trips&amp;Operators'!$C$1:$E$99999,3,FALSE)</f>
        <v>MOSES</v>
      </c>
      <c r="O340" s="18" t="s">
        <v>26</v>
      </c>
      <c r="P340" s="8" t="str">
        <f>VLOOKUP(E340,[2]CommonEnf!$A$1:$B$12,2,FALSE)</f>
        <v>Line terminus</v>
      </c>
      <c r="Q340" s="4" t="str">
        <f t="shared" si="21"/>
        <v>07</v>
      </c>
      <c r="R340" s="9">
        <f t="shared" si="22"/>
        <v>42620</v>
      </c>
      <c r="S340" s="4" t="str">
        <f t="shared" si="23"/>
        <v>0843-07</v>
      </c>
      <c r="T340" s="4" t="str">
        <f t="shared" si="24"/>
        <v>NW</v>
      </c>
    </row>
    <row r="341" spans="1:20" x14ac:dyDescent="0.25">
      <c r="A341" s="3">
        <v>42620.900902777779</v>
      </c>
      <c r="B341" s="4" t="s">
        <v>195</v>
      </c>
      <c r="C341" s="4" t="s">
        <v>367</v>
      </c>
      <c r="D341" s="4" t="s">
        <v>30</v>
      </c>
      <c r="E341" s="4" t="s">
        <v>63</v>
      </c>
      <c r="F341" s="5">
        <v>0</v>
      </c>
      <c r="G341" s="5">
        <v>20</v>
      </c>
      <c r="H341" s="5">
        <v>58982</v>
      </c>
      <c r="I341" s="5">
        <v>58992</v>
      </c>
      <c r="J341" s="4" t="s">
        <v>64</v>
      </c>
      <c r="K341" s="5">
        <v>59048</v>
      </c>
      <c r="L341" s="17" t="s">
        <v>34</v>
      </c>
      <c r="M341" s="5">
        <f t="shared" si="20"/>
        <v>29.568000000000001</v>
      </c>
      <c r="N341" s="6" t="str">
        <f>VLOOKUP(C341,'[8]Trips&amp;Operators'!$C$1:$E$99999,3,FALSE)</f>
        <v>LEVERE</v>
      </c>
      <c r="O341" s="18" t="s">
        <v>26</v>
      </c>
      <c r="P341" s="8" t="str">
        <f>VLOOKUP(E341,[2]CommonEnf!$A$1:$B$12,2,FALSE)</f>
        <v>Line terminus</v>
      </c>
      <c r="Q341" s="4" t="str">
        <f t="shared" si="21"/>
        <v>07</v>
      </c>
      <c r="R341" s="9">
        <f t="shared" si="22"/>
        <v>42620</v>
      </c>
      <c r="S341" s="4" t="str">
        <f t="shared" si="23"/>
        <v>0845-07</v>
      </c>
      <c r="T341" s="4" t="str">
        <f t="shared" si="24"/>
        <v>NW</v>
      </c>
    </row>
    <row r="342" spans="1:20" x14ac:dyDescent="0.25">
      <c r="A342" s="10">
        <v>42621.042557870373</v>
      </c>
      <c r="B342" s="11" t="s">
        <v>107</v>
      </c>
      <c r="C342" s="11" t="s">
        <v>368</v>
      </c>
      <c r="D342" s="11" t="s">
        <v>33</v>
      </c>
      <c r="E342" s="11" t="s">
        <v>23</v>
      </c>
      <c r="F342" s="12">
        <v>160</v>
      </c>
      <c r="G342" s="12">
        <v>212</v>
      </c>
      <c r="H342" s="12">
        <v>33257</v>
      </c>
      <c r="I342" s="12">
        <v>33869</v>
      </c>
      <c r="J342" s="11" t="s">
        <v>24</v>
      </c>
      <c r="K342" s="12">
        <v>33137</v>
      </c>
      <c r="L342" s="19" t="s">
        <v>34</v>
      </c>
      <c r="M342" s="12">
        <f t="shared" si="20"/>
        <v>-386.49599999999998</v>
      </c>
      <c r="N342" s="13" t="b">
        <f>VLOOKUP(C342,'[8]Trips&amp;Operators'!$C$1:$E$99999,3,FALSE)</f>
        <v>1</v>
      </c>
      <c r="O342" s="20" t="s">
        <v>26</v>
      </c>
      <c r="P342" s="15"/>
      <c r="Q342" s="11" t="str">
        <f t="shared" si="21"/>
        <v>07</v>
      </c>
      <c r="R342" s="16">
        <f t="shared" si="22"/>
        <v>42620</v>
      </c>
      <c r="S342" s="2" t="str">
        <f t="shared" si="23"/>
        <v>0311-07</v>
      </c>
      <c r="T342" s="2" t="str">
        <f t="shared" si="24"/>
        <v>Other</v>
      </c>
    </row>
    <row r="343" spans="1:20" x14ac:dyDescent="0.25">
      <c r="A343" s="3">
        <v>42621.041898148149</v>
      </c>
      <c r="B343" s="4" t="s">
        <v>107</v>
      </c>
      <c r="C343" s="4" t="s">
        <v>368</v>
      </c>
      <c r="D343" s="4" t="s">
        <v>30</v>
      </c>
      <c r="E343" s="4" t="s">
        <v>23</v>
      </c>
      <c r="F343" s="5">
        <v>290</v>
      </c>
      <c r="G343" s="5">
        <v>343</v>
      </c>
      <c r="H343" s="5">
        <v>31880</v>
      </c>
      <c r="I343" s="5">
        <v>32639</v>
      </c>
      <c r="J343" s="4" t="s">
        <v>24</v>
      </c>
      <c r="K343" s="5">
        <v>33137</v>
      </c>
      <c r="L343" s="17" t="s">
        <v>34</v>
      </c>
      <c r="M343" s="5">
        <f t="shared" si="20"/>
        <v>262.94400000000002</v>
      </c>
      <c r="N343" s="6" t="b">
        <f>VLOOKUP(C343,'[8]Trips&amp;Operators'!$C$1:$E$99999,3,FALSE)</f>
        <v>1</v>
      </c>
      <c r="O343" s="18" t="s">
        <v>26</v>
      </c>
      <c r="P343" s="8"/>
      <c r="Q343" s="4" t="str">
        <f t="shared" si="21"/>
        <v>07</v>
      </c>
      <c r="R343" s="9">
        <f t="shared" si="22"/>
        <v>42620</v>
      </c>
      <c r="S343" s="2" t="str">
        <f t="shared" si="23"/>
        <v>0311-07</v>
      </c>
      <c r="T343" s="2" t="str">
        <f t="shared" si="24"/>
        <v>Other</v>
      </c>
    </row>
    <row r="344" spans="1:20" x14ac:dyDescent="0.25">
      <c r="A344" s="3">
        <v>42620.44427083333</v>
      </c>
      <c r="B344" s="4" t="s">
        <v>82</v>
      </c>
      <c r="C344" s="4" t="s">
        <v>369</v>
      </c>
      <c r="D344" s="4" t="s">
        <v>33</v>
      </c>
      <c r="E344" s="4" t="s">
        <v>45</v>
      </c>
      <c r="F344" s="5">
        <v>150</v>
      </c>
      <c r="G344" s="5">
        <v>200</v>
      </c>
      <c r="H344" s="5">
        <v>5463</v>
      </c>
      <c r="I344" s="5">
        <v>5763</v>
      </c>
      <c r="J344" s="4" t="s">
        <v>46</v>
      </c>
      <c r="K344" s="5">
        <v>0</v>
      </c>
      <c r="L344" s="17" t="s">
        <v>34</v>
      </c>
      <c r="M344" s="5">
        <f t="shared" si="20"/>
        <v>-3042.864</v>
      </c>
      <c r="N344" s="6" t="str">
        <f>VLOOKUP(C344,'[8]Trips&amp;Operators'!$C$1:$E$99999,3,FALSE)</f>
        <v>ARNOLD</v>
      </c>
      <c r="O344" s="18" t="s">
        <v>26</v>
      </c>
      <c r="P344" s="8"/>
      <c r="Q344" s="4" t="str">
        <f t="shared" si="21"/>
        <v>07</v>
      </c>
      <c r="R344" s="9">
        <f t="shared" si="22"/>
        <v>42620</v>
      </c>
      <c r="S344" s="2" t="str">
        <f t="shared" si="23"/>
        <v>54-07</v>
      </c>
      <c r="T344" s="2" t="str">
        <f t="shared" si="24"/>
        <v>Other</v>
      </c>
    </row>
    <row r="345" spans="1:20" x14ac:dyDescent="0.25">
      <c r="A345" s="3">
        <v>42620.448703703703</v>
      </c>
      <c r="B345" s="4" t="s">
        <v>82</v>
      </c>
      <c r="C345" s="4" t="s">
        <v>369</v>
      </c>
      <c r="D345" s="4" t="s">
        <v>30</v>
      </c>
      <c r="E345" s="4" t="s">
        <v>45</v>
      </c>
      <c r="F345" s="5">
        <v>300</v>
      </c>
      <c r="G345" s="5">
        <v>360</v>
      </c>
      <c r="H345" s="5">
        <v>19759</v>
      </c>
      <c r="I345" s="5">
        <v>20761</v>
      </c>
      <c r="J345" s="4" t="s">
        <v>46</v>
      </c>
      <c r="K345" s="5">
        <v>21299</v>
      </c>
      <c r="L345" s="17" t="s">
        <v>34</v>
      </c>
      <c r="M345" s="5">
        <f t="shared" si="20"/>
        <v>284.06400000000002</v>
      </c>
      <c r="N345" s="6" t="str">
        <f>VLOOKUP(C345,'[8]Trips&amp;Operators'!$C$1:$E$99999,3,FALSE)</f>
        <v>ARNOLD</v>
      </c>
      <c r="O345" s="18" t="s">
        <v>26</v>
      </c>
      <c r="P345" s="8"/>
      <c r="Q345" s="4" t="str">
        <f t="shared" si="21"/>
        <v>07</v>
      </c>
      <c r="R345" s="9">
        <f t="shared" si="22"/>
        <v>42620</v>
      </c>
      <c r="S345" s="2" t="str">
        <f t="shared" si="23"/>
        <v>54-07</v>
      </c>
      <c r="T345" s="2" t="str">
        <f t="shared" si="24"/>
        <v>Other</v>
      </c>
    </row>
    <row r="346" spans="1:20" x14ac:dyDescent="0.25">
      <c r="A346" s="3">
        <v>42620.53597222222</v>
      </c>
      <c r="B346" s="4" t="s">
        <v>66</v>
      </c>
      <c r="C346" s="4" t="s">
        <v>369</v>
      </c>
      <c r="D346" s="4" t="s">
        <v>30</v>
      </c>
      <c r="E346" s="4" t="s">
        <v>55</v>
      </c>
      <c r="F346" s="5">
        <v>0</v>
      </c>
      <c r="G346" s="5">
        <v>337</v>
      </c>
      <c r="H346" s="5">
        <v>26274</v>
      </c>
      <c r="I346" s="5">
        <v>25400</v>
      </c>
      <c r="J346" s="4" t="s">
        <v>56</v>
      </c>
      <c r="K346" s="5">
        <v>24235</v>
      </c>
      <c r="L346" s="17" t="s">
        <v>25</v>
      </c>
      <c r="M346" s="5">
        <f t="shared" si="20"/>
        <v>615.12</v>
      </c>
      <c r="N346" s="6" t="str">
        <f>VLOOKUP(C346,'[8]Trips&amp;Operators'!$C$1:$E$99999,3,FALSE)</f>
        <v>ARNOLD</v>
      </c>
      <c r="O346" s="18" t="s">
        <v>26</v>
      </c>
      <c r="P346" s="8"/>
      <c r="Q346" s="4" t="str">
        <f t="shared" si="21"/>
        <v>07</v>
      </c>
      <c r="R346" s="9">
        <f t="shared" si="22"/>
        <v>42620</v>
      </c>
      <c r="S346" s="2" t="str">
        <f t="shared" si="23"/>
        <v>54-07</v>
      </c>
      <c r="T346" s="2" t="str">
        <f t="shared" si="24"/>
        <v>Other</v>
      </c>
    </row>
    <row r="347" spans="1:20" x14ac:dyDescent="0.25">
      <c r="A347" s="3">
        <v>42620.537152777775</v>
      </c>
      <c r="B347" s="4" t="s">
        <v>66</v>
      </c>
      <c r="C347" s="4" t="s">
        <v>369</v>
      </c>
      <c r="D347" s="4" t="s">
        <v>30</v>
      </c>
      <c r="E347" s="4" t="s">
        <v>55</v>
      </c>
      <c r="F347" s="5">
        <v>0</v>
      </c>
      <c r="G347" s="5">
        <v>210</v>
      </c>
      <c r="H347" s="5">
        <v>25002</v>
      </c>
      <c r="I347" s="5">
        <v>24659</v>
      </c>
      <c r="J347" s="4" t="s">
        <v>56</v>
      </c>
      <c r="K347" s="5">
        <v>24235</v>
      </c>
      <c r="L347" s="17" t="s">
        <v>25</v>
      </c>
      <c r="M347" s="5">
        <f t="shared" si="20"/>
        <v>223.87200000000001</v>
      </c>
      <c r="N347" s="6" t="str">
        <f>VLOOKUP(C347,'[8]Trips&amp;Operators'!$C$1:$E$99999,3,FALSE)</f>
        <v>ARNOLD</v>
      </c>
      <c r="O347" s="18" t="s">
        <v>26</v>
      </c>
      <c r="P347" s="8"/>
      <c r="Q347" s="4" t="str">
        <f t="shared" si="21"/>
        <v>07</v>
      </c>
      <c r="R347" s="9">
        <f t="shared" si="22"/>
        <v>42620</v>
      </c>
      <c r="S347" s="2" t="str">
        <f t="shared" si="23"/>
        <v>54-07</v>
      </c>
      <c r="T347" s="2" t="str">
        <f t="shared" si="24"/>
        <v>Other</v>
      </c>
    </row>
    <row r="348" spans="1:20" x14ac:dyDescent="0.25">
      <c r="A348" s="3">
        <v>42620.462581018517</v>
      </c>
      <c r="B348" s="4" t="s">
        <v>66</v>
      </c>
      <c r="C348" s="4" t="s">
        <v>370</v>
      </c>
      <c r="D348" s="4" t="s">
        <v>30</v>
      </c>
      <c r="E348" s="4" t="s">
        <v>63</v>
      </c>
      <c r="F348" s="5">
        <v>0</v>
      </c>
      <c r="G348" s="5">
        <v>44</v>
      </c>
      <c r="H348" s="5">
        <v>148</v>
      </c>
      <c r="I348" s="5">
        <v>106</v>
      </c>
      <c r="J348" s="4" t="s">
        <v>64</v>
      </c>
      <c r="K348" s="5">
        <v>1</v>
      </c>
      <c r="L348" s="17" t="s">
        <v>25</v>
      </c>
      <c r="M348" s="5">
        <f t="shared" si="20"/>
        <v>55.44</v>
      </c>
      <c r="N348" s="6" t="str">
        <f>VLOOKUP(C348,'[8]Trips&amp;Operators'!$C$1:$E$99999,3,FALSE)</f>
        <v>ARNOLD</v>
      </c>
      <c r="O348" s="18" t="s">
        <v>26</v>
      </c>
      <c r="P348" s="8"/>
      <c r="Q348" s="4" t="str">
        <f t="shared" si="21"/>
        <v>07</v>
      </c>
      <c r="R348" s="9">
        <f t="shared" si="22"/>
        <v>42620</v>
      </c>
      <c r="S348" s="2" t="str">
        <f t="shared" si="23"/>
        <v>55-07</v>
      </c>
      <c r="T348" s="2" t="str">
        <f t="shared" si="24"/>
        <v>Other</v>
      </c>
    </row>
    <row r="349" spans="1:20" x14ac:dyDescent="0.25">
      <c r="A349" s="3">
        <v>42620.733217592591</v>
      </c>
      <c r="B349" s="4" t="s">
        <v>66</v>
      </c>
      <c r="C349" s="4" t="s">
        <v>371</v>
      </c>
      <c r="D349" s="4" t="s">
        <v>30</v>
      </c>
      <c r="E349" s="4" t="s">
        <v>63</v>
      </c>
      <c r="F349" s="5">
        <v>0</v>
      </c>
      <c r="G349" s="5">
        <v>15</v>
      </c>
      <c r="H349" s="5">
        <v>874</v>
      </c>
      <c r="I349" s="5">
        <v>867</v>
      </c>
      <c r="J349" s="4" t="s">
        <v>64</v>
      </c>
      <c r="K349" s="5">
        <v>826</v>
      </c>
      <c r="L349" s="17" t="s">
        <v>25</v>
      </c>
      <c r="M349" s="5">
        <f t="shared" si="20"/>
        <v>21.648000000000003</v>
      </c>
      <c r="N349" s="6" t="str">
        <f>VLOOKUP(C349,'[8]Trips&amp;Operators'!$C$1:$E$99999,3,FALSE)</f>
        <v>CUSHING</v>
      </c>
      <c r="O349" s="18" t="s">
        <v>26</v>
      </c>
      <c r="P349" s="8"/>
      <c r="Q349" s="4" t="str">
        <f t="shared" si="21"/>
        <v>07</v>
      </c>
      <c r="R349" s="9">
        <f t="shared" si="22"/>
        <v>42620</v>
      </c>
      <c r="S349" s="2" t="str">
        <f t="shared" si="23"/>
        <v>52-07</v>
      </c>
      <c r="T349" s="2" t="str">
        <f t="shared" si="24"/>
        <v>Other</v>
      </c>
    </row>
    <row r="350" spans="1:20" x14ac:dyDescent="0.25">
      <c r="A350" s="3">
        <v>42621.373113425929</v>
      </c>
      <c r="B350" s="4" t="s">
        <v>73</v>
      </c>
      <c r="C350" s="4" t="s">
        <v>372</v>
      </c>
      <c r="D350" s="4" t="s">
        <v>22</v>
      </c>
      <c r="E350" s="4" t="s">
        <v>23</v>
      </c>
      <c r="F350" s="5">
        <v>0</v>
      </c>
      <c r="G350" s="5">
        <v>107</v>
      </c>
      <c r="H350" s="5">
        <v>33178</v>
      </c>
      <c r="I350" s="5">
        <v>33151</v>
      </c>
      <c r="J350" s="4" t="s">
        <v>24</v>
      </c>
      <c r="K350" s="5">
        <v>33257</v>
      </c>
      <c r="L350" s="17" t="s">
        <v>25</v>
      </c>
      <c r="M350" s="5">
        <f t="shared" si="20"/>
        <v>-55.968000000000004</v>
      </c>
      <c r="N350" s="6" t="str">
        <f>VLOOKUP(C350,'[9]Trips&amp;Operators'!$C$1:$E$99999,3,FALSE)</f>
        <v>SANTIZO</v>
      </c>
      <c r="O350" s="18" t="s">
        <v>26</v>
      </c>
      <c r="P350" s="8" t="str">
        <f>VLOOKUP(E350,[2]CommonEnf!$A$1:$B$12,2,FALSE)</f>
        <v>Crossing Early Arrival</v>
      </c>
      <c r="Q350" s="4" t="str">
        <f t="shared" si="21"/>
        <v>08</v>
      </c>
      <c r="R350" s="9">
        <f t="shared" si="22"/>
        <v>42621</v>
      </c>
      <c r="S350" s="4" t="str">
        <f t="shared" si="23"/>
        <v>0132-08</v>
      </c>
      <c r="T350" s="4" t="str">
        <f t="shared" si="24"/>
        <v>EC</v>
      </c>
    </row>
    <row r="351" spans="1:20" x14ac:dyDescent="0.25">
      <c r="A351" s="3">
        <v>42621.705752314818</v>
      </c>
      <c r="B351" s="4" t="s">
        <v>28</v>
      </c>
      <c r="C351" s="4" t="s">
        <v>373</v>
      </c>
      <c r="D351" s="4" t="s">
        <v>30</v>
      </c>
      <c r="E351" s="4" t="s">
        <v>23</v>
      </c>
      <c r="F351" s="5">
        <v>0</v>
      </c>
      <c r="G351" s="5">
        <v>91</v>
      </c>
      <c r="H351" s="5">
        <v>43211</v>
      </c>
      <c r="I351" s="5">
        <v>43082</v>
      </c>
      <c r="J351" s="4" t="s">
        <v>24</v>
      </c>
      <c r="K351" s="5">
        <v>42961</v>
      </c>
      <c r="L351" s="17" t="s">
        <v>25</v>
      </c>
      <c r="M351" s="5">
        <f t="shared" si="20"/>
        <v>63.887999999999998</v>
      </c>
      <c r="N351" s="6" t="str">
        <f>VLOOKUP(C351,'[9]Trips&amp;Operators'!$C$1:$E$99999,3,FALSE)</f>
        <v>KILLION</v>
      </c>
      <c r="O351" s="18" t="s">
        <v>26</v>
      </c>
      <c r="P351" s="8" t="s">
        <v>112</v>
      </c>
      <c r="Q351" s="4" t="str">
        <f t="shared" si="21"/>
        <v>08</v>
      </c>
      <c r="R351" s="9">
        <f t="shared" si="22"/>
        <v>42621</v>
      </c>
      <c r="S351" s="4" t="str">
        <f t="shared" si="23"/>
        <v>0196-08</v>
      </c>
      <c r="T351" s="4" t="str">
        <f t="shared" si="24"/>
        <v>EC</v>
      </c>
    </row>
    <row r="352" spans="1:20" x14ac:dyDescent="0.25">
      <c r="A352" s="3">
        <v>42621.197638888887</v>
      </c>
      <c r="B352" s="4" t="s">
        <v>91</v>
      </c>
      <c r="C352" s="4" t="s">
        <v>374</v>
      </c>
      <c r="D352" s="4" t="s">
        <v>30</v>
      </c>
      <c r="E352" s="4" t="s">
        <v>23</v>
      </c>
      <c r="F352" s="5">
        <v>10</v>
      </c>
      <c r="G352" s="5">
        <v>69</v>
      </c>
      <c r="H352" s="5">
        <v>63027</v>
      </c>
      <c r="I352" s="5">
        <v>63069</v>
      </c>
      <c r="J352" s="4" t="s">
        <v>24</v>
      </c>
      <c r="K352" s="5">
        <v>63069</v>
      </c>
      <c r="L352" s="17" t="s">
        <v>34</v>
      </c>
      <c r="M352" s="5">
        <f t="shared" si="20"/>
        <v>0</v>
      </c>
      <c r="N352" s="6" t="str">
        <f>VLOOKUP(C352,'[9]Trips&amp;Operators'!$C$1:$E$99999,3,FALSE)</f>
        <v>STRICKLAND</v>
      </c>
      <c r="O352" s="18" t="s">
        <v>26</v>
      </c>
      <c r="P352" s="8" t="str">
        <f>VLOOKUP(E352,[2]CommonEnf!$A$1:$B$12,2,FALSE)</f>
        <v>Crossing Early Arrival</v>
      </c>
      <c r="Q352" s="4" t="str">
        <f t="shared" si="21"/>
        <v>08</v>
      </c>
      <c r="R352" s="9">
        <f t="shared" si="22"/>
        <v>42621</v>
      </c>
      <c r="S352" s="4" t="str">
        <f t="shared" si="23"/>
        <v>0107-08</v>
      </c>
      <c r="T352" s="4" t="str">
        <f t="shared" si="24"/>
        <v>EC</v>
      </c>
    </row>
    <row r="353" spans="1:20" x14ac:dyDescent="0.25">
      <c r="A353" s="3">
        <v>42621.270775462966</v>
      </c>
      <c r="B353" s="4" t="s">
        <v>91</v>
      </c>
      <c r="C353" s="4" t="s">
        <v>375</v>
      </c>
      <c r="D353" s="4" t="s">
        <v>30</v>
      </c>
      <c r="E353" s="4" t="s">
        <v>23</v>
      </c>
      <c r="F353" s="5">
        <v>360</v>
      </c>
      <c r="G353" s="5">
        <v>531</v>
      </c>
      <c r="H353" s="5">
        <v>60894</v>
      </c>
      <c r="I353" s="5">
        <v>62532</v>
      </c>
      <c r="J353" s="4" t="s">
        <v>24</v>
      </c>
      <c r="K353" s="5">
        <v>63069</v>
      </c>
      <c r="L353" s="17" t="s">
        <v>34</v>
      </c>
      <c r="M353" s="5">
        <f t="shared" si="20"/>
        <v>283.536</v>
      </c>
      <c r="N353" s="6" t="str">
        <f>VLOOKUP(C353,'[9]Trips&amp;Operators'!$C$1:$E$99999,3,FALSE)</f>
        <v>STRICKLAND</v>
      </c>
      <c r="O353" s="18" t="s">
        <v>26</v>
      </c>
      <c r="P353" s="8" t="str">
        <f>VLOOKUP(E353,[2]CommonEnf!$A$1:$B$12,2,FALSE)</f>
        <v>Crossing Early Arrival</v>
      </c>
      <c r="Q353" s="4" t="str">
        <f t="shared" si="21"/>
        <v>08</v>
      </c>
      <c r="R353" s="9">
        <f t="shared" si="22"/>
        <v>42621</v>
      </c>
      <c r="S353" s="4" t="str">
        <f t="shared" si="23"/>
        <v>0121-08</v>
      </c>
      <c r="T353" s="4" t="str">
        <f t="shared" si="24"/>
        <v>EC</v>
      </c>
    </row>
    <row r="354" spans="1:20" x14ac:dyDescent="0.25">
      <c r="A354" s="3">
        <v>42621.596261574072</v>
      </c>
      <c r="B354" s="4" t="s">
        <v>69</v>
      </c>
      <c r="C354" s="4" t="s">
        <v>376</v>
      </c>
      <c r="D354" s="4" t="s">
        <v>30</v>
      </c>
      <c r="E354" s="4" t="s">
        <v>23</v>
      </c>
      <c r="F354" s="5">
        <v>380</v>
      </c>
      <c r="G354" s="5">
        <v>481</v>
      </c>
      <c r="H354" s="5">
        <v>80117</v>
      </c>
      <c r="I354" s="5">
        <v>78401</v>
      </c>
      <c r="J354" s="4" t="s">
        <v>24</v>
      </c>
      <c r="K354" s="5">
        <v>78469</v>
      </c>
      <c r="L354" s="17" t="s">
        <v>25</v>
      </c>
      <c r="M354" s="5">
        <f t="shared" si="20"/>
        <v>-35.904000000000003</v>
      </c>
      <c r="N354" s="6" t="str">
        <f>VLOOKUP(C354,'[9]Trips&amp;Operators'!$C$1:$E$99999,3,FALSE)</f>
        <v>SHOOK</v>
      </c>
      <c r="O354" s="18" t="s">
        <v>26</v>
      </c>
      <c r="P354" s="8" t="str">
        <f>VLOOKUP(E354,[2]CommonEnf!$A$1:$B$12,2,FALSE)</f>
        <v>Crossing Early Arrival</v>
      </c>
      <c r="Q354" s="4" t="str">
        <f t="shared" si="21"/>
        <v>08</v>
      </c>
      <c r="R354" s="9">
        <f t="shared" si="22"/>
        <v>42621</v>
      </c>
      <c r="S354" s="4" t="str">
        <f t="shared" si="23"/>
        <v>0176-08</v>
      </c>
      <c r="T354" s="4" t="str">
        <f t="shared" si="24"/>
        <v>EC</v>
      </c>
    </row>
    <row r="355" spans="1:20" x14ac:dyDescent="0.25">
      <c r="A355" s="3">
        <v>42621.277303240742</v>
      </c>
      <c r="B355" s="4" t="s">
        <v>91</v>
      </c>
      <c r="C355" s="4" t="s">
        <v>375</v>
      </c>
      <c r="D355" s="4" t="s">
        <v>30</v>
      </c>
      <c r="E355" s="4" t="s">
        <v>23</v>
      </c>
      <c r="F355" s="5">
        <v>770</v>
      </c>
      <c r="G355" s="5">
        <v>831</v>
      </c>
      <c r="H355" s="5">
        <v>106738</v>
      </c>
      <c r="I355" s="5">
        <v>110957</v>
      </c>
      <c r="J355" s="4" t="s">
        <v>24</v>
      </c>
      <c r="K355" s="5">
        <v>108954</v>
      </c>
      <c r="L355" s="17" t="s">
        <v>34</v>
      </c>
      <c r="M355" s="5">
        <f t="shared" si="20"/>
        <v>-1057.5840000000001</v>
      </c>
      <c r="N355" s="6" t="str">
        <f>VLOOKUP(C355,'[9]Trips&amp;Operators'!$C$1:$E$99999,3,FALSE)</f>
        <v>STRICKLAND</v>
      </c>
      <c r="O355" s="18" t="s">
        <v>26</v>
      </c>
      <c r="P355" s="8" t="str">
        <f>VLOOKUP(E355,[2]CommonEnf!$A$1:$B$12,2,FALSE)</f>
        <v>Crossing Early Arrival</v>
      </c>
      <c r="Q355" s="4" t="str">
        <f t="shared" si="21"/>
        <v>08</v>
      </c>
      <c r="R355" s="9">
        <f t="shared" si="22"/>
        <v>42621</v>
      </c>
      <c r="S355" s="4" t="str">
        <f t="shared" si="23"/>
        <v>0121-08</v>
      </c>
      <c r="T355" s="4" t="str">
        <f t="shared" si="24"/>
        <v>EC</v>
      </c>
    </row>
    <row r="356" spans="1:20" x14ac:dyDescent="0.25">
      <c r="A356" s="3">
        <v>42621.259456018517</v>
      </c>
      <c r="B356" s="4" t="s">
        <v>28</v>
      </c>
      <c r="C356" s="4" t="s">
        <v>377</v>
      </c>
      <c r="D356" s="4" t="s">
        <v>30</v>
      </c>
      <c r="E356" s="4" t="s">
        <v>23</v>
      </c>
      <c r="F356" s="5">
        <v>0</v>
      </c>
      <c r="G356" s="5">
        <v>286</v>
      </c>
      <c r="H356" s="5">
        <v>109201</v>
      </c>
      <c r="I356" s="5">
        <v>108966</v>
      </c>
      <c r="J356" s="4" t="s">
        <v>24</v>
      </c>
      <c r="K356" s="5">
        <v>109135</v>
      </c>
      <c r="L356" s="17" t="s">
        <v>25</v>
      </c>
      <c r="M356" s="5">
        <f t="shared" si="20"/>
        <v>-89.231999999999985</v>
      </c>
      <c r="N356" s="6" t="str">
        <f>VLOOKUP(C356,'[9]Trips&amp;Operators'!$C$1:$E$99999,3,FALSE)</f>
        <v>STARKS</v>
      </c>
      <c r="O356" s="18" t="s">
        <v>26</v>
      </c>
      <c r="P356" s="8" t="str">
        <f>VLOOKUP(E356,[2]CommonEnf!$A$1:$B$12,2,FALSE)</f>
        <v>Crossing Early Arrival</v>
      </c>
      <c r="Q356" s="4" t="str">
        <f t="shared" si="21"/>
        <v>08</v>
      </c>
      <c r="R356" s="9">
        <f t="shared" si="22"/>
        <v>42621</v>
      </c>
      <c r="S356" s="4" t="str">
        <f t="shared" si="23"/>
        <v>0112-08</v>
      </c>
      <c r="T356" s="4" t="str">
        <f t="shared" si="24"/>
        <v>EC</v>
      </c>
    </row>
    <row r="357" spans="1:20" x14ac:dyDescent="0.25">
      <c r="A357" s="3">
        <v>42621.803252314814</v>
      </c>
      <c r="B357" s="4" t="s">
        <v>122</v>
      </c>
      <c r="C357" s="4" t="s">
        <v>378</v>
      </c>
      <c r="D357" s="4" t="s">
        <v>30</v>
      </c>
      <c r="E357" s="4" t="s">
        <v>45</v>
      </c>
      <c r="F357" s="5">
        <v>450</v>
      </c>
      <c r="G357" s="5">
        <v>500</v>
      </c>
      <c r="H357" s="5">
        <v>17178</v>
      </c>
      <c r="I357" s="5">
        <v>13538</v>
      </c>
      <c r="J357" s="4" t="s">
        <v>46</v>
      </c>
      <c r="K357" s="5">
        <v>15167</v>
      </c>
      <c r="L357" s="17" t="s">
        <v>25</v>
      </c>
      <c r="M357" s="5">
        <f t="shared" si="20"/>
        <v>-860.11199999999997</v>
      </c>
      <c r="N357" s="6" t="str">
        <f>VLOOKUP(C357,'[9]Trips&amp;Operators'!$C$1:$E$99999,3,FALSE)</f>
        <v>STAMBAUGH</v>
      </c>
      <c r="O357" s="18" t="s">
        <v>26</v>
      </c>
      <c r="P357" s="8" t="str">
        <f>VLOOKUP(E357,[2]CommonEnf!$A$1:$B$12,2,FALSE)</f>
        <v>Speed Restriction</v>
      </c>
      <c r="Q357" s="4" t="str">
        <f t="shared" si="21"/>
        <v>08</v>
      </c>
      <c r="R357" s="9">
        <f t="shared" si="22"/>
        <v>42621</v>
      </c>
      <c r="S357" s="4" t="str">
        <f t="shared" si="23"/>
        <v>0214-08</v>
      </c>
      <c r="T357" s="4" t="str">
        <f t="shared" si="24"/>
        <v>EC</v>
      </c>
    </row>
    <row r="358" spans="1:20" x14ac:dyDescent="0.25">
      <c r="A358" s="3">
        <v>42621.211655092593</v>
      </c>
      <c r="B358" s="4" t="s">
        <v>80</v>
      </c>
      <c r="C358" s="4" t="s">
        <v>379</v>
      </c>
      <c r="D358" s="4" t="s">
        <v>30</v>
      </c>
      <c r="E358" s="4" t="s">
        <v>45</v>
      </c>
      <c r="F358" s="5">
        <v>400</v>
      </c>
      <c r="G358" s="5">
        <v>515</v>
      </c>
      <c r="H358" s="5">
        <v>17015</v>
      </c>
      <c r="I358" s="5">
        <v>17796</v>
      </c>
      <c r="J358" s="4" t="s">
        <v>46</v>
      </c>
      <c r="K358" s="5">
        <v>17867</v>
      </c>
      <c r="L358" s="17" t="s">
        <v>34</v>
      </c>
      <c r="M358" s="5">
        <f t="shared" si="20"/>
        <v>37.488</v>
      </c>
      <c r="N358" s="6" t="str">
        <f>VLOOKUP(C358,'[9]Trips&amp;Operators'!$C$1:$E$99999,3,FALSE)</f>
        <v>STARKS</v>
      </c>
      <c r="O358" s="18" t="s">
        <v>26</v>
      </c>
      <c r="P358" s="8" t="str">
        <f>VLOOKUP(E358,[2]CommonEnf!$A$1:$B$12,2,FALSE)</f>
        <v>Speed Restriction</v>
      </c>
      <c r="Q358" s="4" t="str">
        <f t="shared" si="21"/>
        <v>08</v>
      </c>
      <c r="R358" s="9">
        <f t="shared" si="22"/>
        <v>42621</v>
      </c>
      <c r="S358" s="4" t="str">
        <f t="shared" si="23"/>
        <v>0111-08</v>
      </c>
      <c r="T358" s="4" t="str">
        <f t="shared" si="24"/>
        <v>EC</v>
      </c>
    </row>
    <row r="359" spans="1:20" x14ac:dyDescent="0.25">
      <c r="A359" s="3">
        <v>42621.700833333336</v>
      </c>
      <c r="B359" s="4" t="s">
        <v>91</v>
      </c>
      <c r="C359" s="4" t="s">
        <v>380</v>
      </c>
      <c r="D359" s="4" t="s">
        <v>30</v>
      </c>
      <c r="E359" s="4" t="s">
        <v>45</v>
      </c>
      <c r="F359" s="5">
        <v>400</v>
      </c>
      <c r="G359" s="5">
        <v>505</v>
      </c>
      <c r="H359" s="5">
        <v>16764</v>
      </c>
      <c r="I359" s="5">
        <v>17766</v>
      </c>
      <c r="J359" s="4" t="s">
        <v>46</v>
      </c>
      <c r="K359" s="5">
        <v>17867</v>
      </c>
      <c r="L359" s="17" t="s">
        <v>34</v>
      </c>
      <c r="M359" s="5">
        <f>CONVERT((I359-K359)/10000,"mi","ft")*IF(L359="Increasing Mileposts (1)",-1,1)</f>
        <v>53.328000000000003</v>
      </c>
      <c r="N359" s="6" t="str">
        <f>VLOOKUP(C359,'[9]Trips&amp;Operators'!$C$1:$E$99999,3,FALSE)</f>
        <v>MOSES</v>
      </c>
      <c r="O359" s="18" t="s">
        <v>26</v>
      </c>
      <c r="P359" s="8" t="str">
        <f>VLOOKUP(E359,[2]CommonEnf!$A$1:$B$12,2,FALSE)</f>
        <v>Speed Restriction</v>
      </c>
      <c r="Q359" s="4" t="str">
        <f t="shared" si="21"/>
        <v>08</v>
      </c>
      <c r="R359" s="9">
        <f t="shared" si="22"/>
        <v>42621</v>
      </c>
      <c r="S359" s="4" t="str">
        <f t="shared" si="23"/>
        <v>0205-08</v>
      </c>
      <c r="T359" s="4" t="str">
        <f t="shared" si="24"/>
        <v>EC</v>
      </c>
    </row>
    <row r="360" spans="1:20" x14ac:dyDescent="0.25">
      <c r="A360" s="3">
        <v>42621.855023148149</v>
      </c>
      <c r="B360" s="4" t="s">
        <v>28</v>
      </c>
      <c r="C360" s="4" t="s">
        <v>381</v>
      </c>
      <c r="D360" s="4" t="s">
        <v>30</v>
      </c>
      <c r="E360" s="4" t="s">
        <v>45</v>
      </c>
      <c r="F360" s="5">
        <v>300</v>
      </c>
      <c r="G360" s="5">
        <v>383</v>
      </c>
      <c r="H360" s="5">
        <v>22983</v>
      </c>
      <c r="I360" s="5">
        <v>21855</v>
      </c>
      <c r="J360" s="4" t="s">
        <v>46</v>
      </c>
      <c r="K360" s="5">
        <v>21848</v>
      </c>
      <c r="L360" s="17" t="s">
        <v>25</v>
      </c>
      <c r="M360" s="5">
        <f>CONVERT((I360-K360)/10000,"mi","ft")*IF(L360="Increasing Mileposts (1)",-1,1)</f>
        <v>3.6960000000000002</v>
      </c>
      <c r="N360" s="6" t="str">
        <f>VLOOKUP(C360,'[9]Trips&amp;Operators'!$C$1:$E$99999,3,FALSE)</f>
        <v>DELGADO</v>
      </c>
      <c r="O360" s="18" t="s">
        <v>26</v>
      </c>
      <c r="P360" s="8" t="str">
        <f>VLOOKUP(E360,[2]CommonEnf!$A$1:$B$12,2,FALSE)</f>
        <v>Speed Restriction</v>
      </c>
      <c r="Q360" s="4" t="str">
        <f t="shared" si="21"/>
        <v>08</v>
      </c>
      <c r="R360" s="9">
        <f t="shared" si="22"/>
        <v>42621</v>
      </c>
      <c r="S360" s="4" t="str">
        <f t="shared" si="23"/>
        <v>0222-08</v>
      </c>
      <c r="T360" s="4" t="str">
        <f t="shared" si="24"/>
        <v>EC</v>
      </c>
    </row>
    <row r="361" spans="1:20" x14ac:dyDescent="0.25">
      <c r="A361" s="3">
        <v>42621.204583333332</v>
      </c>
      <c r="B361" s="4" t="s">
        <v>91</v>
      </c>
      <c r="C361" s="4" t="s">
        <v>374</v>
      </c>
      <c r="D361" s="4" t="s">
        <v>33</v>
      </c>
      <c r="E361" s="4" t="s">
        <v>45</v>
      </c>
      <c r="F361" s="5">
        <v>400</v>
      </c>
      <c r="G361" s="5">
        <v>450</v>
      </c>
      <c r="H361" s="5">
        <v>119776</v>
      </c>
      <c r="I361" s="5">
        <v>121302</v>
      </c>
      <c r="J361" s="4" t="s">
        <v>46</v>
      </c>
      <c r="K361" s="5">
        <v>116838</v>
      </c>
      <c r="L361" s="17" t="s">
        <v>34</v>
      </c>
      <c r="M361" s="5">
        <f>CONVERT((I361-K361)/10000,"mi","ft")*IF(L361="Increasing Mileposts (1)",-1,1)</f>
        <v>-2356.9920000000002</v>
      </c>
      <c r="N361" s="6" t="str">
        <f>VLOOKUP(C361,'[9]Trips&amp;Operators'!$C$1:$E$99999,3,FALSE)</f>
        <v>STRICKLAND</v>
      </c>
      <c r="O361" s="18" t="s">
        <v>26</v>
      </c>
      <c r="P361" s="8" t="str">
        <f>VLOOKUP(E361,[2]CommonEnf!$A$1:$B$12,2,FALSE)</f>
        <v>Speed Restriction</v>
      </c>
      <c r="Q361" s="4" t="str">
        <f t="shared" si="21"/>
        <v>08</v>
      </c>
      <c r="R361" s="9">
        <f t="shared" si="22"/>
        <v>42621</v>
      </c>
      <c r="S361" s="4" t="str">
        <f t="shared" si="23"/>
        <v>0107-08</v>
      </c>
      <c r="T361" s="4" t="str">
        <f t="shared" si="24"/>
        <v>EC</v>
      </c>
    </row>
    <row r="362" spans="1:20" x14ac:dyDescent="0.25">
      <c r="A362" s="3">
        <v>42621.278298611112</v>
      </c>
      <c r="B362" s="4" t="s">
        <v>91</v>
      </c>
      <c r="C362" s="4" t="s">
        <v>375</v>
      </c>
      <c r="D362" s="4" t="s">
        <v>30</v>
      </c>
      <c r="E362" s="4" t="s">
        <v>45</v>
      </c>
      <c r="F362" s="5">
        <v>400</v>
      </c>
      <c r="G362" s="5">
        <v>541</v>
      </c>
      <c r="H362" s="5">
        <v>114854</v>
      </c>
      <c r="I362" s="5">
        <v>116741</v>
      </c>
      <c r="J362" s="4" t="s">
        <v>46</v>
      </c>
      <c r="K362" s="5">
        <v>116838</v>
      </c>
      <c r="L362" s="17" t="s">
        <v>34</v>
      </c>
      <c r="M362" s="5">
        <f>CONVERT((I362-K362)/10000,"mi","ft")*IF(L362="Increasing Mileposts (1)",-1,1)</f>
        <v>51.216000000000001</v>
      </c>
      <c r="N362" s="6" t="str">
        <f>VLOOKUP(C362,'[9]Trips&amp;Operators'!$C$1:$E$99999,3,FALSE)</f>
        <v>STRICKLAND</v>
      </c>
      <c r="O362" s="18" t="s">
        <v>26</v>
      </c>
      <c r="P362" s="8" t="str">
        <f>VLOOKUP(E362,[2]CommonEnf!$A$1:$B$12,2,FALSE)</f>
        <v>Speed Restriction</v>
      </c>
      <c r="Q362" s="4" t="str">
        <f t="shared" si="21"/>
        <v>08</v>
      </c>
      <c r="R362" s="9">
        <f t="shared" si="22"/>
        <v>42621</v>
      </c>
      <c r="S362" s="4" t="str">
        <f t="shared" si="23"/>
        <v>0121-08</v>
      </c>
      <c r="T362" s="4" t="str">
        <f t="shared" si="24"/>
        <v>EC</v>
      </c>
    </row>
    <row r="363" spans="1:20" x14ac:dyDescent="0.25">
      <c r="A363" s="3">
        <v>42621.279328703706</v>
      </c>
      <c r="B363" s="4" t="s">
        <v>91</v>
      </c>
      <c r="C363" s="4" t="s">
        <v>375</v>
      </c>
      <c r="D363" s="4" t="s">
        <v>33</v>
      </c>
      <c r="E363" s="4" t="s">
        <v>45</v>
      </c>
      <c r="F363" s="5">
        <v>400</v>
      </c>
      <c r="G363" s="5">
        <v>464</v>
      </c>
      <c r="H363" s="5">
        <v>119757</v>
      </c>
      <c r="I363" s="5">
        <v>121262</v>
      </c>
      <c r="J363" s="4" t="s">
        <v>46</v>
      </c>
      <c r="K363" s="5">
        <v>116838</v>
      </c>
      <c r="L363" s="17" t="s">
        <v>34</v>
      </c>
      <c r="M363" s="5">
        <f>CONVERT((I363-K363)/10000,"mi","ft")*IF(L363="Increasing Mileposts (1)",-1,1)</f>
        <v>-2335.8719999999998</v>
      </c>
      <c r="N363" s="6" t="str">
        <f>VLOOKUP(C363,'[9]Trips&amp;Operators'!$C$1:$E$99999,3,FALSE)</f>
        <v>STRICKLAND</v>
      </c>
      <c r="O363" s="18" t="s">
        <v>26</v>
      </c>
      <c r="P363" s="8" t="str">
        <f>VLOOKUP(E363,[2]CommonEnf!$A$1:$B$12,2,FALSE)</f>
        <v>Speed Restriction</v>
      </c>
      <c r="Q363" s="4" t="str">
        <f t="shared" si="21"/>
        <v>08</v>
      </c>
      <c r="R363" s="9">
        <f t="shared" si="22"/>
        <v>42621</v>
      </c>
      <c r="S363" s="4" t="str">
        <f t="shared" si="23"/>
        <v>0121-08</v>
      </c>
      <c r="T363" s="4" t="str">
        <f t="shared" si="24"/>
        <v>EC</v>
      </c>
    </row>
    <row r="364" spans="1:20" x14ac:dyDescent="0.25">
      <c r="A364" s="3">
        <v>42621.973877314813</v>
      </c>
      <c r="B364" s="4" t="s">
        <v>80</v>
      </c>
      <c r="C364" s="4" t="s">
        <v>382</v>
      </c>
      <c r="D364" s="4" t="s">
        <v>30</v>
      </c>
      <c r="E364" s="4" t="s">
        <v>45</v>
      </c>
      <c r="F364" s="5">
        <v>400</v>
      </c>
      <c r="G364" s="5">
        <v>724</v>
      </c>
      <c r="H364" s="5">
        <v>113118</v>
      </c>
      <c r="I364" s="5">
        <v>115817</v>
      </c>
      <c r="J364" s="4" t="s">
        <v>46</v>
      </c>
      <c r="K364" s="5">
        <v>116838</v>
      </c>
      <c r="L364" s="17" t="s">
        <v>34</v>
      </c>
      <c r="M364" s="5"/>
      <c r="N364" s="6" t="str">
        <f>VLOOKUP(C364,'[9]Trips&amp;Operators'!$C$1:$E$99999,3,FALSE)</f>
        <v>DELGADO</v>
      </c>
      <c r="O364" s="18" t="s">
        <v>26</v>
      </c>
      <c r="P364" s="8" t="str">
        <f>VLOOKUP(E364,[2]CommonEnf!$A$1:$B$12,2,FALSE)</f>
        <v>Speed Restriction</v>
      </c>
      <c r="Q364" s="4" t="str">
        <f t="shared" si="21"/>
        <v>08</v>
      </c>
      <c r="R364" s="9">
        <f t="shared" si="22"/>
        <v>42621</v>
      </c>
      <c r="S364" s="4" t="str">
        <f t="shared" si="23"/>
        <v>0237-08</v>
      </c>
      <c r="T364" s="4" t="str">
        <f t="shared" si="24"/>
        <v>EC</v>
      </c>
    </row>
    <row r="365" spans="1:20" x14ac:dyDescent="0.25">
      <c r="A365" s="3">
        <v>42621.303344907406</v>
      </c>
      <c r="B365" s="4" t="s">
        <v>69</v>
      </c>
      <c r="C365" s="4" t="s">
        <v>383</v>
      </c>
      <c r="D365" s="4" t="s">
        <v>30</v>
      </c>
      <c r="E365" s="4" t="s">
        <v>45</v>
      </c>
      <c r="F365" s="5">
        <v>400</v>
      </c>
      <c r="G365" s="5">
        <v>453</v>
      </c>
      <c r="H365" s="5">
        <v>120549</v>
      </c>
      <c r="I365" s="5">
        <v>119312</v>
      </c>
      <c r="J365" s="4" t="s">
        <v>46</v>
      </c>
      <c r="K365" s="5">
        <v>119716</v>
      </c>
      <c r="L365" s="17" t="s">
        <v>25</v>
      </c>
      <c r="M365" s="5">
        <f t="shared" ref="M365:M391" si="25">CONVERT((I365-K365)/10000,"mi","ft")*IF(L365="Increasing Mileposts (1)",-1,1)</f>
        <v>-213.31200000000001</v>
      </c>
      <c r="N365" s="6" t="str">
        <f>VLOOKUP(C365,'[9]Trips&amp;Operators'!$C$1:$E$99999,3,FALSE)</f>
        <v>MALAVE</v>
      </c>
      <c r="O365" s="18" t="s">
        <v>26</v>
      </c>
      <c r="P365" s="8" t="str">
        <f>VLOOKUP(E365,[2]CommonEnf!$A$1:$B$12,2,FALSE)</f>
        <v>Speed Restriction</v>
      </c>
      <c r="Q365" s="4" t="str">
        <f t="shared" si="21"/>
        <v>08</v>
      </c>
      <c r="R365" s="9">
        <f t="shared" si="22"/>
        <v>42621</v>
      </c>
      <c r="S365" s="4" t="str">
        <f t="shared" si="23"/>
        <v>0120-08</v>
      </c>
      <c r="T365" s="4" t="str">
        <f t="shared" si="24"/>
        <v>EC</v>
      </c>
    </row>
    <row r="366" spans="1:20" x14ac:dyDescent="0.25">
      <c r="A366" s="3">
        <v>42621.306574074071</v>
      </c>
      <c r="B366" s="4" t="s">
        <v>99</v>
      </c>
      <c r="C366" s="4" t="s">
        <v>384</v>
      </c>
      <c r="D366" s="4" t="s">
        <v>30</v>
      </c>
      <c r="E366" s="4" t="s">
        <v>45</v>
      </c>
      <c r="F366" s="5">
        <v>450</v>
      </c>
      <c r="G366" s="5">
        <v>632</v>
      </c>
      <c r="H366" s="5">
        <v>159283</v>
      </c>
      <c r="I366" s="5">
        <v>157585</v>
      </c>
      <c r="J366" s="4" t="s">
        <v>46</v>
      </c>
      <c r="K366" s="5">
        <v>156300</v>
      </c>
      <c r="L366" s="17" t="s">
        <v>25</v>
      </c>
      <c r="M366" s="5">
        <f t="shared" si="25"/>
        <v>678.48</v>
      </c>
      <c r="N366" s="6" t="str">
        <f>VLOOKUP(C366,'[9]Trips&amp;Operators'!$C$1:$E$99999,3,FALSE)</f>
        <v>STRICKLAND</v>
      </c>
      <c r="O366" s="18" t="s">
        <v>26</v>
      </c>
      <c r="P366" s="8" t="str">
        <f>VLOOKUP(E366,[2]CommonEnf!$A$1:$B$12,2,FALSE)</f>
        <v>Speed Restriction</v>
      </c>
      <c r="Q366" s="4" t="str">
        <f t="shared" si="21"/>
        <v>08</v>
      </c>
      <c r="R366" s="9">
        <f t="shared" si="22"/>
        <v>42621</v>
      </c>
      <c r="S366" s="4" t="str">
        <f t="shared" si="23"/>
        <v>0122-08</v>
      </c>
      <c r="T366" s="4" t="str">
        <f t="shared" si="24"/>
        <v>EC</v>
      </c>
    </row>
    <row r="367" spans="1:20" x14ac:dyDescent="0.25">
      <c r="A367" s="3">
        <v>42621.288229166668</v>
      </c>
      <c r="B367" s="4" t="s">
        <v>91</v>
      </c>
      <c r="C367" s="4" t="s">
        <v>375</v>
      </c>
      <c r="D367" s="4" t="s">
        <v>30</v>
      </c>
      <c r="E367" s="4" t="s">
        <v>45</v>
      </c>
      <c r="F367" s="5">
        <v>600</v>
      </c>
      <c r="G367" s="5">
        <v>699</v>
      </c>
      <c r="H367" s="5">
        <v>181799</v>
      </c>
      <c r="I367" s="5">
        <v>184606</v>
      </c>
      <c r="J367" s="4" t="s">
        <v>46</v>
      </c>
      <c r="K367" s="5">
        <v>183829</v>
      </c>
      <c r="L367" s="17" t="s">
        <v>34</v>
      </c>
      <c r="M367" s="5">
        <f t="shared" si="25"/>
        <v>-410.25599999999997</v>
      </c>
      <c r="N367" s="6" t="str">
        <f>VLOOKUP(C367,'[9]Trips&amp;Operators'!$C$1:$E$99999,3,FALSE)</f>
        <v>STRICKLAND</v>
      </c>
      <c r="O367" s="18" t="s">
        <v>26</v>
      </c>
      <c r="P367" s="8" t="str">
        <f>VLOOKUP(E367,[2]CommonEnf!$A$1:$B$12,2,FALSE)</f>
        <v>Speed Restriction</v>
      </c>
      <c r="Q367" s="4" t="str">
        <f t="shared" si="21"/>
        <v>08</v>
      </c>
      <c r="R367" s="9">
        <f t="shared" si="22"/>
        <v>42621</v>
      </c>
      <c r="S367" s="4" t="str">
        <f t="shared" si="23"/>
        <v>0121-08</v>
      </c>
      <c r="T367" s="4" t="str">
        <f t="shared" si="24"/>
        <v>EC</v>
      </c>
    </row>
    <row r="368" spans="1:20" x14ac:dyDescent="0.25">
      <c r="A368" s="3">
        <v>42621.347256944442</v>
      </c>
      <c r="B368" s="4" t="s">
        <v>78</v>
      </c>
      <c r="C368" s="4" t="s">
        <v>385</v>
      </c>
      <c r="D368" s="4" t="s">
        <v>30</v>
      </c>
      <c r="E368" s="4" t="s">
        <v>45</v>
      </c>
      <c r="F368" s="5">
        <v>350</v>
      </c>
      <c r="G368" s="5">
        <v>509</v>
      </c>
      <c r="H368" s="5">
        <v>222993</v>
      </c>
      <c r="I368" s="5">
        <v>224344</v>
      </c>
      <c r="J368" s="4" t="s">
        <v>46</v>
      </c>
      <c r="K368" s="5">
        <v>224578</v>
      </c>
      <c r="L368" s="17" t="s">
        <v>34</v>
      </c>
      <c r="M368" s="5">
        <f t="shared" si="25"/>
        <v>123.55200000000001</v>
      </c>
      <c r="N368" s="6" t="str">
        <f>VLOOKUP(C368,'[9]Trips&amp;Operators'!$C$1:$E$99999,3,FALSE)</f>
        <v>MALAVE</v>
      </c>
      <c r="O368" s="18" t="s">
        <v>26</v>
      </c>
      <c r="P368" s="8" t="str">
        <f>VLOOKUP(E368,[2]CommonEnf!$A$1:$B$12,2,FALSE)</f>
        <v>Speed Restriction</v>
      </c>
      <c r="Q368" s="4" t="str">
        <f t="shared" si="21"/>
        <v>08</v>
      </c>
      <c r="R368" s="9">
        <f t="shared" si="22"/>
        <v>42621</v>
      </c>
      <c r="S368" s="4" t="str">
        <f t="shared" si="23"/>
        <v>0133-08</v>
      </c>
      <c r="T368" s="4" t="str">
        <f t="shared" si="24"/>
        <v>EC</v>
      </c>
    </row>
    <row r="369" spans="1:20" x14ac:dyDescent="0.25">
      <c r="A369" s="3">
        <v>42621.291967592595</v>
      </c>
      <c r="B369" s="4" t="s">
        <v>91</v>
      </c>
      <c r="C369" s="4" t="s">
        <v>375</v>
      </c>
      <c r="D369" s="4" t="s">
        <v>30</v>
      </c>
      <c r="E369" s="4" t="s">
        <v>45</v>
      </c>
      <c r="F369" s="5">
        <v>150</v>
      </c>
      <c r="G369" s="5">
        <v>350</v>
      </c>
      <c r="H369" s="5">
        <v>227135</v>
      </c>
      <c r="I369" s="5">
        <v>228267</v>
      </c>
      <c r="J369" s="4" t="s">
        <v>46</v>
      </c>
      <c r="K369" s="5">
        <v>230436</v>
      </c>
      <c r="L369" s="17" t="s">
        <v>34</v>
      </c>
      <c r="M369" s="5">
        <f t="shared" si="25"/>
        <v>1145.232</v>
      </c>
      <c r="N369" s="6" t="str">
        <f>VLOOKUP(C369,'[9]Trips&amp;Operators'!$C$1:$E$99999,3,FALSE)</f>
        <v>STRICKLAND</v>
      </c>
      <c r="O369" s="18" t="s">
        <v>26</v>
      </c>
      <c r="P369" s="8" t="str">
        <f>VLOOKUP(E369,[2]CommonEnf!$A$1:$B$12,2,FALSE)</f>
        <v>Speed Restriction</v>
      </c>
      <c r="Q369" s="4" t="str">
        <f t="shared" si="21"/>
        <v>08</v>
      </c>
      <c r="R369" s="9">
        <f t="shared" si="22"/>
        <v>42621</v>
      </c>
      <c r="S369" s="4" t="str">
        <f t="shared" si="23"/>
        <v>0121-08</v>
      </c>
      <c r="T369" s="4" t="str">
        <f t="shared" si="24"/>
        <v>EC</v>
      </c>
    </row>
    <row r="370" spans="1:20" x14ac:dyDescent="0.25">
      <c r="A370" s="3">
        <v>42621.29247685185</v>
      </c>
      <c r="B370" s="4" t="s">
        <v>91</v>
      </c>
      <c r="C370" s="4" t="s">
        <v>375</v>
      </c>
      <c r="D370" s="4" t="s">
        <v>30</v>
      </c>
      <c r="E370" s="4" t="s">
        <v>45</v>
      </c>
      <c r="F370" s="5">
        <v>150</v>
      </c>
      <c r="G370" s="5">
        <v>212</v>
      </c>
      <c r="H370" s="5">
        <v>228707</v>
      </c>
      <c r="I370" s="5">
        <v>229075</v>
      </c>
      <c r="J370" s="4" t="s">
        <v>46</v>
      </c>
      <c r="K370" s="5">
        <v>230436</v>
      </c>
      <c r="L370" s="17" t="s">
        <v>34</v>
      </c>
      <c r="M370" s="5">
        <f t="shared" si="25"/>
        <v>718.60799999999995</v>
      </c>
      <c r="N370" s="6" t="str">
        <f>VLOOKUP(C370,'[9]Trips&amp;Operators'!$C$1:$E$99999,3,FALSE)</f>
        <v>STRICKLAND</v>
      </c>
      <c r="O370" s="18" t="s">
        <v>26</v>
      </c>
      <c r="P370" s="8" t="str">
        <f>VLOOKUP(E370,[2]CommonEnf!$A$1:$B$12,2,FALSE)</f>
        <v>Speed Restriction</v>
      </c>
      <c r="Q370" s="4" t="str">
        <f t="shared" si="21"/>
        <v>08</v>
      </c>
      <c r="R370" s="9">
        <f t="shared" si="22"/>
        <v>42621</v>
      </c>
      <c r="S370" s="4" t="str">
        <f t="shared" si="23"/>
        <v>0121-08</v>
      </c>
      <c r="T370" s="4" t="str">
        <f t="shared" si="24"/>
        <v>EC</v>
      </c>
    </row>
    <row r="371" spans="1:20" x14ac:dyDescent="0.25">
      <c r="A371" s="3">
        <v>42621.292962962965</v>
      </c>
      <c r="B371" s="4" t="s">
        <v>91</v>
      </c>
      <c r="C371" s="4" t="s">
        <v>375</v>
      </c>
      <c r="D371" s="4" t="s">
        <v>30</v>
      </c>
      <c r="E371" s="4" t="s">
        <v>45</v>
      </c>
      <c r="F371" s="5">
        <v>150</v>
      </c>
      <c r="G371" s="5">
        <v>200</v>
      </c>
      <c r="H371" s="5">
        <v>229465</v>
      </c>
      <c r="I371" s="5">
        <v>229694</v>
      </c>
      <c r="J371" s="4" t="s">
        <v>46</v>
      </c>
      <c r="K371" s="5">
        <v>230436</v>
      </c>
      <c r="L371" s="17" t="s">
        <v>34</v>
      </c>
      <c r="M371" s="5">
        <f t="shared" si="25"/>
        <v>391.77600000000001</v>
      </c>
      <c r="N371" s="6" t="str">
        <f>VLOOKUP(C371,'[9]Trips&amp;Operators'!$C$1:$E$99999,3,FALSE)</f>
        <v>STRICKLAND</v>
      </c>
      <c r="O371" s="18" t="s">
        <v>26</v>
      </c>
      <c r="P371" s="8" t="str">
        <f>VLOOKUP(E371,[2]CommonEnf!$A$1:$B$12,2,FALSE)</f>
        <v>Speed Restriction</v>
      </c>
      <c r="Q371" s="4" t="str">
        <f t="shared" si="21"/>
        <v>08</v>
      </c>
      <c r="R371" s="9">
        <f t="shared" si="22"/>
        <v>42621</v>
      </c>
      <c r="S371" s="4" t="str">
        <f t="shared" si="23"/>
        <v>0121-08</v>
      </c>
      <c r="T371" s="4" t="str">
        <f t="shared" si="24"/>
        <v>EC</v>
      </c>
    </row>
    <row r="372" spans="1:20" x14ac:dyDescent="0.25">
      <c r="A372" s="3">
        <v>42621.764097222222</v>
      </c>
      <c r="B372" s="4" t="s">
        <v>128</v>
      </c>
      <c r="C372" s="4" t="s">
        <v>386</v>
      </c>
      <c r="D372" s="4" t="s">
        <v>30</v>
      </c>
      <c r="E372" s="4" t="s">
        <v>45</v>
      </c>
      <c r="F372" s="5">
        <v>150</v>
      </c>
      <c r="G372" s="5">
        <v>354</v>
      </c>
      <c r="H372" s="5">
        <v>228778</v>
      </c>
      <c r="I372" s="5">
        <v>229572</v>
      </c>
      <c r="J372" s="4" t="s">
        <v>46</v>
      </c>
      <c r="K372" s="5">
        <v>230436</v>
      </c>
      <c r="L372" s="17" t="s">
        <v>34</v>
      </c>
      <c r="M372" s="5">
        <f t="shared" si="25"/>
        <v>456.19200000000001</v>
      </c>
      <c r="N372" s="6" t="str">
        <f>VLOOKUP(C372,'[9]Trips&amp;Operators'!$C$1:$E$99999,3,FALSE)</f>
        <v>STAMBAUGH</v>
      </c>
      <c r="O372" s="18" t="s">
        <v>26</v>
      </c>
      <c r="P372" s="8" t="str">
        <f>VLOOKUP(E372,[2]CommonEnf!$A$1:$B$12,2,FALSE)</f>
        <v>Speed Restriction</v>
      </c>
      <c r="Q372" s="4" t="str">
        <f t="shared" si="21"/>
        <v>08</v>
      </c>
      <c r="R372" s="9">
        <f t="shared" si="22"/>
        <v>42621</v>
      </c>
      <c r="S372" s="4" t="str">
        <f t="shared" si="23"/>
        <v>0213-08</v>
      </c>
      <c r="T372" s="4" t="str">
        <f t="shared" si="24"/>
        <v>EC</v>
      </c>
    </row>
    <row r="373" spans="1:20" x14ac:dyDescent="0.25">
      <c r="A373" s="3">
        <v>42621.456631944442</v>
      </c>
      <c r="B373" s="4" t="s">
        <v>88</v>
      </c>
      <c r="C373" s="4" t="s">
        <v>387</v>
      </c>
      <c r="D373" s="4" t="s">
        <v>33</v>
      </c>
      <c r="E373" s="4" t="s">
        <v>45</v>
      </c>
      <c r="F373" s="5">
        <v>150</v>
      </c>
      <c r="G373" s="5">
        <v>216</v>
      </c>
      <c r="H373" s="5">
        <v>232356</v>
      </c>
      <c r="I373" s="5">
        <v>232130</v>
      </c>
      <c r="J373" s="4" t="s">
        <v>46</v>
      </c>
      <c r="K373" s="5">
        <v>233492</v>
      </c>
      <c r="L373" s="17" t="s">
        <v>25</v>
      </c>
      <c r="M373" s="5">
        <f t="shared" si="25"/>
        <v>-719.13599999999997</v>
      </c>
      <c r="N373" s="6" t="str">
        <f>VLOOKUP(C373,'[9]Trips&amp;Operators'!$C$1:$E$99999,3,FALSE)</f>
        <v>BREITSCH</v>
      </c>
      <c r="O373" s="18" t="s">
        <v>26</v>
      </c>
      <c r="P373" s="8" t="str">
        <f>VLOOKUP(E373,[2]CommonEnf!$A$1:$B$12,2,FALSE)</f>
        <v>Speed Restriction</v>
      </c>
      <c r="Q373" s="4" t="str">
        <f t="shared" si="21"/>
        <v>08</v>
      </c>
      <c r="R373" s="9">
        <f t="shared" si="22"/>
        <v>42621</v>
      </c>
      <c r="S373" s="4" t="str">
        <f t="shared" si="23"/>
        <v>0152-08</v>
      </c>
      <c r="T373" s="4" t="str">
        <f t="shared" si="24"/>
        <v>EC</v>
      </c>
    </row>
    <row r="374" spans="1:20" x14ac:dyDescent="0.25">
      <c r="A374" s="3">
        <v>42621.278067129628</v>
      </c>
      <c r="B374" s="4" t="s">
        <v>122</v>
      </c>
      <c r="C374" s="4" t="s">
        <v>388</v>
      </c>
      <c r="D374" s="4" t="s">
        <v>30</v>
      </c>
      <c r="E374" s="4" t="s">
        <v>55</v>
      </c>
      <c r="F374" s="5">
        <v>0</v>
      </c>
      <c r="G374" s="5">
        <v>68</v>
      </c>
      <c r="H374" s="5">
        <v>127936</v>
      </c>
      <c r="I374" s="5">
        <v>127871</v>
      </c>
      <c r="J374" s="4" t="s">
        <v>56</v>
      </c>
      <c r="K374" s="5">
        <v>127587</v>
      </c>
      <c r="L374" s="17" t="s">
        <v>25</v>
      </c>
      <c r="M374" s="5">
        <f t="shared" si="25"/>
        <v>149.952</v>
      </c>
      <c r="N374" s="6" t="str">
        <f>VLOOKUP(C374,'[9]Trips&amp;Operators'!$C$1:$E$99999,3,FALSE)</f>
        <v>BRANNON</v>
      </c>
      <c r="O374" s="18" t="s">
        <v>26</v>
      </c>
      <c r="P374" s="8" t="str">
        <f>VLOOKUP(E374,[2]CommonEnf!$A$1:$B$12,2,FALSE)</f>
        <v>Legitimate STOP signal aspect</v>
      </c>
      <c r="Q374" s="4" t="str">
        <f t="shared" si="21"/>
        <v>08</v>
      </c>
      <c r="R374" s="9">
        <f t="shared" si="22"/>
        <v>42621</v>
      </c>
      <c r="S374" s="4" t="str">
        <f t="shared" si="23"/>
        <v>0116-08</v>
      </c>
      <c r="T374" s="4" t="str">
        <f t="shared" si="24"/>
        <v>EC</v>
      </c>
    </row>
    <row r="375" spans="1:20" x14ac:dyDescent="0.25">
      <c r="A375" s="3">
        <v>42621.329953703702</v>
      </c>
      <c r="B375" s="4" t="s">
        <v>28</v>
      </c>
      <c r="C375" s="4" t="s">
        <v>389</v>
      </c>
      <c r="D375" s="4" t="s">
        <v>30</v>
      </c>
      <c r="E375" s="4" t="s">
        <v>55</v>
      </c>
      <c r="F375" s="5">
        <v>0</v>
      </c>
      <c r="G375" s="5">
        <v>430</v>
      </c>
      <c r="H375" s="5">
        <v>130578</v>
      </c>
      <c r="I375" s="5">
        <v>129257</v>
      </c>
      <c r="J375" s="4" t="s">
        <v>56</v>
      </c>
      <c r="K375" s="5">
        <v>127587</v>
      </c>
      <c r="L375" s="17" t="s">
        <v>25</v>
      </c>
      <c r="M375" s="5">
        <f t="shared" si="25"/>
        <v>881.76</v>
      </c>
      <c r="N375" s="6" t="str">
        <f>VLOOKUP(C375,'[9]Trips&amp;Operators'!$C$1:$E$99999,3,FALSE)</f>
        <v>STARKS</v>
      </c>
      <c r="O375" s="18" t="s">
        <v>26</v>
      </c>
      <c r="P375" s="8" t="str">
        <f>VLOOKUP(E375,[2]CommonEnf!$A$1:$B$12,2,FALSE)</f>
        <v>Legitimate STOP signal aspect</v>
      </c>
      <c r="Q375" s="4" t="str">
        <f t="shared" si="21"/>
        <v>08</v>
      </c>
      <c r="R375" s="9">
        <f t="shared" si="22"/>
        <v>42621</v>
      </c>
      <c r="S375" s="4" t="str">
        <f t="shared" si="23"/>
        <v>0126-08</v>
      </c>
      <c r="T375" s="4" t="str">
        <f t="shared" si="24"/>
        <v>EC</v>
      </c>
    </row>
    <row r="376" spans="1:20" x14ac:dyDescent="0.25">
      <c r="A376" s="3">
        <v>42621.728692129633</v>
      </c>
      <c r="B376" s="4" t="s">
        <v>73</v>
      </c>
      <c r="C376" s="4" t="s">
        <v>390</v>
      </c>
      <c r="D376" s="4" t="s">
        <v>30</v>
      </c>
      <c r="E376" s="4" t="s">
        <v>55</v>
      </c>
      <c r="F376" s="5">
        <v>0</v>
      </c>
      <c r="G376" s="5">
        <v>72</v>
      </c>
      <c r="H376" s="5">
        <v>127881</v>
      </c>
      <c r="I376" s="5">
        <v>127835</v>
      </c>
      <c r="J376" s="4" t="s">
        <v>56</v>
      </c>
      <c r="K376" s="5">
        <v>127587</v>
      </c>
      <c r="L376" s="17" t="s">
        <v>25</v>
      </c>
      <c r="M376" s="5">
        <f t="shared" si="25"/>
        <v>130.94399999999999</v>
      </c>
      <c r="N376" s="6" t="str">
        <f>VLOOKUP(C376,'[9]Trips&amp;Operators'!$C$1:$E$99999,3,FALSE)</f>
        <v>BONDS</v>
      </c>
      <c r="O376" s="18" t="s">
        <v>26</v>
      </c>
      <c r="P376" s="8" t="str">
        <f>VLOOKUP(E376,[2]CommonEnf!$A$1:$B$12,2,FALSE)</f>
        <v>Legitimate STOP signal aspect</v>
      </c>
      <c r="Q376" s="4" t="str">
        <f t="shared" si="21"/>
        <v>08</v>
      </c>
      <c r="R376" s="9">
        <f t="shared" si="22"/>
        <v>42621</v>
      </c>
      <c r="S376" s="4" t="str">
        <f t="shared" si="23"/>
        <v>0202-08</v>
      </c>
      <c r="T376" s="4" t="str">
        <f t="shared" si="24"/>
        <v>EC</v>
      </c>
    </row>
    <row r="377" spans="1:20" x14ac:dyDescent="0.25">
      <c r="A377" s="3">
        <v>42621.230509259258</v>
      </c>
      <c r="B377" s="4" t="s">
        <v>99</v>
      </c>
      <c r="C377" s="4" t="s">
        <v>391</v>
      </c>
      <c r="D377" s="4" t="s">
        <v>30</v>
      </c>
      <c r="E377" s="4" t="s">
        <v>55</v>
      </c>
      <c r="F377" s="5">
        <v>0</v>
      </c>
      <c r="G377" s="5">
        <v>436</v>
      </c>
      <c r="H377" s="5">
        <v>194765</v>
      </c>
      <c r="I377" s="5">
        <v>193614</v>
      </c>
      <c r="J377" s="4" t="s">
        <v>56</v>
      </c>
      <c r="K377" s="5">
        <v>191723</v>
      </c>
      <c r="L377" s="17" t="s">
        <v>25</v>
      </c>
      <c r="M377" s="5">
        <f t="shared" si="25"/>
        <v>998.44799999999998</v>
      </c>
      <c r="N377" s="6" t="str">
        <f>VLOOKUP(C377,'[9]Trips&amp;Operators'!$C$1:$E$99999,3,FALSE)</f>
        <v>STRICKLAND</v>
      </c>
      <c r="O377" s="18" t="s">
        <v>26</v>
      </c>
      <c r="P377" s="8" t="str">
        <f>VLOOKUP(E377,[2]CommonEnf!$A$1:$B$12,2,FALSE)</f>
        <v>Legitimate STOP signal aspect</v>
      </c>
      <c r="Q377" s="4" t="str">
        <f t="shared" si="21"/>
        <v>08</v>
      </c>
      <c r="R377" s="9">
        <f t="shared" si="22"/>
        <v>42621</v>
      </c>
      <c r="S377" s="4" t="str">
        <f t="shared" si="23"/>
        <v>0108-08</v>
      </c>
      <c r="T377" s="4" t="str">
        <f t="shared" si="24"/>
        <v>EC</v>
      </c>
    </row>
    <row r="378" spans="1:20" x14ac:dyDescent="0.25">
      <c r="A378" s="3">
        <v>42621.315208333333</v>
      </c>
      <c r="B378" s="4" t="s">
        <v>73</v>
      </c>
      <c r="C378" s="4" t="s">
        <v>392</v>
      </c>
      <c r="D378" s="4" t="s">
        <v>30</v>
      </c>
      <c r="E378" s="4" t="s">
        <v>63</v>
      </c>
      <c r="F378" s="5">
        <v>0</v>
      </c>
      <c r="G378" s="5">
        <v>76</v>
      </c>
      <c r="H378" s="5">
        <v>282</v>
      </c>
      <c r="I378" s="5">
        <v>189</v>
      </c>
      <c r="J378" s="4" t="s">
        <v>64</v>
      </c>
      <c r="K378" s="5">
        <v>1</v>
      </c>
      <c r="L378" s="17" t="s">
        <v>25</v>
      </c>
      <c r="M378" s="5">
        <f t="shared" si="25"/>
        <v>99.263999999999996</v>
      </c>
      <c r="N378" s="6" t="str">
        <f>VLOOKUP(C378,'[9]Trips&amp;Operators'!$C$1:$E$99999,3,FALSE)</f>
        <v>SANTIZO</v>
      </c>
      <c r="O378" s="18" t="s">
        <v>26</v>
      </c>
      <c r="P378" s="8" t="str">
        <f>VLOOKUP(E378,[2]CommonEnf!$A$1:$B$12,2,FALSE)</f>
        <v>Line terminus</v>
      </c>
      <c r="Q378" s="4" t="str">
        <f t="shared" si="21"/>
        <v>08</v>
      </c>
      <c r="R378" s="9">
        <f t="shared" si="22"/>
        <v>42621</v>
      </c>
      <c r="S378" s="4" t="str">
        <f t="shared" si="23"/>
        <v>0118-08</v>
      </c>
      <c r="T378" s="4" t="str">
        <f t="shared" si="24"/>
        <v>EC</v>
      </c>
    </row>
    <row r="379" spans="1:20" x14ac:dyDescent="0.25">
      <c r="A379" s="3">
        <v>42621.350810185184</v>
      </c>
      <c r="B379" s="4" t="s">
        <v>28</v>
      </c>
      <c r="C379" s="4" t="s">
        <v>389</v>
      </c>
      <c r="D379" s="4" t="s">
        <v>30</v>
      </c>
      <c r="E379" s="4" t="s">
        <v>63</v>
      </c>
      <c r="F379" s="5">
        <v>0</v>
      </c>
      <c r="G379" s="5">
        <v>49</v>
      </c>
      <c r="H379" s="5">
        <v>163</v>
      </c>
      <c r="I379" s="5">
        <v>119</v>
      </c>
      <c r="J379" s="4" t="s">
        <v>64</v>
      </c>
      <c r="K379" s="5">
        <v>1</v>
      </c>
      <c r="L379" s="17" t="s">
        <v>25</v>
      </c>
      <c r="M379" s="5">
        <f t="shared" si="25"/>
        <v>62.304000000000002</v>
      </c>
      <c r="N379" s="6" t="str">
        <f>VLOOKUP(C379,'[9]Trips&amp;Operators'!$C$1:$E$99999,3,FALSE)</f>
        <v>STARKS</v>
      </c>
      <c r="O379" s="18" t="s">
        <v>26</v>
      </c>
      <c r="P379" s="8" t="str">
        <f>VLOOKUP(E379,[2]CommonEnf!$A$1:$B$12,2,FALSE)</f>
        <v>Line terminus</v>
      </c>
      <c r="Q379" s="4" t="str">
        <f t="shared" si="21"/>
        <v>08</v>
      </c>
      <c r="R379" s="9">
        <f t="shared" si="22"/>
        <v>42621</v>
      </c>
      <c r="S379" s="4" t="str">
        <f t="shared" si="23"/>
        <v>0126-08</v>
      </c>
      <c r="T379" s="4" t="str">
        <f t="shared" si="24"/>
        <v>EC</v>
      </c>
    </row>
    <row r="380" spans="1:20" x14ac:dyDescent="0.25">
      <c r="A380" s="3">
        <v>42621.358148148145</v>
      </c>
      <c r="B380" s="4" t="s">
        <v>60</v>
      </c>
      <c r="C380" s="4" t="s">
        <v>393</v>
      </c>
      <c r="D380" s="4" t="s">
        <v>30</v>
      </c>
      <c r="E380" s="4" t="s">
        <v>63</v>
      </c>
      <c r="F380" s="5">
        <v>0</v>
      </c>
      <c r="G380" s="5">
        <v>42</v>
      </c>
      <c r="H380" s="5">
        <v>141</v>
      </c>
      <c r="I380" s="5">
        <v>118</v>
      </c>
      <c r="J380" s="4" t="s">
        <v>64</v>
      </c>
      <c r="K380" s="5">
        <v>1</v>
      </c>
      <c r="L380" s="17" t="s">
        <v>25</v>
      </c>
      <c r="M380" s="5">
        <f t="shared" si="25"/>
        <v>61.776000000000003</v>
      </c>
      <c r="N380" s="6" t="str">
        <f>VLOOKUP(C380,'[9]Trips&amp;Operators'!$C$1:$E$99999,3,FALSE)</f>
        <v>MAELZER</v>
      </c>
      <c r="O380" s="18" t="s">
        <v>26</v>
      </c>
      <c r="P380" s="8" t="str">
        <f>VLOOKUP(E380,[2]CommonEnf!$A$1:$B$12,2,FALSE)</f>
        <v>Line terminus</v>
      </c>
      <c r="Q380" s="4" t="str">
        <f t="shared" si="21"/>
        <v>08</v>
      </c>
      <c r="R380" s="9">
        <f t="shared" si="22"/>
        <v>42621</v>
      </c>
      <c r="S380" s="4" t="str">
        <f t="shared" si="23"/>
        <v>0128-08</v>
      </c>
      <c r="T380" s="4" t="str">
        <f t="shared" si="24"/>
        <v>EC</v>
      </c>
    </row>
    <row r="381" spans="1:20" x14ac:dyDescent="0.25">
      <c r="A381" s="3">
        <v>42621.45003472222</v>
      </c>
      <c r="B381" s="4" t="s">
        <v>73</v>
      </c>
      <c r="C381" s="4" t="s">
        <v>394</v>
      </c>
      <c r="D381" s="4" t="s">
        <v>30</v>
      </c>
      <c r="E381" s="4" t="s">
        <v>63</v>
      </c>
      <c r="F381" s="5">
        <v>0</v>
      </c>
      <c r="G381" s="5">
        <v>34</v>
      </c>
      <c r="H381" s="5">
        <v>87</v>
      </c>
      <c r="I381" s="5">
        <v>70</v>
      </c>
      <c r="J381" s="4" t="s">
        <v>64</v>
      </c>
      <c r="K381" s="5">
        <v>1</v>
      </c>
      <c r="L381" s="17" t="s">
        <v>25</v>
      </c>
      <c r="M381" s="5">
        <f t="shared" si="25"/>
        <v>36.432000000000002</v>
      </c>
      <c r="N381" s="6" t="str">
        <f>VLOOKUP(C381,'[9]Trips&amp;Operators'!$C$1:$E$99999,3,FALSE)</f>
        <v>SANTIZO</v>
      </c>
      <c r="O381" s="18" t="s">
        <v>26</v>
      </c>
      <c r="P381" s="8" t="str">
        <f>VLOOKUP(E381,[2]CommonEnf!$A$1:$B$12,2,FALSE)</f>
        <v>Line terminus</v>
      </c>
      <c r="Q381" s="4" t="str">
        <f t="shared" si="21"/>
        <v>08</v>
      </c>
      <c r="R381" s="9">
        <f t="shared" si="22"/>
        <v>42621</v>
      </c>
      <c r="S381" s="4" t="str">
        <f t="shared" si="23"/>
        <v>0146-08</v>
      </c>
      <c r="T381" s="4" t="str">
        <f t="shared" si="24"/>
        <v>EC</v>
      </c>
    </row>
    <row r="382" spans="1:20" x14ac:dyDescent="0.25">
      <c r="A382" s="3">
        <v>42621.70239583333</v>
      </c>
      <c r="B382" s="4" t="s">
        <v>88</v>
      </c>
      <c r="C382" s="4" t="s">
        <v>395</v>
      </c>
      <c r="D382" s="4" t="s">
        <v>30</v>
      </c>
      <c r="E382" s="4" t="s">
        <v>63</v>
      </c>
      <c r="F382" s="5">
        <v>0</v>
      </c>
      <c r="G382" s="5">
        <v>146</v>
      </c>
      <c r="H382" s="5">
        <v>608</v>
      </c>
      <c r="I382" s="5">
        <v>438</v>
      </c>
      <c r="J382" s="4" t="s">
        <v>64</v>
      </c>
      <c r="K382" s="5">
        <v>1</v>
      </c>
      <c r="L382" s="17" t="s">
        <v>25</v>
      </c>
      <c r="M382" s="5">
        <f t="shared" si="25"/>
        <v>230.73599999999999</v>
      </c>
      <c r="N382" s="6" t="str">
        <f>VLOOKUP(C382,'[9]Trips&amp;Operators'!$C$1:$E$99999,3,FALSE)</f>
        <v>MAHAN</v>
      </c>
      <c r="O382" s="18" t="s">
        <v>26</v>
      </c>
      <c r="P382" s="8" t="str">
        <f>VLOOKUP(E382,[2]CommonEnf!$A$1:$B$12,2,FALSE)</f>
        <v>Line terminus</v>
      </c>
      <c r="Q382" s="4" t="str">
        <f t="shared" si="21"/>
        <v>08</v>
      </c>
      <c r="R382" s="9">
        <f t="shared" si="22"/>
        <v>42621</v>
      </c>
      <c r="S382" s="4" t="str">
        <f t="shared" si="23"/>
        <v>0194-08</v>
      </c>
      <c r="T382" s="4" t="str">
        <f t="shared" si="24"/>
        <v>EC</v>
      </c>
    </row>
    <row r="383" spans="1:20" x14ac:dyDescent="0.25">
      <c r="A383" s="3">
        <v>42621.702905092592</v>
      </c>
      <c r="B383" s="4" t="s">
        <v>88</v>
      </c>
      <c r="C383" s="4" t="s">
        <v>395</v>
      </c>
      <c r="D383" s="4" t="s">
        <v>30</v>
      </c>
      <c r="E383" s="4" t="s">
        <v>63</v>
      </c>
      <c r="F383" s="5">
        <v>0</v>
      </c>
      <c r="G383" s="5">
        <v>56</v>
      </c>
      <c r="H383" s="5">
        <v>216</v>
      </c>
      <c r="I383" s="5">
        <v>169</v>
      </c>
      <c r="J383" s="4" t="s">
        <v>64</v>
      </c>
      <c r="K383" s="5">
        <v>1</v>
      </c>
      <c r="L383" s="17" t="s">
        <v>25</v>
      </c>
      <c r="M383" s="5">
        <f t="shared" si="25"/>
        <v>88.703999999999994</v>
      </c>
      <c r="N383" s="6" t="str">
        <f>VLOOKUP(C383,'[9]Trips&amp;Operators'!$C$1:$E$99999,3,FALSE)</f>
        <v>MAHAN</v>
      </c>
      <c r="O383" s="18" t="s">
        <v>26</v>
      </c>
      <c r="P383" s="8" t="str">
        <f>VLOOKUP(E383,[2]CommonEnf!$A$1:$B$12,2,FALSE)</f>
        <v>Line terminus</v>
      </c>
      <c r="Q383" s="4" t="str">
        <f t="shared" si="21"/>
        <v>08</v>
      </c>
      <c r="R383" s="9">
        <f t="shared" si="22"/>
        <v>42621</v>
      </c>
      <c r="S383" s="4" t="str">
        <f t="shared" si="23"/>
        <v>0194-08</v>
      </c>
      <c r="T383" s="4" t="str">
        <f t="shared" si="24"/>
        <v>EC</v>
      </c>
    </row>
    <row r="384" spans="1:20" x14ac:dyDescent="0.25">
      <c r="A384" s="3">
        <v>42621.714282407411</v>
      </c>
      <c r="B384" s="4" t="s">
        <v>28</v>
      </c>
      <c r="C384" s="4" t="s">
        <v>373</v>
      </c>
      <c r="D384" s="4" t="s">
        <v>30</v>
      </c>
      <c r="E384" s="4" t="s">
        <v>63</v>
      </c>
      <c r="F384" s="5">
        <v>0</v>
      </c>
      <c r="G384" s="5">
        <v>58</v>
      </c>
      <c r="H384" s="5">
        <v>203</v>
      </c>
      <c r="I384" s="5">
        <v>118</v>
      </c>
      <c r="J384" s="4" t="s">
        <v>64</v>
      </c>
      <c r="K384" s="5">
        <v>1</v>
      </c>
      <c r="L384" s="17" t="s">
        <v>25</v>
      </c>
      <c r="M384" s="5">
        <f t="shared" si="25"/>
        <v>61.776000000000003</v>
      </c>
      <c r="N384" s="6" t="str">
        <f>VLOOKUP(C384,'[9]Trips&amp;Operators'!$C$1:$E$99999,3,FALSE)</f>
        <v>KILLION</v>
      </c>
      <c r="O384" s="18" t="s">
        <v>26</v>
      </c>
      <c r="P384" s="8" t="str">
        <f>VLOOKUP(E384,[2]CommonEnf!$A$1:$B$12,2,FALSE)</f>
        <v>Line terminus</v>
      </c>
      <c r="Q384" s="4" t="str">
        <f t="shared" si="21"/>
        <v>08</v>
      </c>
      <c r="R384" s="9">
        <f t="shared" si="22"/>
        <v>42621</v>
      </c>
      <c r="S384" s="4" t="str">
        <f t="shared" si="23"/>
        <v>0196-08</v>
      </c>
      <c r="T384" s="4" t="str">
        <f t="shared" si="24"/>
        <v>EC</v>
      </c>
    </row>
    <row r="385" spans="1:20" x14ac:dyDescent="0.25">
      <c r="A385" s="3">
        <v>42621.768090277779</v>
      </c>
      <c r="B385" s="4" t="s">
        <v>99</v>
      </c>
      <c r="C385" s="4" t="s">
        <v>396</v>
      </c>
      <c r="D385" s="4" t="s">
        <v>30</v>
      </c>
      <c r="E385" s="4" t="s">
        <v>63</v>
      </c>
      <c r="F385" s="5">
        <v>0</v>
      </c>
      <c r="G385" s="5">
        <v>53</v>
      </c>
      <c r="H385" s="5">
        <v>185</v>
      </c>
      <c r="I385" s="5">
        <v>147</v>
      </c>
      <c r="J385" s="4" t="s">
        <v>64</v>
      </c>
      <c r="K385" s="5">
        <v>1</v>
      </c>
      <c r="L385" s="17" t="s">
        <v>25</v>
      </c>
      <c r="M385" s="5">
        <f t="shared" si="25"/>
        <v>77.087999999999994</v>
      </c>
      <c r="N385" s="6" t="str">
        <f>VLOOKUP(C385,'[9]Trips&amp;Operators'!$C$1:$E$99999,3,FALSE)</f>
        <v>MOSES</v>
      </c>
      <c r="O385" s="18" t="s">
        <v>26</v>
      </c>
      <c r="P385" s="8" t="str">
        <f>VLOOKUP(E385,[2]CommonEnf!$A$1:$B$12,2,FALSE)</f>
        <v>Line terminus</v>
      </c>
      <c r="Q385" s="4" t="str">
        <f t="shared" si="21"/>
        <v>08</v>
      </c>
      <c r="R385" s="9">
        <f t="shared" si="22"/>
        <v>42621</v>
      </c>
      <c r="S385" s="4" t="str">
        <f t="shared" si="23"/>
        <v>0206-08</v>
      </c>
      <c r="T385" s="4" t="str">
        <f t="shared" si="24"/>
        <v>EC</v>
      </c>
    </row>
    <row r="386" spans="1:20" x14ac:dyDescent="0.25">
      <c r="A386" s="3">
        <v>42621.796770833331</v>
      </c>
      <c r="B386" s="4" t="s">
        <v>177</v>
      </c>
      <c r="C386" s="4" t="s">
        <v>397</v>
      </c>
      <c r="D386" s="4" t="s">
        <v>30</v>
      </c>
      <c r="E386" s="4" t="s">
        <v>63</v>
      </c>
      <c r="F386" s="5">
        <v>0</v>
      </c>
      <c r="G386" s="5">
        <v>87</v>
      </c>
      <c r="H386" s="5">
        <v>1175</v>
      </c>
      <c r="I386" s="5">
        <v>1041</v>
      </c>
      <c r="J386" s="4" t="s">
        <v>64</v>
      </c>
      <c r="K386" s="5">
        <v>839</v>
      </c>
      <c r="L386" s="17" t="s">
        <v>25</v>
      </c>
      <c r="M386" s="5">
        <f t="shared" si="25"/>
        <v>106.65600000000001</v>
      </c>
      <c r="N386" s="6" t="str">
        <f>VLOOKUP(C386,'[9]Trips&amp;Operators'!$C$1:$E$99999,3,FALSE)</f>
        <v>KILLION</v>
      </c>
      <c r="O386" s="18" t="s">
        <v>26</v>
      </c>
      <c r="P386" s="8" t="str">
        <f>VLOOKUP(E386,[2]CommonEnf!$A$1:$B$12,2,FALSE)</f>
        <v>Line terminus</v>
      </c>
      <c r="Q386" s="4" t="str">
        <f t="shared" ref="Q386:Q449" si="26">RIGHT(C386,2)</f>
        <v>08</v>
      </c>
      <c r="R386" s="9">
        <f t="shared" ref="R386:R449" si="27">first_day_of_month+Q386-1</f>
        <v>42621</v>
      </c>
      <c r="S386" s="4" t="str">
        <f t="shared" si="23"/>
        <v>0212-08</v>
      </c>
      <c r="T386" s="4" t="str">
        <f t="shared" si="24"/>
        <v>EC</v>
      </c>
    </row>
    <row r="387" spans="1:20" x14ac:dyDescent="0.25">
      <c r="A387" s="3">
        <v>42621.797291666669</v>
      </c>
      <c r="B387" s="4" t="s">
        <v>177</v>
      </c>
      <c r="C387" s="4" t="s">
        <v>397</v>
      </c>
      <c r="D387" s="4" t="s">
        <v>30</v>
      </c>
      <c r="E387" s="4" t="s">
        <v>63</v>
      </c>
      <c r="F387" s="5">
        <v>0</v>
      </c>
      <c r="G387" s="5">
        <v>38</v>
      </c>
      <c r="H387" s="5">
        <v>960</v>
      </c>
      <c r="I387" s="5">
        <v>920</v>
      </c>
      <c r="J387" s="4" t="s">
        <v>64</v>
      </c>
      <c r="K387" s="5">
        <v>839</v>
      </c>
      <c r="L387" s="17" t="s">
        <v>25</v>
      </c>
      <c r="M387" s="5">
        <f t="shared" si="25"/>
        <v>42.768000000000001</v>
      </c>
      <c r="N387" s="6" t="str">
        <f>VLOOKUP(C387,'[9]Trips&amp;Operators'!$C$1:$E$99999,3,FALSE)</f>
        <v>KILLION</v>
      </c>
      <c r="O387" s="18" t="s">
        <v>26</v>
      </c>
      <c r="P387" s="8" t="str">
        <f>VLOOKUP(E387,[2]CommonEnf!$A$1:$B$12,2,FALSE)</f>
        <v>Line terminus</v>
      </c>
      <c r="Q387" s="4" t="str">
        <f t="shared" si="26"/>
        <v>08</v>
      </c>
      <c r="R387" s="9">
        <f t="shared" si="27"/>
        <v>42621</v>
      </c>
      <c r="S387" s="4" t="str">
        <f t="shared" ref="S387:S450" si="28">IF(LEN(C387)=6,"0"&amp;C387,C387)</f>
        <v>0212-08</v>
      </c>
      <c r="T387" s="4" t="str">
        <f t="shared" ref="T387:T450" si="29">IFERROR(IF(VALUE(LEFT(S387,2))&lt;=2,"EC",IF(OR(VALUE(LEFT(S387,2))=8,VALUE(LEFT(S387,2))=18),"NW","Other")),"Other")</f>
        <v>EC</v>
      </c>
    </row>
    <row r="388" spans="1:20" x14ac:dyDescent="0.25">
      <c r="A388" s="3">
        <v>42621.181747685187</v>
      </c>
      <c r="B388" s="4" t="s">
        <v>128</v>
      </c>
      <c r="C388" s="4" t="s">
        <v>398</v>
      </c>
      <c r="D388" s="4" t="s">
        <v>30</v>
      </c>
      <c r="E388" s="4" t="s">
        <v>63</v>
      </c>
      <c r="F388" s="5">
        <v>0</v>
      </c>
      <c r="G388" s="5">
        <v>42</v>
      </c>
      <c r="H388" s="5">
        <v>233298</v>
      </c>
      <c r="I388" s="5">
        <v>233344</v>
      </c>
      <c r="J388" s="4" t="s">
        <v>64</v>
      </c>
      <c r="K388" s="5">
        <v>233491</v>
      </c>
      <c r="L388" s="17" t="s">
        <v>34</v>
      </c>
      <c r="M388" s="5">
        <f t="shared" si="25"/>
        <v>77.616</v>
      </c>
      <c r="N388" s="6" t="str">
        <f>VLOOKUP(C388,'[9]Trips&amp;Operators'!$C$1:$E$99999,3,FALSE)</f>
        <v>SANTIZO</v>
      </c>
      <c r="O388" s="18" t="s">
        <v>26</v>
      </c>
      <c r="P388" s="8" t="str">
        <f>VLOOKUP(E388,[2]CommonEnf!$A$1:$B$12,2,FALSE)</f>
        <v>Line terminus</v>
      </c>
      <c r="Q388" s="4" t="str">
        <f t="shared" si="26"/>
        <v>08</v>
      </c>
      <c r="R388" s="9">
        <f t="shared" si="27"/>
        <v>42621</v>
      </c>
      <c r="S388" s="4" t="str">
        <f t="shared" si="28"/>
        <v>0103-08</v>
      </c>
      <c r="T388" s="4" t="str">
        <f t="shared" si="29"/>
        <v>EC</v>
      </c>
    </row>
    <row r="389" spans="1:20" x14ac:dyDescent="0.25">
      <c r="A389" s="3">
        <v>42621.640659722223</v>
      </c>
      <c r="B389" s="4" t="s">
        <v>78</v>
      </c>
      <c r="C389" s="4" t="s">
        <v>399</v>
      </c>
      <c r="D389" s="4" t="s">
        <v>30</v>
      </c>
      <c r="E389" s="4" t="s">
        <v>63</v>
      </c>
      <c r="F389" s="5">
        <v>0</v>
      </c>
      <c r="G389" s="5">
        <v>26</v>
      </c>
      <c r="H389" s="5">
        <v>233410</v>
      </c>
      <c r="I389" s="5">
        <v>233414</v>
      </c>
      <c r="J389" s="4" t="s">
        <v>64</v>
      </c>
      <c r="K389" s="5">
        <v>233491</v>
      </c>
      <c r="L389" s="17" t="s">
        <v>34</v>
      </c>
      <c r="M389" s="5">
        <f t="shared" si="25"/>
        <v>40.655999999999999</v>
      </c>
      <c r="N389" s="6" t="str">
        <f>VLOOKUP(C389,'[9]Trips&amp;Operators'!$C$1:$E$99999,3,FALSE)</f>
        <v>SHOOK</v>
      </c>
      <c r="O389" s="18" t="s">
        <v>26</v>
      </c>
      <c r="P389" s="8" t="str">
        <f>VLOOKUP(E389,[2]CommonEnf!$A$1:$B$12,2,FALSE)</f>
        <v>Line terminus</v>
      </c>
      <c r="Q389" s="4" t="str">
        <f t="shared" si="26"/>
        <v>08</v>
      </c>
      <c r="R389" s="9">
        <f t="shared" si="27"/>
        <v>42621</v>
      </c>
      <c r="S389" s="4" t="str">
        <f t="shared" si="28"/>
        <v>0189-08</v>
      </c>
      <c r="T389" s="4" t="str">
        <f t="shared" si="29"/>
        <v>EC</v>
      </c>
    </row>
    <row r="390" spans="1:20" x14ac:dyDescent="0.25">
      <c r="A390" s="3">
        <v>42621.702928240738</v>
      </c>
      <c r="B390" s="4" t="s">
        <v>48</v>
      </c>
      <c r="C390" s="4" t="s">
        <v>400</v>
      </c>
      <c r="D390" s="4" t="s">
        <v>30</v>
      </c>
      <c r="E390" s="4" t="s">
        <v>63</v>
      </c>
      <c r="F390" s="5">
        <v>0</v>
      </c>
      <c r="G390" s="5">
        <v>50</v>
      </c>
      <c r="H390" s="5">
        <v>233321</v>
      </c>
      <c r="I390" s="5">
        <v>233359</v>
      </c>
      <c r="J390" s="4" t="s">
        <v>64</v>
      </c>
      <c r="K390" s="5">
        <v>233491</v>
      </c>
      <c r="L390" s="17" t="s">
        <v>34</v>
      </c>
      <c r="M390" s="5">
        <f t="shared" si="25"/>
        <v>69.695999999999998</v>
      </c>
      <c r="N390" s="6" t="str">
        <f>VLOOKUP(C390,'[9]Trips&amp;Operators'!$C$1:$E$99999,3,FALSE)</f>
        <v>BONDS</v>
      </c>
      <c r="O390" s="18" t="s">
        <v>26</v>
      </c>
      <c r="P390" s="8" t="str">
        <f>VLOOKUP(E390,[2]CommonEnf!$A$1:$B$12,2,FALSE)</f>
        <v>Line terminus</v>
      </c>
      <c r="Q390" s="4" t="str">
        <f t="shared" si="26"/>
        <v>08</v>
      </c>
      <c r="R390" s="9">
        <f t="shared" si="27"/>
        <v>42621</v>
      </c>
      <c r="S390" s="4" t="str">
        <f t="shared" si="28"/>
        <v>0201-08</v>
      </c>
      <c r="T390" s="4" t="str">
        <f t="shared" si="29"/>
        <v>EC</v>
      </c>
    </row>
    <row r="391" spans="1:20" x14ac:dyDescent="0.25">
      <c r="A391" s="3">
        <v>42621.765555555554</v>
      </c>
      <c r="B391" s="4" t="s">
        <v>128</v>
      </c>
      <c r="C391" s="4" t="s">
        <v>386</v>
      </c>
      <c r="D391" s="4" t="s">
        <v>30</v>
      </c>
      <c r="E391" s="4" t="s">
        <v>63</v>
      </c>
      <c r="F391" s="5">
        <v>0</v>
      </c>
      <c r="G391" s="5">
        <v>43</v>
      </c>
      <c r="H391" s="5">
        <v>233376</v>
      </c>
      <c r="I391" s="5">
        <v>233406</v>
      </c>
      <c r="J391" s="4" t="s">
        <v>64</v>
      </c>
      <c r="K391" s="5">
        <v>233491</v>
      </c>
      <c r="L391" s="17" t="s">
        <v>34</v>
      </c>
      <c r="M391" s="5">
        <f t="shared" si="25"/>
        <v>44.88</v>
      </c>
      <c r="N391" s="6" t="str">
        <f>VLOOKUP(C391,'[9]Trips&amp;Operators'!$C$1:$E$99999,3,FALSE)</f>
        <v>STAMBAUGH</v>
      </c>
      <c r="O391" s="18" t="s">
        <v>26</v>
      </c>
      <c r="P391" s="8" t="str">
        <f>VLOOKUP(E391,[2]CommonEnf!$A$1:$B$12,2,FALSE)</f>
        <v>Line terminus</v>
      </c>
      <c r="Q391" s="4" t="str">
        <f t="shared" si="26"/>
        <v>08</v>
      </c>
      <c r="R391" s="9">
        <f t="shared" si="27"/>
        <v>42621</v>
      </c>
      <c r="S391" s="4" t="str">
        <f t="shared" si="28"/>
        <v>0213-08</v>
      </c>
      <c r="T391" s="4" t="str">
        <f t="shared" si="29"/>
        <v>EC</v>
      </c>
    </row>
    <row r="392" spans="1:20" x14ac:dyDescent="0.25">
      <c r="A392" s="3">
        <v>42621.902129629627</v>
      </c>
      <c r="B392" s="4" t="s">
        <v>80</v>
      </c>
      <c r="C392" s="4" t="s">
        <v>401</v>
      </c>
      <c r="D392" s="4" t="s">
        <v>30</v>
      </c>
      <c r="E392" s="4" t="s">
        <v>63</v>
      </c>
      <c r="F392" s="5">
        <v>0</v>
      </c>
      <c r="G392" s="5">
        <v>151</v>
      </c>
      <c r="H392" s="5">
        <v>232775</v>
      </c>
      <c r="I392" s="5">
        <v>232913</v>
      </c>
      <c r="J392" s="4" t="s">
        <v>64</v>
      </c>
      <c r="K392" s="5">
        <v>233491</v>
      </c>
      <c r="L392" s="17" t="s">
        <v>34</v>
      </c>
      <c r="M392" s="5"/>
      <c r="N392" s="6" t="str">
        <f>VLOOKUP(C392,'[9]Trips&amp;Operators'!$C$1:$E$99999,3,FALSE)</f>
        <v>DELGADO</v>
      </c>
      <c r="O392" s="18" t="s">
        <v>26</v>
      </c>
      <c r="P392" s="8" t="str">
        <f>VLOOKUP(E392,[2]CommonEnf!$A$1:$B$12,2,FALSE)</f>
        <v>Line terminus</v>
      </c>
      <c r="Q392" s="4" t="str">
        <f t="shared" si="26"/>
        <v>08</v>
      </c>
      <c r="R392" s="9">
        <f t="shared" si="27"/>
        <v>42621</v>
      </c>
      <c r="S392" s="4" t="str">
        <f t="shared" si="28"/>
        <v>0229-08</v>
      </c>
      <c r="T392" s="4" t="str">
        <f t="shared" si="29"/>
        <v>EC</v>
      </c>
    </row>
    <row r="393" spans="1:20" x14ac:dyDescent="0.25">
      <c r="A393" s="3">
        <v>42621.731689814813</v>
      </c>
      <c r="B393" s="4" t="s">
        <v>207</v>
      </c>
      <c r="C393" s="4" t="s">
        <v>402</v>
      </c>
      <c r="D393" s="4" t="s">
        <v>30</v>
      </c>
      <c r="E393" s="4" t="s">
        <v>45</v>
      </c>
      <c r="F393" s="5">
        <v>150</v>
      </c>
      <c r="G393" s="5">
        <v>308</v>
      </c>
      <c r="H393" s="5">
        <v>55943</v>
      </c>
      <c r="I393" s="5">
        <v>56691</v>
      </c>
      <c r="J393" s="4" t="s">
        <v>46</v>
      </c>
      <c r="K393" s="5">
        <v>57008</v>
      </c>
      <c r="L393" s="17" t="s">
        <v>34</v>
      </c>
      <c r="M393" s="5">
        <f t="shared" ref="M393:M456" si="30">CONVERT((I393-K393)/10000,"mi","ft")*IF(L393="Increasing Mileposts (1)",-1,1)</f>
        <v>167.376</v>
      </c>
      <c r="N393" s="6" t="str">
        <f>VLOOKUP(C393,'[9]Trips&amp;Operators'!$C$1:$E$99999,3,FALSE)</f>
        <v>COOPER</v>
      </c>
      <c r="O393" s="18" t="s">
        <v>26</v>
      </c>
      <c r="P393" s="8" t="str">
        <f>VLOOKUP(E393,[2]CommonEnf!$A$1:$B$12,2,FALSE)</f>
        <v>Speed Restriction</v>
      </c>
      <c r="Q393" s="4" t="str">
        <f t="shared" si="26"/>
        <v>08</v>
      </c>
      <c r="R393" s="9">
        <f t="shared" si="27"/>
        <v>42621</v>
      </c>
      <c r="S393" s="4" t="str">
        <f t="shared" si="28"/>
        <v>0833-08</v>
      </c>
      <c r="T393" s="4" t="str">
        <f t="shared" si="29"/>
        <v>NW</v>
      </c>
    </row>
    <row r="394" spans="1:20" x14ac:dyDescent="0.25">
      <c r="A394" s="3">
        <v>42621.822268518517</v>
      </c>
      <c r="B394" s="4" t="s">
        <v>124</v>
      </c>
      <c r="C394" s="4" t="s">
        <v>403</v>
      </c>
      <c r="D394" s="4" t="s">
        <v>33</v>
      </c>
      <c r="E394" s="4" t="s">
        <v>45</v>
      </c>
      <c r="F394" s="5">
        <v>150</v>
      </c>
      <c r="G394" s="5">
        <v>209</v>
      </c>
      <c r="H394" s="5">
        <v>56838</v>
      </c>
      <c r="I394" s="5">
        <v>56391</v>
      </c>
      <c r="J394" s="4" t="s">
        <v>46</v>
      </c>
      <c r="K394" s="5">
        <v>59050</v>
      </c>
      <c r="L394" s="17" t="s">
        <v>25</v>
      </c>
      <c r="M394" s="5">
        <f t="shared" si="30"/>
        <v>-1403.9520000000002</v>
      </c>
      <c r="N394" s="6" t="str">
        <f>VLOOKUP(C394,'[9]Trips&amp;Operators'!$C$1:$E$99999,3,FALSE)</f>
        <v>COOPER</v>
      </c>
      <c r="O394" s="18" t="s">
        <v>26</v>
      </c>
      <c r="P394" s="8" t="str">
        <f>VLOOKUP(E394,[2]CommonEnf!$A$1:$B$12,2,FALSE)</f>
        <v>Speed Restriction</v>
      </c>
      <c r="Q394" s="4" t="str">
        <f t="shared" si="26"/>
        <v>08</v>
      </c>
      <c r="R394" s="9">
        <f t="shared" si="27"/>
        <v>42621</v>
      </c>
      <c r="S394" s="4" t="str">
        <f t="shared" si="28"/>
        <v>0840-08</v>
      </c>
      <c r="T394" s="4" t="str">
        <f t="shared" si="29"/>
        <v>NW</v>
      </c>
    </row>
    <row r="395" spans="1:20" x14ac:dyDescent="0.25">
      <c r="A395" s="3">
        <v>42621.345370370371</v>
      </c>
      <c r="B395" s="4" t="s">
        <v>41</v>
      </c>
      <c r="C395" s="4" t="s">
        <v>404</v>
      </c>
      <c r="D395" s="4" t="s">
        <v>30</v>
      </c>
      <c r="E395" s="4" t="s">
        <v>55</v>
      </c>
      <c r="F395" s="5">
        <v>0</v>
      </c>
      <c r="G395" s="5">
        <v>533</v>
      </c>
      <c r="H395" s="5">
        <v>33432</v>
      </c>
      <c r="I395" s="5">
        <v>31387</v>
      </c>
      <c r="J395" s="4" t="s">
        <v>56</v>
      </c>
      <c r="K395" s="5">
        <v>33261</v>
      </c>
      <c r="L395" s="17" t="s">
        <v>25</v>
      </c>
      <c r="M395" s="5">
        <f t="shared" si="30"/>
        <v>-989.47199999999998</v>
      </c>
      <c r="N395" s="6" t="str">
        <f>VLOOKUP(C395,'[9]Trips&amp;Operators'!$C$1:$E$99999,3,FALSE)</f>
        <v>YORK</v>
      </c>
      <c r="O395" s="18" t="s">
        <v>120</v>
      </c>
      <c r="P395" s="8" t="s">
        <v>121</v>
      </c>
      <c r="Q395" s="4" t="str">
        <f t="shared" si="26"/>
        <v>08</v>
      </c>
      <c r="R395" s="9">
        <f t="shared" si="27"/>
        <v>42621</v>
      </c>
      <c r="S395" s="4" t="str">
        <f t="shared" si="28"/>
        <v>0810-08</v>
      </c>
      <c r="T395" s="4" t="str">
        <f t="shared" si="29"/>
        <v>NW</v>
      </c>
    </row>
    <row r="396" spans="1:20" x14ac:dyDescent="0.25">
      <c r="A396" s="3">
        <v>42621.64576388889</v>
      </c>
      <c r="B396" s="4" t="s">
        <v>207</v>
      </c>
      <c r="C396" s="4" t="s">
        <v>405</v>
      </c>
      <c r="D396" s="4" t="s">
        <v>30</v>
      </c>
      <c r="E396" s="4" t="s">
        <v>55</v>
      </c>
      <c r="F396" s="5">
        <v>0</v>
      </c>
      <c r="G396" s="5">
        <v>252</v>
      </c>
      <c r="H396" s="5">
        <v>33370</v>
      </c>
      <c r="I396" s="5">
        <v>33934</v>
      </c>
      <c r="J396" s="4" t="s">
        <v>56</v>
      </c>
      <c r="K396" s="5">
        <v>34583</v>
      </c>
      <c r="L396" s="17" t="s">
        <v>34</v>
      </c>
      <c r="M396" s="5">
        <f t="shared" si="30"/>
        <v>342.67200000000003</v>
      </c>
      <c r="N396" s="6" t="str">
        <f>VLOOKUP(C396,'[9]Trips&amp;Operators'!$C$1:$E$99999,3,FALSE)</f>
        <v>COOPER</v>
      </c>
      <c r="O396" s="18" t="s">
        <v>26</v>
      </c>
      <c r="P396" s="8" t="str">
        <f>VLOOKUP(E396,[2]CommonEnf!$A$1:$B$12,2,FALSE)</f>
        <v>Legitimate STOP signal aspect</v>
      </c>
      <c r="Q396" s="4" t="str">
        <f t="shared" si="26"/>
        <v>08</v>
      </c>
      <c r="R396" s="9">
        <f t="shared" si="27"/>
        <v>42621</v>
      </c>
      <c r="S396" s="4" t="str">
        <f t="shared" si="28"/>
        <v>0825-08</v>
      </c>
      <c r="T396" s="4" t="str">
        <f t="shared" si="29"/>
        <v>NW</v>
      </c>
    </row>
    <row r="397" spans="1:20" x14ac:dyDescent="0.25">
      <c r="A397" s="3">
        <v>42621.809583333335</v>
      </c>
      <c r="B397" s="4" t="s">
        <v>207</v>
      </c>
      <c r="C397" s="4" t="s">
        <v>406</v>
      </c>
      <c r="D397" s="4" t="s">
        <v>33</v>
      </c>
      <c r="E397" s="4" t="s">
        <v>102</v>
      </c>
      <c r="F397" s="5">
        <v>100</v>
      </c>
      <c r="G397" s="5">
        <v>152</v>
      </c>
      <c r="H397" s="5">
        <v>11215</v>
      </c>
      <c r="I397" s="5">
        <v>11402</v>
      </c>
      <c r="J397" s="4" t="s">
        <v>24</v>
      </c>
      <c r="K397" s="5">
        <v>10701</v>
      </c>
      <c r="L397" s="17" t="s">
        <v>34</v>
      </c>
      <c r="M397" s="5">
        <f t="shared" si="30"/>
        <v>-370.12799999999999</v>
      </c>
      <c r="N397" s="6" t="str">
        <f>VLOOKUP(C397,'[9]Trips&amp;Operators'!$C$1:$E$99999,3,FALSE)</f>
        <v>COOPER</v>
      </c>
      <c r="O397" s="18" t="s">
        <v>26</v>
      </c>
      <c r="P397" s="8" t="str">
        <f>VLOOKUP(E397,[2]CommonEnf!$A$1:$B$12,2,FALSE)</f>
        <v>Speed Restriction</v>
      </c>
      <c r="Q397" s="4" t="str">
        <f t="shared" si="26"/>
        <v>08</v>
      </c>
      <c r="R397" s="9">
        <f t="shared" si="27"/>
        <v>42621</v>
      </c>
      <c r="S397" s="4" t="str">
        <f t="shared" si="28"/>
        <v>0841-08</v>
      </c>
      <c r="T397" s="4" t="str">
        <f t="shared" si="29"/>
        <v>NW</v>
      </c>
    </row>
    <row r="398" spans="1:20" x14ac:dyDescent="0.25">
      <c r="A398" s="3">
        <v>42621.869143518517</v>
      </c>
      <c r="B398" s="4" t="s">
        <v>124</v>
      </c>
      <c r="C398" s="4" t="s">
        <v>407</v>
      </c>
      <c r="D398" s="4" t="s">
        <v>33</v>
      </c>
      <c r="E398" s="4" t="s">
        <v>102</v>
      </c>
      <c r="F398" s="5">
        <v>100</v>
      </c>
      <c r="G398" s="5">
        <v>157</v>
      </c>
      <c r="H398" s="5">
        <v>10720</v>
      </c>
      <c r="I398" s="5">
        <v>10346</v>
      </c>
      <c r="J398" s="4" t="s">
        <v>24</v>
      </c>
      <c r="K398" s="5">
        <v>11000</v>
      </c>
      <c r="L398" s="17" t="s">
        <v>25</v>
      </c>
      <c r="M398" s="5">
        <f t="shared" si="30"/>
        <v>-345.31200000000001</v>
      </c>
      <c r="N398" s="6" t="str">
        <f>VLOOKUP(C398,'[9]Trips&amp;Operators'!$C$1:$E$99999,3,FALSE)</f>
        <v>COOPER</v>
      </c>
      <c r="O398" s="18" t="s">
        <v>26</v>
      </c>
      <c r="P398" s="8" t="str">
        <f>VLOOKUP(E398,[2]CommonEnf!$A$1:$B$12,2,FALSE)</f>
        <v>Speed Restriction</v>
      </c>
      <c r="Q398" s="4" t="str">
        <f t="shared" si="26"/>
        <v>08</v>
      </c>
      <c r="R398" s="9">
        <f t="shared" si="27"/>
        <v>42621</v>
      </c>
      <c r="S398" s="4" t="str">
        <f t="shared" si="28"/>
        <v>0842-08</v>
      </c>
      <c r="T398" s="4" t="str">
        <f t="shared" si="29"/>
        <v>NW</v>
      </c>
    </row>
    <row r="399" spans="1:20" x14ac:dyDescent="0.25">
      <c r="A399" s="3">
        <v>42621.666724537034</v>
      </c>
      <c r="B399" s="4" t="s">
        <v>124</v>
      </c>
      <c r="C399" s="4" t="s">
        <v>408</v>
      </c>
      <c r="D399" s="4" t="s">
        <v>30</v>
      </c>
      <c r="E399" s="4" t="s">
        <v>63</v>
      </c>
      <c r="F399" s="5">
        <v>0</v>
      </c>
      <c r="G399" s="5">
        <v>55</v>
      </c>
      <c r="H399" s="5">
        <v>755</v>
      </c>
      <c r="I399" s="5">
        <v>727</v>
      </c>
      <c r="J399" s="4" t="s">
        <v>64</v>
      </c>
      <c r="K399" s="5">
        <v>575</v>
      </c>
      <c r="L399" s="17" t="s">
        <v>25</v>
      </c>
      <c r="M399" s="5">
        <f t="shared" si="30"/>
        <v>80.256</v>
      </c>
      <c r="N399" s="6" t="str">
        <f>VLOOKUP(C399,'[9]Trips&amp;Operators'!$C$1:$E$99999,3,FALSE)</f>
        <v>COOPER</v>
      </c>
      <c r="O399" s="18" t="s">
        <v>26</v>
      </c>
      <c r="P399" s="8" t="str">
        <f>VLOOKUP(E399,[2]CommonEnf!$A$1:$B$12,2,FALSE)</f>
        <v>Line terminus</v>
      </c>
      <c r="Q399" s="4" t="str">
        <f t="shared" si="26"/>
        <v>08</v>
      </c>
      <c r="R399" s="9">
        <f t="shared" si="27"/>
        <v>42621</v>
      </c>
      <c r="S399" s="4" t="str">
        <f t="shared" si="28"/>
        <v>0826-08</v>
      </c>
      <c r="T399" s="4" t="str">
        <f t="shared" si="29"/>
        <v>NW</v>
      </c>
    </row>
    <row r="400" spans="1:20" x14ac:dyDescent="0.25">
      <c r="A400" s="3">
        <v>42621.706736111111</v>
      </c>
      <c r="B400" s="4" t="s">
        <v>124</v>
      </c>
      <c r="C400" s="4" t="s">
        <v>409</v>
      </c>
      <c r="D400" s="4" t="s">
        <v>30</v>
      </c>
      <c r="E400" s="4" t="s">
        <v>63</v>
      </c>
      <c r="F400" s="5">
        <v>0</v>
      </c>
      <c r="G400" s="5">
        <v>90</v>
      </c>
      <c r="H400" s="5">
        <v>913</v>
      </c>
      <c r="I400" s="5">
        <v>827</v>
      </c>
      <c r="J400" s="4" t="s">
        <v>64</v>
      </c>
      <c r="K400" s="5">
        <v>575</v>
      </c>
      <c r="L400" s="17" t="s">
        <v>25</v>
      </c>
      <c r="M400" s="5">
        <f t="shared" si="30"/>
        <v>133.05600000000001</v>
      </c>
      <c r="N400" s="6" t="str">
        <f>VLOOKUP(C400,'[9]Trips&amp;Operators'!$C$1:$E$99999,3,FALSE)</f>
        <v>COOPER</v>
      </c>
      <c r="O400" s="18" t="s">
        <v>26</v>
      </c>
      <c r="P400" s="8" t="str">
        <f>VLOOKUP(E400,[2]CommonEnf!$A$1:$B$12,2,FALSE)</f>
        <v>Line terminus</v>
      </c>
      <c r="Q400" s="4" t="str">
        <f t="shared" si="26"/>
        <v>08</v>
      </c>
      <c r="R400" s="9">
        <f t="shared" si="27"/>
        <v>42621</v>
      </c>
      <c r="S400" s="4" t="str">
        <f t="shared" si="28"/>
        <v>0830-08</v>
      </c>
      <c r="T400" s="4" t="str">
        <f t="shared" si="29"/>
        <v>NW</v>
      </c>
    </row>
    <row r="401" spans="1:20" x14ac:dyDescent="0.25">
      <c r="A401" s="3">
        <v>42621.315983796296</v>
      </c>
      <c r="B401" s="4" t="s">
        <v>207</v>
      </c>
      <c r="C401" s="4" t="s">
        <v>410</v>
      </c>
      <c r="D401" s="4" t="s">
        <v>30</v>
      </c>
      <c r="E401" s="4" t="s">
        <v>63</v>
      </c>
      <c r="F401" s="5">
        <v>0</v>
      </c>
      <c r="G401" s="5">
        <v>13</v>
      </c>
      <c r="H401" s="5">
        <v>59024</v>
      </c>
      <c r="I401" s="5">
        <v>59028</v>
      </c>
      <c r="J401" s="4" t="s">
        <v>64</v>
      </c>
      <c r="K401" s="5">
        <v>59058</v>
      </c>
      <c r="L401" s="17" t="s">
        <v>34</v>
      </c>
      <c r="M401" s="5">
        <f t="shared" si="30"/>
        <v>15.84</v>
      </c>
      <c r="N401" s="6" t="str">
        <f>VLOOKUP(C401,'[9]Trips&amp;Operators'!$C$1:$E$99999,3,FALSE)</f>
        <v>BRANDNER</v>
      </c>
      <c r="O401" s="18" t="s">
        <v>26</v>
      </c>
      <c r="P401" s="8" t="str">
        <f>VLOOKUP(E401,[2]CommonEnf!$A$1:$B$12,2,FALSE)</f>
        <v>Line terminus</v>
      </c>
      <c r="Q401" s="4" t="str">
        <f t="shared" si="26"/>
        <v>08</v>
      </c>
      <c r="R401" s="9">
        <f t="shared" si="27"/>
        <v>42621</v>
      </c>
      <c r="S401" s="4" t="str">
        <f t="shared" si="28"/>
        <v>0807-08</v>
      </c>
      <c r="T401" s="4" t="str">
        <f t="shared" si="29"/>
        <v>NW</v>
      </c>
    </row>
    <row r="402" spans="1:20" x14ac:dyDescent="0.25">
      <c r="A402" s="3">
        <v>42621.3359837963</v>
      </c>
      <c r="B402" s="4" t="s">
        <v>37</v>
      </c>
      <c r="C402" s="4" t="s">
        <v>411</v>
      </c>
      <c r="D402" s="4" t="s">
        <v>30</v>
      </c>
      <c r="E402" s="4" t="s">
        <v>63</v>
      </c>
      <c r="F402" s="5">
        <v>0</v>
      </c>
      <c r="G402" s="5">
        <v>45</v>
      </c>
      <c r="H402" s="5">
        <v>58943</v>
      </c>
      <c r="I402" s="5">
        <v>58975</v>
      </c>
      <c r="J402" s="4" t="s">
        <v>64</v>
      </c>
      <c r="K402" s="5">
        <v>59058</v>
      </c>
      <c r="L402" s="17" t="s">
        <v>34</v>
      </c>
      <c r="M402" s="5">
        <f t="shared" si="30"/>
        <v>43.823999999999998</v>
      </c>
      <c r="N402" s="6" t="str">
        <f>VLOOKUP(C402,'[9]Trips&amp;Operators'!$C$1:$E$99999,3,FALSE)</f>
        <v>YORK</v>
      </c>
      <c r="O402" s="18" t="s">
        <v>26</v>
      </c>
      <c r="P402" s="8" t="str">
        <f>VLOOKUP(E402,[2]CommonEnf!$A$1:$B$12,2,FALSE)</f>
        <v>Line terminus</v>
      </c>
      <c r="Q402" s="4" t="str">
        <f t="shared" si="26"/>
        <v>08</v>
      </c>
      <c r="R402" s="9">
        <f t="shared" si="27"/>
        <v>42621</v>
      </c>
      <c r="S402" s="4" t="str">
        <f t="shared" si="28"/>
        <v>0809-08</v>
      </c>
      <c r="T402" s="4" t="str">
        <f t="shared" si="29"/>
        <v>NW</v>
      </c>
    </row>
    <row r="403" spans="1:20" x14ac:dyDescent="0.25">
      <c r="A403" s="3">
        <v>42621.441284722219</v>
      </c>
      <c r="B403" s="4" t="s">
        <v>207</v>
      </c>
      <c r="C403" s="4" t="s">
        <v>412</v>
      </c>
      <c r="D403" s="4" t="s">
        <v>30</v>
      </c>
      <c r="E403" s="4" t="s">
        <v>63</v>
      </c>
      <c r="F403" s="5">
        <v>0</v>
      </c>
      <c r="G403" s="5">
        <v>12</v>
      </c>
      <c r="H403" s="5">
        <v>59026</v>
      </c>
      <c r="I403" s="5">
        <v>59030</v>
      </c>
      <c r="J403" s="4" t="s">
        <v>64</v>
      </c>
      <c r="K403" s="5">
        <v>59058</v>
      </c>
      <c r="L403" s="17" t="s">
        <v>34</v>
      </c>
      <c r="M403" s="5">
        <f t="shared" si="30"/>
        <v>14.784000000000001</v>
      </c>
      <c r="N403" s="6" t="str">
        <f>VLOOKUP(C403,'[9]Trips&amp;Operators'!$C$1:$E$99999,3,FALSE)</f>
        <v>BRANDNER</v>
      </c>
      <c r="O403" s="18" t="s">
        <v>26</v>
      </c>
      <c r="P403" s="8" t="str">
        <f>VLOOKUP(E403,[2]CommonEnf!$A$1:$B$12,2,FALSE)</f>
        <v>Line terminus</v>
      </c>
      <c r="Q403" s="4" t="str">
        <f t="shared" si="26"/>
        <v>08</v>
      </c>
      <c r="R403" s="9">
        <f t="shared" si="27"/>
        <v>42621</v>
      </c>
      <c r="S403" s="4" t="str">
        <f t="shared" si="28"/>
        <v>0815-08</v>
      </c>
      <c r="T403" s="4" t="str">
        <f t="shared" si="29"/>
        <v>NW</v>
      </c>
    </row>
    <row r="404" spans="1:20" x14ac:dyDescent="0.25">
      <c r="A404" s="10">
        <v>42621.436273148145</v>
      </c>
      <c r="B404" s="11" t="s">
        <v>202</v>
      </c>
      <c r="C404" s="11" t="s">
        <v>413</v>
      </c>
      <c r="D404" s="11" t="s">
        <v>30</v>
      </c>
      <c r="E404" s="11" t="s">
        <v>55</v>
      </c>
      <c r="F404" s="12">
        <v>0</v>
      </c>
      <c r="G404" s="12">
        <v>83</v>
      </c>
      <c r="H404" s="12">
        <v>24309</v>
      </c>
      <c r="I404" s="12">
        <v>24184</v>
      </c>
      <c r="J404" s="11" t="s">
        <v>56</v>
      </c>
      <c r="K404" s="12">
        <v>24235</v>
      </c>
      <c r="L404" s="19" t="s">
        <v>25</v>
      </c>
      <c r="M404" s="12">
        <f t="shared" si="30"/>
        <v>-26.928000000000001</v>
      </c>
      <c r="N404" s="13" t="str">
        <f>VLOOKUP(C404,'[9]Trips&amp;Operators'!$C$1:$E$99999,3,FALSE)</f>
        <v>BONDS</v>
      </c>
      <c r="O404" s="20" t="s">
        <v>26</v>
      </c>
      <c r="P404" s="15"/>
      <c r="Q404" s="11" t="str">
        <f t="shared" si="26"/>
        <v>08</v>
      </c>
      <c r="R404" s="16">
        <f t="shared" si="27"/>
        <v>42621</v>
      </c>
      <c r="S404" s="2" t="str">
        <f t="shared" si="28"/>
        <v>50-08</v>
      </c>
      <c r="T404" s="2" t="str">
        <f t="shared" si="29"/>
        <v>Other</v>
      </c>
    </row>
    <row r="405" spans="1:20" x14ac:dyDescent="0.25">
      <c r="A405" s="3">
        <v>42621.736805555556</v>
      </c>
      <c r="B405" s="4" t="s">
        <v>115</v>
      </c>
      <c r="C405" s="4" t="s">
        <v>414</v>
      </c>
      <c r="D405" s="4" t="s">
        <v>33</v>
      </c>
      <c r="E405" s="4" t="s">
        <v>55</v>
      </c>
      <c r="F405" s="5">
        <v>0</v>
      </c>
      <c r="G405" s="5">
        <v>90</v>
      </c>
      <c r="H405" s="5">
        <v>24101</v>
      </c>
      <c r="I405" s="5">
        <v>23970</v>
      </c>
      <c r="J405" s="4" t="s">
        <v>56</v>
      </c>
      <c r="K405" s="5">
        <v>24235</v>
      </c>
      <c r="L405" s="17" t="s">
        <v>25</v>
      </c>
      <c r="M405" s="5">
        <f t="shared" si="30"/>
        <v>-139.91999999999999</v>
      </c>
      <c r="N405" s="6" t="str">
        <f>VLOOKUP(C405,'[9]Trips&amp;Operators'!$C$1:$E$99999,3,FALSE)</f>
        <v>OUN</v>
      </c>
      <c r="O405" s="18" t="s">
        <v>26</v>
      </c>
      <c r="P405" s="8"/>
      <c r="Q405" s="4" t="str">
        <f t="shared" si="26"/>
        <v>08</v>
      </c>
      <c r="R405" s="9">
        <f t="shared" si="27"/>
        <v>42621</v>
      </c>
      <c r="S405" s="2" t="str">
        <f t="shared" si="28"/>
        <v>64-08</v>
      </c>
      <c r="T405" s="2" t="str">
        <f t="shared" si="29"/>
        <v>Other</v>
      </c>
    </row>
    <row r="406" spans="1:20" x14ac:dyDescent="0.25">
      <c r="A406" s="3">
        <v>42621.710127314815</v>
      </c>
      <c r="B406" s="4" t="s">
        <v>415</v>
      </c>
      <c r="C406" s="4" t="s">
        <v>416</v>
      </c>
      <c r="D406" s="4" t="s">
        <v>30</v>
      </c>
      <c r="E406" s="4" t="s">
        <v>63</v>
      </c>
      <c r="F406" s="5">
        <v>0</v>
      </c>
      <c r="G406" s="5">
        <v>49</v>
      </c>
      <c r="H406" s="5">
        <v>978</v>
      </c>
      <c r="I406" s="5">
        <v>947</v>
      </c>
      <c r="J406" s="4" t="s">
        <v>64</v>
      </c>
      <c r="K406" s="5">
        <v>826</v>
      </c>
      <c r="L406" s="17" t="s">
        <v>25</v>
      </c>
      <c r="M406" s="5">
        <f t="shared" si="30"/>
        <v>63.887999999999998</v>
      </c>
      <c r="N406" s="6" t="str">
        <f>VLOOKUP(C406,'[9]Trips&amp;Operators'!$C$1:$E$99999,3,FALSE)</f>
        <v>LEVERE</v>
      </c>
      <c r="O406" s="18" t="s">
        <v>26</v>
      </c>
      <c r="P406" s="8"/>
      <c r="Q406" s="4" t="str">
        <f t="shared" si="26"/>
        <v>08</v>
      </c>
      <c r="R406" s="9">
        <f t="shared" si="27"/>
        <v>42621</v>
      </c>
      <c r="S406" s="2" t="str">
        <f t="shared" si="28"/>
        <v>62-08</v>
      </c>
      <c r="T406" s="2" t="str">
        <f t="shared" si="29"/>
        <v>Other</v>
      </c>
    </row>
    <row r="407" spans="1:20" x14ac:dyDescent="0.25">
      <c r="A407" s="3">
        <v>42622.52003472222</v>
      </c>
      <c r="B407" s="4" t="s">
        <v>73</v>
      </c>
      <c r="C407" s="4" t="s">
        <v>417</v>
      </c>
      <c r="D407" s="4" t="s">
        <v>22</v>
      </c>
      <c r="E407" s="4" t="s">
        <v>23</v>
      </c>
      <c r="F407" s="5">
        <v>0</v>
      </c>
      <c r="G407" s="5">
        <v>104</v>
      </c>
      <c r="H407" s="5">
        <v>27279</v>
      </c>
      <c r="I407" s="5">
        <v>27242</v>
      </c>
      <c r="J407" s="4" t="s">
        <v>24</v>
      </c>
      <c r="K407" s="5">
        <v>27350</v>
      </c>
      <c r="L407" s="17" t="s">
        <v>25</v>
      </c>
      <c r="M407" s="5">
        <f t="shared" si="30"/>
        <v>-57.024000000000001</v>
      </c>
      <c r="N407" s="6" t="str">
        <f>VLOOKUP(C407,'[10]Trips&amp;Operators'!$C$1:$E$99999,3,FALSE)</f>
        <v>STEWART</v>
      </c>
      <c r="O407" s="18" t="s">
        <v>26</v>
      </c>
      <c r="P407" s="8" t="str">
        <f>VLOOKUP(E407,[2]CommonEnf!$A$1:$B$12,2,FALSE)</f>
        <v>Crossing Early Arrival</v>
      </c>
      <c r="Q407" s="4" t="str">
        <f t="shared" si="26"/>
        <v>09</v>
      </c>
      <c r="R407" s="9">
        <f t="shared" si="27"/>
        <v>42622</v>
      </c>
      <c r="S407" s="4" t="str">
        <f t="shared" si="28"/>
        <v>0160-09</v>
      </c>
      <c r="T407" s="4" t="str">
        <f t="shared" si="29"/>
        <v>EC</v>
      </c>
    </row>
    <row r="408" spans="1:20" x14ac:dyDescent="0.25">
      <c r="A408" s="3">
        <v>42622.800219907411</v>
      </c>
      <c r="B408" s="4" t="s">
        <v>35</v>
      </c>
      <c r="C408" s="4" t="s">
        <v>418</v>
      </c>
      <c r="D408" s="4" t="s">
        <v>22</v>
      </c>
      <c r="E408" s="4" t="s">
        <v>23</v>
      </c>
      <c r="F408" s="5">
        <v>0</v>
      </c>
      <c r="G408" s="5">
        <v>79</v>
      </c>
      <c r="H408" s="5">
        <v>27247</v>
      </c>
      <c r="I408" s="5">
        <v>27229</v>
      </c>
      <c r="J408" s="4" t="s">
        <v>24</v>
      </c>
      <c r="K408" s="5">
        <v>27350</v>
      </c>
      <c r="L408" s="17" t="s">
        <v>25</v>
      </c>
      <c r="M408" s="5">
        <f t="shared" si="30"/>
        <v>-63.887999999999998</v>
      </c>
      <c r="N408" s="6" t="str">
        <f>VLOOKUP(C408,'[10]Trips&amp;Operators'!$C$1:$E$99999,3,FALSE)</f>
        <v>STAMBAUGH</v>
      </c>
      <c r="O408" s="18" t="s">
        <v>26</v>
      </c>
      <c r="P408" s="8" t="str">
        <f>VLOOKUP(E408,[2]CommonEnf!$A$1:$B$12,2,FALSE)</f>
        <v>Crossing Early Arrival</v>
      </c>
      <c r="Q408" s="4" t="str">
        <f t="shared" si="26"/>
        <v>09</v>
      </c>
      <c r="R408" s="9">
        <f t="shared" si="27"/>
        <v>42622</v>
      </c>
      <c r="S408" s="4" t="str">
        <f t="shared" si="28"/>
        <v>0214-09</v>
      </c>
      <c r="T408" s="4" t="str">
        <f t="shared" si="29"/>
        <v>EC</v>
      </c>
    </row>
    <row r="409" spans="1:20" x14ac:dyDescent="0.25">
      <c r="A409" s="3">
        <v>42622.401458333334</v>
      </c>
      <c r="B409" s="4" t="s">
        <v>128</v>
      </c>
      <c r="C409" s="4" t="s">
        <v>419</v>
      </c>
      <c r="D409" s="4" t="s">
        <v>22</v>
      </c>
      <c r="E409" s="4" t="s">
        <v>23</v>
      </c>
      <c r="F409" s="5">
        <v>0</v>
      </c>
      <c r="G409" s="5">
        <v>184</v>
      </c>
      <c r="H409" s="5">
        <v>30882</v>
      </c>
      <c r="I409" s="5">
        <v>31005</v>
      </c>
      <c r="J409" s="4" t="s">
        <v>24</v>
      </c>
      <c r="K409" s="5">
        <v>30830</v>
      </c>
      <c r="L409" s="17" t="s">
        <v>34</v>
      </c>
      <c r="M409" s="5">
        <f t="shared" si="30"/>
        <v>-92.4</v>
      </c>
      <c r="N409" s="6" t="str">
        <f>VLOOKUP(C409,'[10]Trips&amp;Operators'!$C$1:$E$99999,3,FALSE)</f>
        <v>MALAVE</v>
      </c>
      <c r="O409" s="18" t="s">
        <v>26</v>
      </c>
      <c r="P409" s="8" t="str">
        <f>VLOOKUP(E409,[2]CommonEnf!$A$1:$B$12,2,FALSE)</f>
        <v>Crossing Early Arrival</v>
      </c>
      <c r="Q409" s="4" t="str">
        <f t="shared" si="26"/>
        <v>09</v>
      </c>
      <c r="R409" s="9">
        <f t="shared" si="27"/>
        <v>42622</v>
      </c>
      <c r="S409" s="4" t="str">
        <f t="shared" si="28"/>
        <v>0147-09</v>
      </c>
      <c r="T409" s="4" t="str">
        <f t="shared" si="29"/>
        <v>EC</v>
      </c>
    </row>
    <row r="410" spans="1:20" x14ac:dyDescent="0.25">
      <c r="A410" s="3">
        <v>42622.779421296298</v>
      </c>
      <c r="B410" s="4" t="s">
        <v>28</v>
      </c>
      <c r="C410" s="4" t="s">
        <v>420</v>
      </c>
      <c r="D410" s="4" t="s">
        <v>33</v>
      </c>
      <c r="E410" s="4" t="s">
        <v>23</v>
      </c>
      <c r="F410" s="5">
        <v>0</v>
      </c>
      <c r="G410" s="5">
        <v>246</v>
      </c>
      <c r="H410" s="5">
        <v>33239</v>
      </c>
      <c r="I410" s="5">
        <v>32927</v>
      </c>
      <c r="J410" s="4" t="s">
        <v>24</v>
      </c>
      <c r="K410" s="5">
        <v>33257</v>
      </c>
      <c r="L410" s="17" t="s">
        <v>25</v>
      </c>
      <c r="M410" s="5">
        <f t="shared" si="30"/>
        <v>-174.24</v>
      </c>
      <c r="N410" s="6" t="str">
        <f>VLOOKUP(C410,'[10]Trips&amp;Operators'!$C$1:$E$99999,3,FALSE)</f>
        <v>ADANE</v>
      </c>
      <c r="O410" s="18" t="s">
        <v>26</v>
      </c>
      <c r="P410" s="8" t="str">
        <f>VLOOKUP(E410,[2]CommonEnf!$A$1:$B$12,2,FALSE)</f>
        <v>Crossing Early Arrival</v>
      </c>
      <c r="Q410" s="4" t="str">
        <f t="shared" si="26"/>
        <v>09</v>
      </c>
      <c r="R410" s="9">
        <f t="shared" si="27"/>
        <v>42622</v>
      </c>
      <c r="S410" s="4" t="str">
        <f t="shared" si="28"/>
        <v>0210-09</v>
      </c>
      <c r="T410" s="4" t="str">
        <f t="shared" si="29"/>
        <v>EC</v>
      </c>
    </row>
    <row r="411" spans="1:20" x14ac:dyDescent="0.25">
      <c r="A411" s="3">
        <v>42622.581192129626</v>
      </c>
      <c r="B411" s="4" t="s">
        <v>80</v>
      </c>
      <c r="C411" s="4" t="s">
        <v>421</v>
      </c>
      <c r="D411" s="4" t="s">
        <v>22</v>
      </c>
      <c r="E411" s="4" t="s">
        <v>23</v>
      </c>
      <c r="F411" s="5">
        <v>0</v>
      </c>
      <c r="G411" s="5">
        <v>269</v>
      </c>
      <c r="H411" s="5">
        <v>42855</v>
      </c>
      <c r="I411" s="5">
        <v>43148</v>
      </c>
      <c r="J411" s="4" t="s">
        <v>24</v>
      </c>
      <c r="K411" s="5">
        <v>42779</v>
      </c>
      <c r="L411" s="17" t="s">
        <v>34</v>
      </c>
      <c r="M411" s="5">
        <f t="shared" si="30"/>
        <v>-194.83199999999999</v>
      </c>
      <c r="N411" s="6" t="str">
        <f>VLOOKUP(C411,'[10]Trips&amp;Operators'!$C$1:$E$99999,3,FALSE)</f>
        <v>ADANE</v>
      </c>
      <c r="O411" s="18" t="s">
        <v>26</v>
      </c>
      <c r="P411" s="8" t="str">
        <f>VLOOKUP(E411,[2]CommonEnf!$A$1:$B$12,2,FALSE)</f>
        <v>Crossing Early Arrival</v>
      </c>
      <c r="Q411" s="4" t="str">
        <f t="shared" si="26"/>
        <v>09</v>
      </c>
      <c r="R411" s="9">
        <f t="shared" si="27"/>
        <v>42622</v>
      </c>
      <c r="S411" s="4" t="str">
        <f t="shared" si="28"/>
        <v>0181-09</v>
      </c>
      <c r="T411" s="4" t="str">
        <f t="shared" si="29"/>
        <v>EC</v>
      </c>
    </row>
    <row r="412" spans="1:20" x14ac:dyDescent="0.25">
      <c r="A412" s="3">
        <v>42622.375833333332</v>
      </c>
      <c r="B412" s="4" t="s">
        <v>122</v>
      </c>
      <c r="C412" s="4" t="s">
        <v>422</v>
      </c>
      <c r="D412" s="4" t="s">
        <v>30</v>
      </c>
      <c r="E412" s="4" t="s">
        <v>23</v>
      </c>
      <c r="F412" s="5">
        <v>0</v>
      </c>
      <c r="G412" s="5">
        <v>337</v>
      </c>
      <c r="H412" s="5">
        <v>105330</v>
      </c>
      <c r="I412" s="5">
        <v>104617</v>
      </c>
      <c r="J412" s="4" t="s">
        <v>24</v>
      </c>
      <c r="K412" s="5">
        <v>103800</v>
      </c>
      <c r="L412" s="17" t="s">
        <v>25</v>
      </c>
      <c r="M412" s="5">
        <f t="shared" si="30"/>
        <v>431.37599999999998</v>
      </c>
      <c r="N412" s="6" t="str">
        <f>VLOOKUP(C412,'[10]Trips&amp;Operators'!$C$1:$E$99999,3,FALSE)</f>
        <v>MALAVE</v>
      </c>
      <c r="O412" s="18" t="s">
        <v>26</v>
      </c>
      <c r="P412" s="8" t="s">
        <v>112</v>
      </c>
      <c r="Q412" s="4" t="str">
        <f t="shared" si="26"/>
        <v>09</v>
      </c>
      <c r="R412" s="9">
        <f t="shared" si="27"/>
        <v>42622</v>
      </c>
      <c r="S412" s="4" t="str">
        <f t="shared" si="28"/>
        <v>0134-09</v>
      </c>
      <c r="T412" s="4" t="str">
        <f t="shared" si="29"/>
        <v>EC</v>
      </c>
    </row>
    <row r="413" spans="1:20" x14ac:dyDescent="0.25">
      <c r="A413" s="3">
        <v>42622.44703703704</v>
      </c>
      <c r="B413" s="4" t="s">
        <v>122</v>
      </c>
      <c r="C413" s="4" t="s">
        <v>423</v>
      </c>
      <c r="D413" s="4" t="s">
        <v>30</v>
      </c>
      <c r="E413" s="4" t="s">
        <v>23</v>
      </c>
      <c r="F413" s="5">
        <v>0</v>
      </c>
      <c r="G413" s="5">
        <v>278</v>
      </c>
      <c r="H413" s="5">
        <v>109216</v>
      </c>
      <c r="I413" s="5">
        <v>109016</v>
      </c>
      <c r="J413" s="4" t="s">
        <v>24</v>
      </c>
      <c r="K413" s="5">
        <v>109135</v>
      </c>
      <c r="L413" s="17" t="s">
        <v>25</v>
      </c>
      <c r="M413" s="5">
        <f t="shared" si="30"/>
        <v>-62.832000000000001</v>
      </c>
      <c r="N413" s="6" t="str">
        <f>VLOOKUP(C413,'[10]Trips&amp;Operators'!$C$1:$E$99999,3,FALSE)</f>
        <v>MALAVE</v>
      </c>
      <c r="O413" s="18" t="s">
        <v>26</v>
      </c>
      <c r="P413" s="8" t="str">
        <f>VLOOKUP(E413,[2]CommonEnf!$A$1:$B$12,2,FALSE)</f>
        <v>Crossing Early Arrival</v>
      </c>
      <c r="Q413" s="4" t="str">
        <f t="shared" si="26"/>
        <v>09</v>
      </c>
      <c r="R413" s="9">
        <f t="shared" si="27"/>
        <v>42622</v>
      </c>
      <c r="S413" s="4" t="str">
        <f t="shared" si="28"/>
        <v>0148-09</v>
      </c>
      <c r="T413" s="4" t="str">
        <f t="shared" si="29"/>
        <v>EC</v>
      </c>
    </row>
    <row r="414" spans="1:20" x14ac:dyDescent="0.25">
      <c r="A414" s="3">
        <v>42622.367175925923</v>
      </c>
      <c r="B414" s="4" t="s">
        <v>35</v>
      </c>
      <c r="C414" s="4" t="s">
        <v>424</v>
      </c>
      <c r="D414" s="4" t="s">
        <v>30</v>
      </c>
      <c r="E414" s="4" t="s">
        <v>45</v>
      </c>
      <c r="F414" s="5">
        <v>300</v>
      </c>
      <c r="G414" s="5">
        <v>520</v>
      </c>
      <c r="H414" s="5">
        <v>24585</v>
      </c>
      <c r="I414" s="5">
        <v>22795</v>
      </c>
      <c r="J414" s="4" t="s">
        <v>46</v>
      </c>
      <c r="K414" s="5">
        <v>21848</v>
      </c>
      <c r="L414" s="17" t="s">
        <v>25</v>
      </c>
      <c r="M414" s="5">
        <f t="shared" si="30"/>
        <v>500.01600000000002</v>
      </c>
      <c r="N414" s="6" t="str">
        <f>VLOOKUP(C414,'[10]Trips&amp;Operators'!$C$1:$E$99999,3,FALSE)</f>
        <v>BREITSCH</v>
      </c>
      <c r="O414" s="18" t="s">
        <v>26</v>
      </c>
      <c r="P414" s="8" t="str">
        <f>VLOOKUP(E414,[2]CommonEnf!$A$1:$B$12,2,FALSE)</f>
        <v>Speed Restriction</v>
      </c>
      <c r="Q414" s="4" t="str">
        <f t="shared" si="26"/>
        <v>09</v>
      </c>
      <c r="R414" s="9">
        <f t="shared" si="27"/>
        <v>42622</v>
      </c>
      <c r="S414" s="4" t="str">
        <f t="shared" si="28"/>
        <v>0130-09</v>
      </c>
      <c r="T414" s="4" t="str">
        <f t="shared" si="29"/>
        <v>EC</v>
      </c>
    </row>
    <row r="415" spans="1:20" x14ac:dyDescent="0.25">
      <c r="A415" s="3">
        <v>42622.274386574078</v>
      </c>
      <c r="B415" s="4" t="s">
        <v>35</v>
      </c>
      <c r="C415" s="4" t="s">
        <v>425</v>
      </c>
      <c r="D415" s="4" t="s">
        <v>33</v>
      </c>
      <c r="E415" s="4" t="s">
        <v>45</v>
      </c>
      <c r="F415" s="5">
        <v>700</v>
      </c>
      <c r="G415" s="5">
        <v>754</v>
      </c>
      <c r="H415" s="5">
        <v>180435</v>
      </c>
      <c r="I415" s="5">
        <v>176675</v>
      </c>
      <c r="J415" s="4" t="s">
        <v>46</v>
      </c>
      <c r="K415" s="5">
        <v>183829</v>
      </c>
      <c r="L415" s="17" t="s">
        <v>25</v>
      </c>
      <c r="M415" s="5">
        <f t="shared" si="30"/>
        <v>-3777.3119999999999</v>
      </c>
      <c r="N415" s="6" t="str">
        <f>VLOOKUP(C415,'[10]Trips&amp;Operators'!$C$1:$E$99999,3,FALSE)</f>
        <v>BREITSCH</v>
      </c>
      <c r="O415" s="18" t="s">
        <v>26</v>
      </c>
      <c r="P415" s="8" t="str">
        <f>VLOOKUP(E415,[2]CommonEnf!$A$1:$B$12,2,FALSE)</f>
        <v>Speed Restriction</v>
      </c>
      <c r="Q415" s="4" t="str">
        <f t="shared" si="26"/>
        <v>09</v>
      </c>
      <c r="R415" s="9">
        <f t="shared" si="27"/>
        <v>42622</v>
      </c>
      <c r="S415" s="4" t="str">
        <f t="shared" si="28"/>
        <v>0116-09</v>
      </c>
      <c r="T415" s="4" t="str">
        <f t="shared" si="29"/>
        <v>EC</v>
      </c>
    </row>
    <row r="416" spans="1:20" x14ac:dyDescent="0.25">
      <c r="A416" s="3">
        <v>42622.39947916667</v>
      </c>
      <c r="B416" s="4" t="s">
        <v>31</v>
      </c>
      <c r="C416" s="4" t="s">
        <v>426</v>
      </c>
      <c r="D416" s="4" t="s">
        <v>30</v>
      </c>
      <c r="E416" s="4" t="s">
        <v>45</v>
      </c>
      <c r="F416" s="5">
        <v>350</v>
      </c>
      <c r="G416" s="5">
        <v>540</v>
      </c>
      <c r="H416" s="5">
        <v>222636</v>
      </c>
      <c r="I416" s="5">
        <v>224469</v>
      </c>
      <c r="J416" s="4" t="s">
        <v>46</v>
      </c>
      <c r="K416" s="5">
        <v>224578</v>
      </c>
      <c r="L416" s="17" t="s">
        <v>34</v>
      </c>
      <c r="M416" s="5">
        <f t="shared" si="30"/>
        <v>57.552</v>
      </c>
      <c r="N416" s="6" t="str">
        <f>VLOOKUP(C416,'[10]Trips&amp;Operators'!$C$1:$E$99999,3,FALSE)</f>
        <v>BREITSCH</v>
      </c>
      <c r="O416" s="18" t="s">
        <v>26</v>
      </c>
      <c r="P416" s="8" t="str">
        <f>VLOOKUP(E416,[2]CommonEnf!$A$1:$B$12,2,FALSE)</f>
        <v>Speed Restriction</v>
      </c>
      <c r="Q416" s="4" t="str">
        <f t="shared" si="26"/>
        <v>09</v>
      </c>
      <c r="R416" s="9">
        <f t="shared" si="27"/>
        <v>42622</v>
      </c>
      <c r="S416" s="4" t="str">
        <f t="shared" si="28"/>
        <v>0143-09</v>
      </c>
      <c r="T416" s="4" t="str">
        <f t="shared" si="29"/>
        <v>EC</v>
      </c>
    </row>
    <row r="417" spans="1:20" x14ac:dyDescent="0.25">
      <c r="A417" s="3">
        <v>42622.759421296294</v>
      </c>
      <c r="B417" s="4" t="s">
        <v>28</v>
      </c>
      <c r="C417" s="4" t="s">
        <v>420</v>
      </c>
      <c r="D417" s="4" t="s">
        <v>33</v>
      </c>
      <c r="E417" s="4" t="s">
        <v>45</v>
      </c>
      <c r="F417" s="5">
        <v>350</v>
      </c>
      <c r="G417" s="5">
        <v>400</v>
      </c>
      <c r="H417" s="5">
        <v>228878</v>
      </c>
      <c r="I417" s="5">
        <v>228034</v>
      </c>
      <c r="J417" s="4" t="s">
        <v>46</v>
      </c>
      <c r="K417" s="5">
        <v>232080</v>
      </c>
      <c r="L417" s="17" t="s">
        <v>25</v>
      </c>
      <c r="M417" s="5">
        <f t="shared" si="30"/>
        <v>-2136.288</v>
      </c>
      <c r="N417" s="6" t="str">
        <f>VLOOKUP(C417,'[10]Trips&amp;Operators'!$C$1:$E$99999,3,FALSE)</f>
        <v>ADANE</v>
      </c>
      <c r="O417" s="18" t="s">
        <v>26</v>
      </c>
      <c r="P417" s="8" t="str">
        <f>VLOOKUP(E417,[2]CommonEnf!$A$1:$B$12,2,FALSE)</f>
        <v>Speed Restriction</v>
      </c>
      <c r="Q417" s="4" t="str">
        <f t="shared" si="26"/>
        <v>09</v>
      </c>
      <c r="R417" s="9">
        <f t="shared" si="27"/>
        <v>42622</v>
      </c>
      <c r="S417" s="4" t="str">
        <f t="shared" si="28"/>
        <v>0210-09</v>
      </c>
      <c r="T417" s="4" t="str">
        <f t="shared" si="29"/>
        <v>EC</v>
      </c>
    </row>
    <row r="418" spans="1:20" x14ac:dyDescent="0.25">
      <c r="A418" s="3">
        <v>42622.750613425924</v>
      </c>
      <c r="B418" s="4" t="s">
        <v>172</v>
      </c>
      <c r="C418" s="4" t="s">
        <v>427</v>
      </c>
      <c r="D418" s="4" t="s">
        <v>33</v>
      </c>
      <c r="E418" s="4" t="s">
        <v>55</v>
      </c>
      <c r="F418" s="5">
        <v>0</v>
      </c>
      <c r="G418" s="5">
        <v>3</v>
      </c>
      <c r="H418" s="5">
        <v>0</v>
      </c>
      <c r="I418" s="5">
        <v>0</v>
      </c>
      <c r="J418" s="4" t="s">
        <v>56</v>
      </c>
      <c r="K418" s="5">
        <v>0</v>
      </c>
      <c r="L418" s="17" t="s">
        <v>34</v>
      </c>
      <c r="M418" s="5">
        <f t="shared" si="30"/>
        <v>0</v>
      </c>
      <c r="N418" s="6" t="str">
        <f>VLOOKUP(C418,'[10]Trips&amp;Operators'!$C$1:$E$99999,3,FALSE)</f>
        <v>ISHMAEL</v>
      </c>
      <c r="O418" s="18" t="s">
        <v>26</v>
      </c>
      <c r="P418" s="8" t="str">
        <f>VLOOKUP(E418,[2]CommonEnf!$A$1:$B$12,2,FALSE)</f>
        <v>Legitimate STOP signal aspect</v>
      </c>
      <c r="Q418" s="4" t="str">
        <f t="shared" si="26"/>
        <v>09</v>
      </c>
      <c r="R418" s="9">
        <f t="shared" si="27"/>
        <v>42622</v>
      </c>
      <c r="S418" s="4" t="str">
        <f t="shared" si="28"/>
        <v>0215-09</v>
      </c>
      <c r="T418" s="4" t="str">
        <f t="shared" si="29"/>
        <v>EC</v>
      </c>
    </row>
    <row r="419" spans="1:20" x14ac:dyDescent="0.25">
      <c r="A419" s="3">
        <v>42622.7502662037</v>
      </c>
      <c r="B419" s="4" t="s">
        <v>172</v>
      </c>
      <c r="C419" s="4" t="s">
        <v>427</v>
      </c>
      <c r="D419" s="4" t="s">
        <v>33</v>
      </c>
      <c r="E419" s="4" t="s">
        <v>55</v>
      </c>
      <c r="F419" s="5">
        <v>0</v>
      </c>
      <c r="G419" s="5">
        <v>4</v>
      </c>
      <c r="H419" s="5">
        <v>1703</v>
      </c>
      <c r="I419" s="5">
        <v>1699</v>
      </c>
      <c r="J419" s="4" t="s">
        <v>56</v>
      </c>
      <c r="K419" s="5">
        <v>1692</v>
      </c>
      <c r="L419" s="17" t="s">
        <v>34</v>
      </c>
      <c r="M419" s="5">
        <f t="shared" si="30"/>
        <v>-3.6960000000000002</v>
      </c>
      <c r="N419" s="6" t="str">
        <f>VLOOKUP(C419,'[10]Trips&amp;Operators'!$C$1:$E$99999,3,FALSE)</f>
        <v>ISHMAEL</v>
      </c>
      <c r="O419" s="18" t="s">
        <v>26</v>
      </c>
      <c r="P419" s="8" t="str">
        <f>VLOOKUP(E419,[2]CommonEnf!$A$1:$B$12,2,FALSE)</f>
        <v>Legitimate STOP signal aspect</v>
      </c>
      <c r="Q419" s="4" t="str">
        <f t="shared" si="26"/>
        <v>09</v>
      </c>
      <c r="R419" s="9">
        <f t="shared" si="27"/>
        <v>42622</v>
      </c>
      <c r="S419" s="4" t="str">
        <f t="shared" si="28"/>
        <v>0215-09</v>
      </c>
      <c r="T419" s="4" t="str">
        <f t="shared" si="29"/>
        <v>EC</v>
      </c>
    </row>
    <row r="420" spans="1:20" x14ac:dyDescent="0.25">
      <c r="A420" s="3">
        <v>42622.365810185183</v>
      </c>
      <c r="B420" s="4" t="s">
        <v>96</v>
      </c>
      <c r="C420" s="4" t="s">
        <v>428</v>
      </c>
      <c r="D420" s="4" t="s">
        <v>30</v>
      </c>
      <c r="E420" s="4" t="s">
        <v>55</v>
      </c>
      <c r="F420" s="5">
        <v>0</v>
      </c>
      <c r="G420" s="5">
        <v>40</v>
      </c>
      <c r="H420" s="5">
        <v>2228</v>
      </c>
      <c r="I420" s="5">
        <v>2326</v>
      </c>
      <c r="J420" s="4" t="s">
        <v>56</v>
      </c>
      <c r="K420" s="5">
        <v>2789</v>
      </c>
      <c r="L420" s="17" t="s">
        <v>34</v>
      </c>
      <c r="M420" s="5">
        <f t="shared" si="30"/>
        <v>244.464</v>
      </c>
      <c r="N420" s="6" t="str">
        <f>VLOOKUP(C420,'[10]Trips&amp;Operators'!$C$1:$E$99999,3,FALSE)</f>
        <v>MAELZER</v>
      </c>
      <c r="O420" s="18" t="s">
        <v>120</v>
      </c>
      <c r="P420" s="8" t="s">
        <v>121</v>
      </c>
      <c r="Q420" s="4" t="str">
        <f t="shared" si="26"/>
        <v>09</v>
      </c>
      <c r="R420" s="9">
        <f t="shared" si="27"/>
        <v>42622</v>
      </c>
      <c r="S420" s="4" t="str">
        <f t="shared" si="28"/>
        <v>0141-09</v>
      </c>
      <c r="T420" s="4" t="str">
        <f t="shared" si="29"/>
        <v>EC</v>
      </c>
    </row>
    <row r="421" spans="1:20" x14ac:dyDescent="0.25">
      <c r="A421" s="3">
        <v>42622.706342592595</v>
      </c>
      <c r="B421" s="4" t="s">
        <v>128</v>
      </c>
      <c r="C421" s="4" t="s">
        <v>429</v>
      </c>
      <c r="D421" s="4" t="s">
        <v>33</v>
      </c>
      <c r="E421" s="4" t="s">
        <v>55</v>
      </c>
      <c r="F421" s="5">
        <v>200</v>
      </c>
      <c r="G421" s="5">
        <v>251</v>
      </c>
      <c r="H421" s="5">
        <v>37837</v>
      </c>
      <c r="I421" s="5">
        <v>38633</v>
      </c>
      <c r="J421" s="4" t="s">
        <v>56</v>
      </c>
      <c r="K421" s="5">
        <v>36645</v>
      </c>
      <c r="L421" s="17" t="s">
        <v>34</v>
      </c>
      <c r="M421" s="5">
        <f t="shared" si="30"/>
        <v>-1049.664</v>
      </c>
      <c r="N421" s="6" t="str">
        <f>VLOOKUP(C421,'[10]Trips&amp;Operators'!$C$1:$E$99999,3,FALSE)</f>
        <v>CLARK</v>
      </c>
      <c r="O421" s="18" t="s">
        <v>26</v>
      </c>
      <c r="P421" s="8" t="str">
        <f>VLOOKUP(E421,[2]CommonEnf!$A$1:$B$12,2,FALSE)</f>
        <v>Legitimate STOP signal aspect</v>
      </c>
      <c r="Q421" s="4" t="str">
        <f t="shared" si="26"/>
        <v>09</v>
      </c>
      <c r="R421" s="9">
        <f t="shared" si="27"/>
        <v>42622</v>
      </c>
      <c r="S421" s="4" t="str">
        <f t="shared" si="28"/>
        <v>0203-09</v>
      </c>
      <c r="T421" s="4" t="str">
        <f t="shared" si="29"/>
        <v>EC</v>
      </c>
    </row>
    <row r="422" spans="1:20" x14ac:dyDescent="0.25">
      <c r="A422" s="3">
        <v>42622.7106712963</v>
      </c>
      <c r="B422" s="4" t="s">
        <v>146</v>
      </c>
      <c r="C422" s="4" t="s">
        <v>430</v>
      </c>
      <c r="D422" s="4" t="s">
        <v>33</v>
      </c>
      <c r="E422" s="4" t="s">
        <v>55</v>
      </c>
      <c r="F422" s="5">
        <v>200</v>
      </c>
      <c r="G422" s="5">
        <v>252</v>
      </c>
      <c r="H422" s="5">
        <v>37854</v>
      </c>
      <c r="I422" s="5">
        <v>38642</v>
      </c>
      <c r="J422" s="4" t="s">
        <v>56</v>
      </c>
      <c r="K422" s="5">
        <v>36645</v>
      </c>
      <c r="L422" s="17" t="s">
        <v>34</v>
      </c>
      <c r="M422" s="5">
        <f t="shared" si="30"/>
        <v>-1054.4159999999999</v>
      </c>
      <c r="N422" s="6" t="str">
        <f>VLOOKUP(C422,'[10]Trips&amp;Operators'!$C$1:$E$99999,3,FALSE)</f>
        <v>BONDS</v>
      </c>
      <c r="O422" s="18" t="s">
        <v>26</v>
      </c>
      <c r="P422" s="8" t="str">
        <f>VLOOKUP(E422,[2]CommonEnf!$A$1:$B$12,2,FALSE)</f>
        <v>Legitimate STOP signal aspect</v>
      </c>
      <c r="Q422" s="4" t="str">
        <f t="shared" si="26"/>
        <v>09</v>
      </c>
      <c r="R422" s="9">
        <f t="shared" si="27"/>
        <v>42622</v>
      </c>
      <c r="S422" s="4" t="str">
        <f t="shared" si="28"/>
        <v>0205-09</v>
      </c>
      <c r="T422" s="4" t="str">
        <f t="shared" si="29"/>
        <v>EC</v>
      </c>
    </row>
    <row r="423" spans="1:20" x14ac:dyDescent="0.25">
      <c r="A423" s="3">
        <v>42622.152083333334</v>
      </c>
      <c r="B423" s="4" t="s">
        <v>80</v>
      </c>
      <c r="C423" s="4" t="s">
        <v>431</v>
      </c>
      <c r="D423" s="4" t="s">
        <v>33</v>
      </c>
      <c r="E423" s="4" t="s">
        <v>55</v>
      </c>
      <c r="F423" s="5">
        <v>200</v>
      </c>
      <c r="G423" s="5">
        <v>279</v>
      </c>
      <c r="H423" s="5">
        <v>65464</v>
      </c>
      <c r="I423" s="5">
        <v>66186</v>
      </c>
      <c r="J423" s="4" t="s">
        <v>56</v>
      </c>
      <c r="K423" s="5">
        <v>63995</v>
      </c>
      <c r="L423" s="17" t="s">
        <v>34</v>
      </c>
      <c r="M423" s="5">
        <f t="shared" si="30"/>
        <v>-1156.848</v>
      </c>
      <c r="N423" s="6" t="str">
        <f>VLOOKUP(C423,'[10]Trips&amp;Operators'!$C$1:$E$99999,3,FALSE)</f>
        <v>MAELZER</v>
      </c>
      <c r="O423" s="18" t="s">
        <v>26</v>
      </c>
      <c r="P423" s="8" t="str">
        <f>VLOOKUP(E423,[2]CommonEnf!$A$1:$B$12,2,FALSE)</f>
        <v>Legitimate STOP signal aspect</v>
      </c>
      <c r="Q423" s="4" t="str">
        <f t="shared" si="26"/>
        <v>09</v>
      </c>
      <c r="R423" s="9">
        <f t="shared" si="27"/>
        <v>42622</v>
      </c>
      <c r="S423" s="4" t="str">
        <f t="shared" si="28"/>
        <v>0101-09</v>
      </c>
      <c r="T423" s="4" t="str">
        <f t="shared" si="29"/>
        <v>EC</v>
      </c>
    </row>
    <row r="424" spans="1:20" x14ac:dyDescent="0.25">
      <c r="A424" s="3">
        <v>42622.602800925924</v>
      </c>
      <c r="B424" s="4" t="s">
        <v>152</v>
      </c>
      <c r="C424" s="4" t="s">
        <v>432</v>
      </c>
      <c r="D424" s="4" t="s">
        <v>30</v>
      </c>
      <c r="E424" s="4" t="s">
        <v>55</v>
      </c>
      <c r="F424" s="5">
        <v>0</v>
      </c>
      <c r="G424" s="5">
        <v>128</v>
      </c>
      <c r="H424" s="5">
        <v>128073</v>
      </c>
      <c r="I424" s="5">
        <v>127924</v>
      </c>
      <c r="J424" s="4" t="s">
        <v>56</v>
      </c>
      <c r="K424" s="5">
        <v>127587</v>
      </c>
      <c r="L424" s="17" t="s">
        <v>25</v>
      </c>
      <c r="M424" s="5">
        <f t="shared" si="30"/>
        <v>177.93600000000001</v>
      </c>
      <c r="N424" s="6" t="str">
        <f>VLOOKUP(C424,'[10]Trips&amp;Operators'!$C$1:$E$99999,3,FALSE)</f>
        <v>BONDS</v>
      </c>
      <c r="O424" s="18" t="s">
        <v>26</v>
      </c>
      <c r="P424" s="8" t="str">
        <f>VLOOKUP(E424,[2]CommonEnf!$A$1:$B$12,2,FALSE)</f>
        <v>Legitimate STOP signal aspect</v>
      </c>
      <c r="Q424" s="4" t="str">
        <f t="shared" si="26"/>
        <v>09</v>
      </c>
      <c r="R424" s="9">
        <f t="shared" si="27"/>
        <v>42622</v>
      </c>
      <c r="S424" s="4" t="str">
        <f t="shared" si="28"/>
        <v>0178-09</v>
      </c>
      <c r="T424" s="4" t="str">
        <f t="shared" si="29"/>
        <v>EC</v>
      </c>
    </row>
    <row r="425" spans="1:20" x14ac:dyDescent="0.25">
      <c r="A425" s="3">
        <v>42622.603275462963</v>
      </c>
      <c r="B425" s="4" t="s">
        <v>152</v>
      </c>
      <c r="C425" s="4" t="s">
        <v>432</v>
      </c>
      <c r="D425" s="4" t="s">
        <v>30</v>
      </c>
      <c r="E425" s="4" t="s">
        <v>55</v>
      </c>
      <c r="F425" s="5">
        <v>0</v>
      </c>
      <c r="G425" s="5">
        <v>37</v>
      </c>
      <c r="H425" s="5">
        <v>127910</v>
      </c>
      <c r="I425" s="5">
        <v>127840</v>
      </c>
      <c r="J425" s="4" t="s">
        <v>56</v>
      </c>
      <c r="K425" s="5">
        <v>127587</v>
      </c>
      <c r="L425" s="17" t="s">
        <v>25</v>
      </c>
      <c r="M425" s="5">
        <f t="shared" si="30"/>
        <v>133.584</v>
      </c>
      <c r="N425" s="6" t="str">
        <f>VLOOKUP(C425,'[10]Trips&amp;Operators'!$C$1:$E$99999,3,FALSE)</f>
        <v>BONDS</v>
      </c>
      <c r="O425" s="18" t="s">
        <v>26</v>
      </c>
      <c r="P425" s="8" t="str">
        <f>VLOOKUP(E425,[2]CommonEnf!$A$1:$B$12,2,FALSE)</f>
        <v>Legitimate STOP signal aspect</v>
      </c>
      <c r="Q425" s="4" t="str">
        <f t="shared" si="26"/>
        <v>09</v>
      </c>
      <c r="R425" s="9">
        <f t="shared" si="27"/>
        <v>42622</v>
      </c>
      <c r="S425" s="4" t="str">
        <f t="shared" si="28"/>
        <v>0178-09</v>
      </c>
      <c r="T425" s="4" t="str">
        <f t="shared" si="29"/>
        <v>EC</v>
      </c>
    </row>
    <row r="426" spans="1:20" x14ac:dyDescent="0.25">
      <c r="A426" s="3">
        <v>42622.621053240742</v>
      </c>
      <c r="B426" s="4" t="s">
        <v>28</v>
      </c>
      <c r="C426" s="4" t="s">
        <v>433</v>
      </c>
      <c r="D426" s="4" t="s">
        <v>30</v>
      </c>
      <c r="E426" s="4" t="s">
        <v>55</v>
      </c>
      <c r="F426" s="5">
        <v>0</v>
      </c>
      <c r="G426" s="5">
        <v>419</v>
      </c>
      <c r="H426" s="5">
        <v>129533</v>
      </c>
      <c r="I426" s="5">
        <v>128390</v>
      </c>
      <c r="J426" s="4" t="s">
        <v>56</v>
      </c>
      <c r="K426" s="5">
        <v>127587</v>
      </c>
      <c r="L426" s="17" t="s">
        <v>25</v>
      </c>
      <c r="M426" s="5">
        <f t="shared" si="30"/>
        <v>423.98399999999998</v>
      </c>
      <c r="N426" s="6" t="str">
        <f>VLOOKUP(C426,'[10]Trips&amp;Operators'!$C$1:$E$99999,3,FALSE)</f>
        <v>ADANE</v>
      </c>
      <c r="O426" s="18" t="s">
        <v>26</v>
      </c>
      <c r="P426" s="8" t="str">
        <f>VLOOKUP(E426,[2]CommonEnf!$A$1:$B$12,2,FALSE)</f>
        <v>Legitimate STOP signal aspect</v>
      </c>
      <c r="Q426" s="4" t="str">
        <f t="shared" si="26"/>
        <v>09</v>
      </c>
      <c r="R426" s="9">
        <f t="shared" si="27"/>
        <v>42622</v>
      </c>
      <c r="S426" s="4" t="str">
        <f t="shared" si="28"/>
        <v>0182-09</v>
      </c>
      <c r="T426" s="4" t="str">
        <f t="shared" si="29"/>
        <v>EC</v>
      </c>
    </row>
    <row r="427" spans="1:20" x14ac:dyDescent="0.25">
      <c r="A427" s="3">
        <v>42622.694143518522</v>
      </c>
      <c r="B427" s="4" t="s">
        <v>28</v>
      </c>
      <c r="C427" s="4" t="s">
        <v>434</v>
      </c>
      <c r="D427" s="4" t="s">
        <v>30</v>
      </c>
      <c r="E427" s="4" t="s">
        <v>55</v>
      </c>
      <c r="F427" s="5">
        <v>0</v>
      </c>
      <c r="G427" s="5">
        <v>461</v>
      </c>
      <c r="H427" s="5">
        <v>129859</v>
      </c>
      <c r="I427" s="5">
        <v>128404</v>
      </c>
      <c r="J427" s="4" t="s">
        <v>56</v>
      </c>
      <c r="K427" s="5">
        <v>127587</v>
      </c>
      <c r="L427" s="17" t="s">
        <v>25</v>
      </c>
      <c r="M427" s="5">
        <f t="shared" si="30"/>
        <v>431.37599999999998</v>
      </c>
      <c r="N427" s="6" t="str">
        <f>VLOOKUP(C427,'[10]Trips&amp;Operators'!$C$1:$E$99999,3,FALSE)</f>
        <v>ADANE</v>
      </c>
      <c r="O427" s="18" t="s">
        <v>26</v>
      </c>
      <c r="P427" s="8" t="str">
        <f>VLOOKUP(E427,[2]CommonEnf!$A$1:$B$12,2,FALSE)</f>
        <v>Legitimate STOP signal aspect</v>
      </c>
      <c r="Q427" s="4" t="str">
        <f t="shared" si="26"/>
        <v>09</v>
      </c>
      <c r="R427" s="9">
        <f t="shared" si="27"/>
        <v>42622</v>
      </c>
      <c r="S427" s="4" t="str">
        <f t="shared" si="28"/>
        <v>0196-09</v>
      </c>
      <c r="T427" s="4" t="str">
        <f t="shared" si="29"/>
        <v>EC</v>
      </c>
    </row>
    <row r="428" spans="1:20" x14ac:dyDescent="0.25">
      <c r="A428" s="3">
        <v>42622.768067129633</v>
      </c>
      <c r="B428" s="4" t="s">
        <v>28</v>
      </c>
      <c r="C428" s="4" t="s">
        <v>420</v>
      </c>
      <c r="D428" s="4" t="s">
        <v>30</v>
      </c>
      <c r="E428" s="4" t="s">
        <v>55</v>
      </c>
      <c r="F428" s="5">
        <v>0</v>
      </c>
      <c r="G428" s="5">
        <v>353</v>
      </c>
      <c r="H428" s="5">
        <v>128914</v>
      </c>
      <c r="I428" s="5">
        <v>128165</v>
      </c>
      <c r="J428" s="4" t="s">
        <v>56</v>
      </c>
      <c r="K428" s="5">
        <v>127587</v>
      </c>
      <c r="L428" s="17" t="s">
        <v>25</v>
      </c>
      <c r="M428" s="5">
        <f t="shared" si="30"/>
        <v>305.18400000000003</v>
      </c>
      <c r="N428" s="6" t="str">
        <f>VLOOKUP(C428,'[10]Trips&amp;Operators'!$C$1:$E$99999,3,FALSE)</f>
        <v>ADANE</v>
      </c>
      <c r="O428" s="18" t="s">
        <v>26</v>
      </c>
      <c r="P428" s="8" t="str">
        <f>VLOOKUP(E428,[2]CommonEnf!$A$1:$B$12,2,FALSE)</f>
        <v>Legitimate STOP signal aspect</v>
      </c>
      <c r="Q428" s="4" t="str">
        <f t="shared" si="26"/>
        <v>09</v>
      </c>
      <c r="R428" s="9">
        <f t="shared" si="27"/>
        <v>42622</v>
      </c>
      <c r="S428" s="4" t="str">
        <f t="shared" si="28"/>
        <v>0210-09</v>
      </c>
      <c r="T428" s="4" t="str">
        <f t="shared" si="29"/>
        <v>EC</v>
      </c>
    </row>
    <row r="429" spans="1:20" x14ac:dyDescent="0.25">
      <c r="A429" s="3">
        <v>42622.292847222219</v>
      </c>
      <c r="B429" s="4" t="s">
        <v>122</v>
      </c>
      <c r="C429" s="4" t="s">
        <v>435</v>
      </c>
      <c r="D429" s="4" t="s">
        <v>30</v>
      </c>
      <c r="E429" s="4" t="s">
        <v>55</v>
      </c>
      <c r="F429" s="5">
        <v>0</v>
      </c>
      <c r="G429" s="5">
        <v>519</v>
      </c>
      <c r="H429" s="5">
        <v>195444</v>
      </c>
      <c r="I429" s="5">
        <v>193795</v>
      </c>
      <c r="J429" s="4" t="s">
        <v>56</v>
      </c>
      <c r="K429" s="5">
        <v>191723</v>
      </c>
      <c r="L429" s="17" t="s">
        <v>25</v>
      </c>
      <c r="M429" s="5">
        <f t="shared" si="30"/>
        <v>1094.0160000000001</v>
      </c>
      <c r="N429" s="6" t="str">
        <f>VLOOKUP(C429,'[10]Trips&amp;Operators'!$C$1:$E$99999,3,FALSE)</f>
        <v>MALAVE</v>
      </c>
      <c r="O429" s="18" t="s">
        <v>26</v>
      </c>
      <c r="P429" s="8" t="str">
        <f>VLOOKUP(E429,[2]CommonEnf!$A$1:$B$12,2,FALSE)</f>
        <v>Legitimate STOP signal aspect</v>
      </c>
      <c r="Q429" s="4" t="str">
        <f t="shared" si="26"/>
        <v>09</v>
      </c>
      <c r="R429" s="9">
        <f t="shared" si="27"/>
        <v>42622</v>
      </c>
      <c r="S429" s="4" t="str">
        <f t="shared" si="28"/>
        <v>0120-09</v>
      </c>
      <c r="T429" s="4" t="str">
        <f t="shared" si="29"/>
        <v>EC</v>
      </c>
    </row>
    <row r="430" spans="1:20" x14ac:dyDescent="0.25">
      <c r="A430" s="3">
        <v>42622.344467592593</v>
      </c>
      <c r="B430" s="4" t="s">
        <v>35</v>
      </c>
      <c r="C430" s="4" t="s">
        <v>424</v>
      </c>
      <c r="D430" s="4" t="s">
        <v>30</v>
      </c>
      <c r="E430" s="4" t="s">
        <v>55</v>
      </c>
      <c r="F430" s="5">
        <v>0</v>
      </c>
      <c r="G430" s="5">
        <v>726</v>
      </c>
      <c r="H430" s="5">
        <v>198421</v>
      </c>
      <c r="I430" s="5">
        <v>195002</v>
      </c>
      <c r="J430" s="4" t="s">
        <v>56</v>
      </c>
      <c r="K430" s="5">
        <v>191723</v>
      </c>
      <c r="L430" s="17" t="s">
        <v>25</v>
      </c>
      <c r="M430" s="5">
        <f t="shared" si="30"/>
        <v>1731.3119999999999</v>
      </c>
      <c r="N430" s="6" t="str">
        <f>VLOOKUP(C430,'[10]Trips&amp;Operators'!$C$1:$E$99999,3,FALSE)</f>
        <v>BREITSCH</v>
      </c>
      <c r="O430" s="18" t="s">
        <v>26</v>
      </c>
      <c r="P430" s="8" t="str">
        <f>VLOOKUP(E430,[2]CommonEnf!$A$1:$B$12,2,FALSE)</f>
        <v>Legitimate STOP signal aspect</v>
      </c>
      <c r="Q430" s="4" t="str">
        <f t="shared" si="26"/>
        <v>09</v>
      </c>
      <c r="R430" s="9">
        <f t="shared" si="27"/>
        <v>42622</v>
      </c>
      <c r="S430" s="4" t="str">
        <f t="shared" si="28"/>
        <v>0130-09</v>
      </c>
      <c r="T430" s="4" t="str">
        <f t="shared" si="29"/>
        <v>EC</v>
      </c>
    </row>
    <row r="431" spans="1:20" x14ac:dyDescent="0.25">
      <c r="A431" s="3">
        <v>42622.470208333332</v>
      </c>
      <c r="B431" s="4" t="s">
        <v>28</v>
      </c>
      <c r="C431" s="4" t="s">
        <v>436</v>
      </c>
      <c r="D431" s="4" t="s">
        <v>30</v>
      </c>
      <c r="E431" s="4" t="s">
        <v>55</v>
      </c>
      <c r="F431" s="5">
        <v>0</v>
      </c>
      <c r="G431" s="5">
        <v>340</v>
      </c>
      <c r="H431" s="5">
        <v>193254</v>
      </c>
      <c r="I431" s="5">
        <v>188778</v>
      </c>
      <c r="J431" s="4" t="s">
        <v>56</v>
      </c>
      <c r="K431" s="5">
        <v>191723</v>
      </c>
      <c r="L431" s="17" t="s">
        <v>25</v>
      </c>
      <c r="M431" s="5">
        <f t="shared" si="30"/>
        <v>-1554.96</v>
      </c>
      <c r="N431" s="6" t="str">
        <f>VLOOKUP(C431,'[10]Trips&amp;Operators'!$C$1:$E$99999,3,FALSE)</f>
        <v>BEAM</v>
      </c>
      <c r="O431" s="18" t="s">
        <v>26</v>
      </c>
      <c r="P431" s="8" t="str">
        <f>VLOOKUP(E431,[2]CommonEnf!$A$1:$B$12,2,FALSE)</f>
        <v>Legitimate STOP signal aspect</v>
      </c>
      <c r="Q431" s="4" t="str">
        <f t="shared" si="26"/>
        <v>09</v>
      </c>
      <c r="R431" s="9">
        <f t="shared" si="27"/>
        <v>42622</v>
      </c>
      <c r="S431" s="4" t="str">
        <f t="shared" si="28"/>
        <v>0154-09</v>
      </c>
      <c r="T431" s="4" t="str">
        <f t="shared" si="29"/>
        <v>EC</v>
      </c>
    </row>
    <row r="432" spans="1:20" x14ac:dyDescent="0.25">
      <c r="A432" s="3">
        <v>42622.365370370368</v>
      </c>
      <c r="B432" s="4" t="s">
        <v>96</v>
      </c>
      <c r="C432" s="4" t="s">
        <v>428</v>
      </c>
      <c r="D432" s="4" t="s">
        <v>33</v>
      </c>
      <c r="E432" s="4" t="s">
        <v>130</v>
      </c>
      <c r="F432" s="5">
        <v>0</v>
      </c>
      <c r="G432" s="5">
        <v>159</v>
      </c>
      <c r="H432" s="5">
        <v>1991</v>
      </c>
      <c r="I432" s="5">
        <v>2216</v>
      </c>
      <c r="J432" s="4" t="s">
        <v>131</v>
      </c>
      <c r="K432" s="5">
        <v>1692</v>
      </c>
      <c r="L432" s="17" t="s">
        <v>34</v>
      </c>
      <c r="M432" s="5">
        <f t="shared" si="30"/>
        <v>-276.67200000000003</v>
      </c>
      <c r="N432" s="6" t="str">
        <f>VLOOKUP(C432,'[10]Trips&amp;Operators'!$C$1:$E$99999,3,FALSE)</f>
        <v>MAELZER</v>
      </c>
      <c r="O432" s="18" t="s">
        <v>120</v>
      </c>
      <c r="P432" s="8" t="s">
        <v>121</v>
      </c>
      <c r="Q432" s="4" t="str">
        <f t="shared" si="26"/>
        <v>09</v>
      </c>
      <c r="R432" s="9">
        <f t="shared" si="27"/>
        <v>42622</v>
      </c>
      <c r="S432" s="4" t="str">
        <f t="shared" si="28"/>
        <v>0141-09</v>
      </c>
      <c r="T432" s="4" t="str">
        <f t="shared" si="29"/>
        <v>EC</v>
      </c>
    </row>
    <row r="433" spans="1:20" x14ac:dyDescent="0.25">
      <c r="A433" s="3">
        <v>42622.621400462966</v>
      </c>
      <c r="B433" s="4" t="s">
        <v>152</v>
      </c>
      <c r="C433" s="4" t="s">
        <v>432</v>
      </c>
      <c r="D433" s="4" t="s">
        <v>30</v>
      </c>
      <c r="E433" s="4" t="s">
        <v>63</v>
      </c>
      <c r="F433" s="5">
        <v>0</v>
      </c>
      <c r="G433" s="5">
        <v>58</v>
      </c>
      <c r="H433" s="5">
        <v>211</v>
      </c>
      <c r="I433" s="5">
        <v>152</v>
      </c>
      <c r="J433" s="4" t="s">
        <v>64</v>
      </c>
      <c r="K433" s="5">
        <v>1</v>
      </c>
      <c r="L433" s="17" t="s">
        <v>25</v>
      </c>
      <c r="M433" s="5">
        <f t="shared" si="30"/>
        <v>79.727999999999994</v>
      </c>
      <c r="N433" s="6" t="str">
        <f>VLOOKUP(C433,'[10]Trips&amp;Operators'!$C$1:$E$99999,3,FALSE)</f>
        <v>BONDS</v>
      </c>
      <c r="O433" s="18" t="s">
        <v>26</v>
      </c>
      <c r="P433" s="8" t="str">
        <f>VLOOKUP(E433,[2]CommonEnf!$A$1:$B$12,2,FALSE)</f>
        <v>Line terminus</v>
      </c>
      <c r="Q433" s="4" t="str">
        <f t="shared" si="26"/>
        <v>09</v>
      </c>
      <c r="R433" s="9">
        <f t="shared" si="27"/>
        <v>42622</v>
      </c>
      <c r="S433" s="4" t="str">
        <f t="shared" si="28"/>
        <v>0178-09</v>
      </c>
      <c r="T433" s="4" t="str">
        <f t="shared" si="29"/>
        <v>EC</v>
      </c>
    </row>
    <row r="434" spans="1:20" x14ac:dyDescent="0.25">
      <c r="A434" s="3">
        <v>42622.672500000001</v>
      </c>
      <c r="B434" s="4" t="s">
        <v>73</v>
      </c>
      <c r="C434" s="4" t="s">
        <v>437</v>
      </c>
      <c r="D434" s="4" t="s">
        <v>30</v>
      </c>
      <c r="E434" s="4" t="s">
        <v>63</v>
      </c>
      <c r="F434" s="5">
        <v>0</v>
      </c>
      <c r="G434" s="5">
        <v>69</v>
      </c>
      <c r="H434" s="5">
        <v>245</v>
      </c>
      <c r="I434" s="5">
        <v>172</v>
      </c>
      <c r="J434" s="4" t="s">
        <v>64</v>
      </c>
      <c r="K434" s="5">
        <v>1</v>
      </c>
      <c r="L434" s="17" t="s">
        <v>25</v>
      </c>
      <c r="M434" s="5">
        <f t="shared" si="30"/>
        <v>90.287999999999997</v>
      </c>
      <c r="N434" s="6" t="str">
        <f>VLOOKUP(C434,'[10]Trips&amp;Operators'!$C$1:$E$99999,3,FALSE)</f>
        <v>STEWART</v>
      </c>
      <c r="O434" s="18" t="s">
        <v>26</v>
      </c>
      <c r="P434" s="8" t="str">
        <f>VLOOKUP(E434,[2]CommonEnf!$A$1:$B$12,2,FALSE)</f>
        <v>Line terminus</v>
      </c>
      <c r="Q434" s="4" t="str">
        <f t="shared" si="26"/>
        <v>09</v>
      </c>
      <c r="R434" s="9">
        <f t="shared" si="27"/>
        <v>42622</v>
      </c>
      <c r="S434" s="4" t="str">
        <f t="shared" si="28"/>
        <v>0188-09</v>
      </c>
      <c r="T434" s="4" t="str">
        <f t="shared" si="29"/>
        <v>EC</v>
      </c>
    </row>
    <row r="435" spans="1:20" x14ac:dyDescent="0.25">
      <c r="A435" s="3">
        <v>42622.684687499997</v>
      </c>
      <c r="B435" s="4" t="s">
        <v>122</v>
      </c>
      <c r="C435" s="4" t="s">
        <v>438</v>
      </c>
      <c r="D435" s="4" t="s">
        <v>30</v>
      </c>
      <c r="E435" s="4" t="s">
        <v>63</v>
      </c>
      <c r="F435" s="5">
        <v>0</v>
      </c>
      <c r="G435" s="5">
        <v>46</v>
      </c>
      <c r="H435" s="5">
        <v>218</v>
      </c>
      <c r="I435" s="5">
        <v>180</v>
      </c>
      <c r="J435" s="4" t="s">
        <v>64</v>
      </c>
      <c r="K435" s="5">
        <v>1</v>
      </c>
      <c r="L435" s="17" t="s">
        <v>25</v>
      </c>
      <c r="M435" s="5">
        <f t="shared" si="30"/>
        <v>94.512</v>
      </c>
      <c r="N435" s="6" t="str">
        <f>VLOOKUP(C435,'[10]Trips&amp;Operators'!$C$1:$E$99999,3,FALSE)</f>
        <v>CLARK</v>
      </c>
      <c r="O435" s="18" t="s">
        <v>26</v>
      </c>
      <c r="P435" s="8" t="str">
        <f>VLOOKUP(E435,[2]CommonEnf!$A$1:$B$12,2,FALSE)</f>
        <v>Line terminus</v>
      </c>
      <c r="Q435" s="4" t="str">
        <f t="shared" si="26"/>
        <v>09</v>
      </c>
      <c r="R435" s="9">
        <f t="shared" si="27"/>
        <v>42622</v>
      </c>
      <c r="S435" s="4" t="str">
        <f t="shared" si="28"/>
        <v>0190-09</v>
      </c>
      <c r="T435" s="4" t="str">
        <f t="shared" si="29"/>
        <v>EC</v>
      </c>
    </row>
    <row r="436" spans="1:20" x14ac:dyDescent="0.25">
      <c r="A436" s="3">
        <v>42622.77820601852</v>
      </c>
      <c r="B436" s="4" t="s">
        <v>69</v>
      </c>
      <c r="C436" s="4" t="s">
        <v>439</v>
      </c>
      <c r="D436" s="4" t="s">
        <v>30</v>
      </c>
      <c r="E436" s="4" t="s">
        <v>63</v>
      </c>
      <c r="F436" s="5">
        <v>0</v>
      </c>
      <c r="G436" s="5">
        <v>61</v>
      </c>
      <c r="H436" s="5">
        <v>1022</v>
      </c>
      <c r="I436" s="5">
        <v>950</v>
      </c>
      <c r="J436" s="4" t="s">
        <v>64</v>
      </c>
      <c r="K436" s="5">
        <v>839</v>
      </c>
      <c r="L436" s="17" t="s">
        <v>25</v>
      </c>
      <c r="M436" s="5">
        <f t="shared" si="30"/>
        <v>58.607999999999997</v>
      </c>
      <c r="N436" s="6" t="str">
        <f>VLOOKUP(C436,'[10]Trips&amp;Operators'!$C$1:$E$99999,3,FALSE)</f>
        <v>MOSES</v>
      </c>
      <c r="O436" s="18" t="s">
        <v>26</v>
      </c>
      <c r="P436" s="8" t="str">
        <f>VLOOKUP(E436,[2]CommonEnf!$A$1:$B$12,2,FALSE)</f>
        <v>Line terminus</v>
      </c>
      <c r="Q436" s="4" t="str">
        <f t="shared" si="26"/>
        <v>09</v>
      </c>
      <c r="R436" s="9">
        <f t="shared" si="27"/>
        <v>42622</v>
      </c>
      <c r="S436" s="4" t="str">
        <f t="shared" si="28"/>
        <v>0208-09</v>
      </c>
      <c r="T436" s="4" t="str">
        <f t="shared" si="29"/>
        <v>EC</v>
      </c>
    </row>
    <row r="437" spans="1:20" x14ac:dyDescent="0.25">
      <c r="A437" s="3">
        <v>42622.817233796297</v>
      </c>
      <c r="B437" s="4" t="s">
        <v>177</v>
      </c>
      <c r="C437" s="4" t="s">
        <v>440</v>
      </c>
      <c r="D437" s="4" t="s">
        <v>30</v>
      </c>
      <c r="E437" s="4" t="s">
        <v>63</v>
      </c>
      <c r="F437" s="5">
        <v>0</v>
      </c>
      <c r="G437" s="5">
        <v>28</v>
      </c>
      <c r="H437" s="5">
        <v>948</v>
      </c>
      <c r="I437" s="5">
        <v>918</v>
      </c>
      <c r="J437" s="4" t="s">
        <v>64</v>
      </c>
      <c r="K437" s="5">
        <v>839</v>
      </c>
      <c r="L437" s="17" t="s">
        <v>25</v>
      </c>
      <c r="M437" s="5">
        <f t="shared" si="30"/>
        <v>41.712000000000003</v>
      </c>
      <c r="N437" s="6" t="str">
        <f>VLOOKUP(C437,'[10]Trips&amp;Operators'!$C$1:$E$99999,3,FALSE)</f>
        <v>ISHMAEL</v>
      </c>
      <c r="O437" s="18" t="s">
        <v>26</v>
      </c>
      <c r="P437" s="8" t="str">
        <f>VLOOKUP(E437,[2]CommonEnf!$A$1:$B$12,2,FALSE)</f>
        <v>Line terminus</v>
      </c>
      <c r="Q437" s="4" t="str">
        <f t="shared" si="26"/>
        <v>09</v>
      </c>
      <c r="R437" s="9">
        <f t="shared" si="27"/>
        <v>42622</v>
      </c>
      <c r="S437" s="4" t="str">
        <f t="shared" si="28"/>
        <v>0216-09</v>
      </c>
      <c r="T437" s="4" t="str">
        <f t="shared" si="29"/>
        <v>EC</v>
      </c>
    </row>
    <row r="438" spans="1:20" x14ac:dyDescent="0.25">
      <c r="A438" s="3">
        <v>42622.81832175926</v>
      </c>
      <c r="B438" s="4" t="s">
        <v>177</v>
      </c>
      <c r="C438" s="4" t="s">
        <v>440</v>
      </c>
      <c r="D438" s="4" t="s">
        <v>30</v>
      </c>
      <c r="E438" s="4" t="s">
        <v>63</v>
      </c>
      <c r="F438" s="5">
        <v>0</v>
      </c>
      <c r="G438" s="5">
        <v>15</v>
      </c>
      <c r="H438" s="5">
        <v>871</v>
      </c>
      <c r="I438" s="5">
        <v>864</v>
      </c>
      <c r="J438" s="4" t="s">
        <v>64</v>
      </c>
      <c r="K438" s="5">
        <v>839</v>
      </c>
      <c r="L438" s="17" t="s">
        <v>25</v>
      </c>
      <c r="M438" s="5">
        <f t="shared" si="30"/>
        <v>13.2</v>
      </c>
      <c r="N438" s="6" t="str">
        <f>VLOOKUP(C438,'[10]Trips&amp;Operators'!$C$1:$E$99999,3,FALSE)</f>
        <v>ISHMAEL</v>
      </c>
      <c r="O438" s="18" t="s">
        <v>26</v>
      </c>
      <c r="P438" s="8" t="str">
        <f>VLOOKUP(E438,[2]CommonEnf!$A$1:$B$12,2,FALSE)</f>
        <v>Line terminus</v>
      </c>
      <c r="Q438" s="4" t="str">
        <f t="shared" si="26"/>
        <v>09</v>
      </c>
      <c r="R438" s="9">
        <f t="shared" si="27"/>
        <v>42622</v>
      </c>
      <c r="S438" s="4" t="str">
        <f t="shared" si="28"/>
        <v>0216-09</v>
      </c>
      <c r="T438" s="4" t="str">
        <f t="shared" si="29"/>
        <v>EC</v>
      </c>
    </row>
    <row r="439" spans="1:20" x14ac:dyDescent="0.25">
      <c r="A439" s="3">
        <v>42622.411469907405</v>
      </c>
      <c r="B439" s="4" t="s">
        <v>48</v>
      </c>
      <c r="C439" s="4" t="s">
        <v>441</v>
      </c>
      <c r="D439" s="4" t="s">
        <v>30</v>
      </c>
      <c r="E439" s="4" t="s">
        <v>63</v>
      </c>
      <c r="F439" s="5">
        <v>0</v>
      </c>
      <c r="G439" s="5">
        <v>83</v>
      </c>
      <c r="H439" s="5">
        <v>233155</v>
      </c>
      <c r="I439" s="5">
        <v>233263</v>
      </c>
      <c r="J439" s="4" t="s">
        <v>64</v>
      </c>
      <c r="K439" s="5">
        <v>233491</v>
      </c>
      <c r="L439" s="17" t="s">
        <v>34</v>
      </c>
      <c r="M439" s="5">
        <f t="shared" si="30"/>
        <v>120.384</v>
      </c>
      <c r="N439" s="6" t="str">
        <f>VLOOKUP(C439,'[10]Trips&amp;Operators'!$C$1:$E$99999,3,FALSE)</f>
        <v>DAVIS</v>
      </c>
      <c r="O439" s="18" t="s">
        <v>26</v>
      </c>
      <c r="P439" s="8" t="str">
        <f>VLOOKUP(E439,[2]CommonEnf!$A$1:$B$12,2,FALSE)</f>
        <v>Line terminus</v>
      </c>
      <c r="Q439" s="4" t="str">
        <f t="shared" si="26"/>
        <v>09</v>
      </c>
      <c r="R439" s="9">
        <f t="shared" si="27"/>
        <v>42622</v>
      </c>
      <c r="S439" s="4" t="str">
        <f t="shared" si="28"/>
        <v>0145-09</v>
      </c>
      <c r="T439" s="4" t="str">
        <f t="shared" si="29"/>
        <v>EC</v>
      </c>
    </row>
    <row r="440" spans="1:20" x14ac:dyDescent="0.25">
      <c r="A440" s="3">
        <v>42622.462013888886</v>
      </c>
      <c r="B440" s="4" t="s">
        <v>96</v>
      </c>
      <c r="C440" s="4" t="s">
        <v>442</v>
      </c>
      <c r="D440" s="4" t="s">
        <v>30</v>
      </c>
      <c r="E440" s="4" t="s">
        <v>63</v>
      </c>
      <c r="F440" s="5">
        <v>0</v>
      </c>
      <c r="G440" s="5">
        <v>64</v>
      </c>
      <c r="H440" s="5">
        <v>233259</v>
      </c>
      <c r="I440" s="5">
        <v>233318</v>
      </c>
      <c r="J440" s="4" t="s">
        <v>64</v>
      </c>
      <c r="K440" s="5">
        <v>233491</v>
      </c>
      <c r="L440" s="17" t="s">
        <v>34</v>
      </c>
      <c r="M440" s="5">
        <f t="shared" si="30"/>
        <v>91.343999999999994</v>
      </c>
      <c r="N440" s="6" t="str">
        <f>VLOOKUP(C440,'[10]Trips&amp;Operators'!$C$1:$E$99999,3,FALSE)</f>
        <v>SANTIZO</v>
      </c>
      <c r="O440" s="18" t="s">
        <v>26</v>
      </c>
      <c r="P440" s="8" t="str">
        <f>VLOOKUP(E440,[2]CommonEnf!$A$1:$B$12,2,FALSE)</f>
        <v>Line terminus</v>
      </c>
      <c r="Q440" s="4" t="str">
        <f t="shared" si="26"/>
        <v>09</v>
      </c>
      <c r="R440" s="9">
        <f t="shared" si="27"/>
        <v>42622</v>
      </c>
      <c r="S440" s="4" t="str">
        <f t="shared" si="28"/>
        <v>0155-09</v>
      </c>
      <c r="T440" s="4" t="str">
        <f t="shared" si="29"/>
        <v>EC</v>
      </c>
    </row>
    <row r="441" spans="1:20" x14ac:dyDescent="0.25">
      <c r="A441" s="3">
        <v>42622.578483796293</v>
      </c>
      <c r="B441" s="4" t="s">
        <v>146</v>
      </c>
      <c r="C441" s="4" t="s">
        <v>443</v>
      </c>
      <c r="D441" s="4" t="s">
        <v>30</v>
      </c>
      <c r="E441" s="4" t="s">
        <v>63</v>
      </c>
      <c r="F441" s="5">
        <v>0</v>
      </c>
      <c r="G441" s="5">
        <v>41</v>
      </c>
      <c r="H441" s="5">
        <v>233351</v>
      </c>
      <c r="I441" s="5">
        <v>233366</v>
      </c>
      <c r="J441" s="4" t="s">
        <v>64</v>
      </c>
      <c r="K441" s="5">
        <v>233491</v>
      </c>
      <c r="L441" s="17" t="s">
        <v>34</v>
      </c>
      <c r="M441" s="5">
        <f t="shared" si="30"/>
        <v>66</v>
      </c>
      <c r="N441" s="6" t="str">
        <f>VLOOKUP(C441,'[10]Trips&amp;Operators'!$C$1:$E$99999,3,FALSE)</f>
        <v>BONDS</v>
      </c>
      <c r="O441" s="18" t="s">
        <v>26</v>
      </c>
      <c r="P441" s="8" t="str">
        <f>VLOOKUP(E441,[2]CommonEnf!$A$1:$B$12,2,FALSE)</f>
        <v>Line terminus</v>
      </c>
      <c r="Q441" s="4" t="str">
        <f t="shared" si="26"/>
        <v>09</v>
      </c>
      <c r="R441" s="9">
        <f t="shared" si="27"/>
        <v>42622</v>
      </c>
      <c r="S441" s="4" t="str">
        <f t="shared" si="28"/>
        <v>0177-09</v>
      </c>
      <c r="T441" s="4" t="str">
        <f t="shared" si="29"/>
        <v>EC</v>
      </c>
    </row>
    <row r="442" spans="1:20" x14ac:dyDescent="0.25">
      <c r="A442" s="3">
        <v>42622.914363425924</v>
      </c>
      <c r="B442" s="4" t="s">
        <v>66</v>
      </c>
      <c r="C442" s="4" t="s">
        <v>444</v>
      </c>
      <c r="D442" s="4" t="s">
        <v>30</v>
      </c>
      <c r="E442" s="4" t="s">
        <v>23</v>
      </c>
      <c r="F442" s="5">
        <v>0</v>
      </c>
      <c r="G442" s="5">
        <v>236</v>
      </c>
      <c r="H442" s="5">
        <v>15984</v>
      </c>
      <c r="I442" s="5">
        <v>15665</v>
      </c>
      <c r="J442" s="4" t="s">
        <v>24</v>
      </c>
      <c r="K442" s="5">
        <v>15777</v>
      </c>
      <c r="L442" s="17" t="s">
        <v>25</v>
      </c>
      <c r="M442" s="5">
        <f t="shared" si="30"/>
        <v>-59.136000000000003</v>
      </c>
      <c r="N442" s="6" t="str">
        <f>VLOOKUP(C442,'[10]Trips&amp;Operators'!$C$1:$E$99999,3,FALSE)</f>
        <v>MAHAN</v>
      </c>
      <c r="O442" s="18" t="s">
        <v>26</v>
      </c>
      <c r="P442" s="8" t="str">
        <f>VLOOKUP(E442,[2]CommonEnf!$A$1:$B$12,2,FALSE)</f>
        <v>Crossing Early Arrival</v>
      </c>
      <c r="Q442" s="4" t="str">
        <f t="shared" si="26"/>
        <v>09</v>
      </c>
      <c r="R442" s="9">
        <f t="shared" si="27"/>
        <v>42622</v>
      </c>
      <c r="S442" s="4" t="str">
        <f t="shared" si="28"/>
        <v>0844-09</v>
      </c>
      <c r="T442" s="4" t="str">
        <f t="shared" si="29"/>
        <v>NW</v>
      </c>
    </row>
    <row r="443" spans="1:20" x14ac:dyDescent="0.25">
      <c r="A443" s="3">
        <v>42622.723229166666</v>
      </c>
      <c r="B443" s="4" t="s">
        <v>41</v>
      </c>
      <c r="C443" s="4" t="s">
        <v>445</v>
      </c>
      <c r="D443" s="4" t="s">
        <v>33</v>
      </c>
      <c r="E443" s="4" t="s">
        <v>55</v>
      </c>
      <c r="F443" s="5">
        <v>0</v>
      </c>
      <c r="G443" s="5">
        <v>84</v>
      </c>
      <c r="H443" s="5">
        <v>11004</v>
      </c>
      <c r="I443" s="5">
        <v>10861</v>
      </c>
      <c r="J443" s="4" t="s">
        <v>56</v>
      </c>
      <c r="K443" s="5">
        <v>11016</v>
      </c>
      <c r="L443" s="17" t="s">
        <v>25</v>
      </c>
      <c r="M443" s="5">
        <f t="shared" si="30"/>
        <v>-81.84</v>
      </c>
      <c r="N443" s="6" t="str">
        <f>VLOOKUP(C443,'[10]Trips&amp;Operators'!$C$1:$E$99999,3,FALSE)</f>
        <v>CRAYTON</v>
      </c>
      <c r="O443" s="18" t="s">
        <v>120</v>
      </c>
      <c r="P443" s="8" t="s">
        <v>446</v>
      </c>
      <c r="Q443" s="4" t="str">
        <f t="shared" si="26"/>
        <v>09</v>
      </c>
      <c r="R443" s="9">
        <f t="shared" si="27"/>
        <v>42622</v>
      </c>
      <c r="S443" s="4" t="str">
        <f t="shared" si="28"/>
        <v>0832-09</v>
      </c>
      <c r="T443" s="4" t="str">
        <f t="shared" si="29"/>
        <v>NW</v>
      </c>
    </row>
    <row r="444" spans="1:20" x14ac:dyDescent="0.25">
      <c r="A444" s="3">
        <v>42622.225949074076</v>
      </c>
      <c r="B444" s="4" t="s">
        <v>41</v>
      </c>
      <c r="C444" s="4" t="s">
        <v>447</v>
      </c>
      <c r="D444" s="4" t="s">
        <v>30</v>
      </c>
      <c r="E444" s="4" t="s">
        <v>63</v>
      </c>
      <c r="F444" s="5">
        <v>0</v>
      </c>
      <c r="G444" s="5">
        <v>70</v>
      </c>
      <c r="H444" s="5">
        <v>818</v>
      </c>
      <c r="I444" s="5">
        <v>757</v>
      </c>
      <c r="J444" s="4" t="s">
        <v>64</v>
      </c>
      <c r="K444" s="5">
        <v>575</v>
      </c>
      <c r="L444" s="17" t="s">
        <v>25</v>
      </c>
      <c r="M444" s="5">
        <f t="shared" si="30"/>
        <v>96.096000000000004</v>
      </c>
      <c r="N444" s="6" t="str">
        <f>VLOOKUP(C444,'[10]Trips&amp;Operators'!$C$1:$E$99999,3,FALSE)</f>
        <v>SANTIZO</v>
      </c>
      <c r="O444" s="18" t="s">
        <v>26</v>
      </c>
      <c r="P444" s="8" t="str">
        <f>VLOOKUP(E444,[2]CommonEnf!$A$1:$B$12,2,FALSE)</f>
        <v>Line terminus</v>
      </c>
      <c r="Q444" s="4" t="str">
        <f t="shared" si="26"/>
        <v>09</v>
      </c>
      <c r="R444" s="9">
        <f t="shared" si="27"/>
        <v>42622</v>
      </c>
      <c r="S444" s="4" t="str">
        <f t="shared" si="28"/>
        <v>0800-09</v>
      </c>
      <c r="T444" s="4" t="str">
        <f t="shared" si="29"/>
        <v>NW</v>
      </c>
    </row>
    <row r="445" spans="1:20" x14ac:dyDescent="0.25">
      <c r="A445" s="3">
        <v>42622.309270833335</v>
      </c>
      <c r="B445" s="4" t="s">
        <v>41</v>
      </c>
      <c r="C445" s="4" t="s">
        <v>448</v>
      </c>
      <c r="D445" s="4" t="s">
        <v>30</v>
      </c>
      <c r="E445" s="4" t="s">
        <v>63</v>
      </c>
      <c r="F445" s="5">
        <v>0</v>
      </c>
      <c r="G445" s="5">
        <v>44</v>
      </c>
      <c r="H445" s="5">
        <v>720</v>
      </c>
      <c r="I445" s="5">
        <v>691</v>
      </c>
      <c r="J445" s="4" t="s">
        <v>64</v>
      </c>
      <c r="K445" s="5">
        <v>575</v>
      </c>
      <c r="L445" s="17" t="s">
        <v>25</v>
      </c>
      <c r="M445" s="5">
        <f t="shared" si="30"/>
        <v>61.247999999999998</v>
      </c>
      <c r="N445" s="6" t="str">
        <f>VLOOKUP(C445,'[10]Trips&amp;Operators'!$C$1:$E$99999,3,FALSE)</f>
        <v>SANTIZO</v>
      </c>
      <c r="O445" s="18" t="s">
        <v>26</v>
      </c>
      <c r="P445" s="8" t="str">
        <f>VLOOKUP(E445,[2]CommonEnf!$A$1:$B$12,2,FALSE)</f>
        <v>Line terminus</v>
      </c>
      <c r="Q445" s="4" t="str">
        <f t="shared" si="26"/>
        <v>09</v>
      </c>
      <c r="R445" s="9">
        <f t="shared" si="27"/>
        <v>42622</v>
      </c>
      <c r="S445" s="4" t="str">
        <f t="shared" si="28"/>
        <v>0806-09</v>
      </c>
      <c r="T445" s="4" t="str">
        <f t="shared" si="29"/>
        <v>NW</v>
      </c>
    </row>
    <row r="446" spans="1:20" x14ac:dyDescent="0.25">
      <c r="A446" s="3">
        <v>42622.336377314816</v>
      </c>
      <c r="B446" s="4" t="s">
        <v>37</v>
      </c>
      <c r="C446" s="4" t="s">
        <v>449</v>
      </c>
      <c r="D446" s="4" t="s">
        <v>30</v>
      </c>
      <c r="E446" s="4" t="s">
        <v>63</v>
      </c>
      <c r="F446" s="5">
        <v>0</v>
      </c>
      <c r="G446" s="5">
        <v>50</v>
      </c>
      <c r="H446" s="5">
        <v>58928</v>
      </c>
      <c r="I446" s="5">
        <v>58952</v>
      </c>
      <c r="J446" s="4" t="s">
        <v>64</v>
      </c>
      <c r="K446" s="5">
        <v>59048</v>
      </c>
      <c r="L446" s="17" t="s">
        <v>34</v>
      </c>
      <c r="M446" s="5">
        <f t="shared" si="30"/>
        <v>50.688000000000002</v>
      </c>
      <c r="N446" s="6" t="str">
        <f>VLOOKUP(C446,'[10]Trips&amp;Operators'!$C$1:$E$99999,3,FALSE)</f>
        <v>SANTIZO</v>
      </c>
      <c r="O446" s="18" t="s">
        <v>26</v>
      </c>
      <c r="P446" s="8" t="str">
        <f>VLOOKUP(E446,[2]CommonEnf!$A$1:$B$12,2,FALSE)</f>
        <v>Line terminus</v>
      </c>
      <c r="Q446" s="4" t="str">
        <f t="shared" si="26"/>
        <v>09</v>
      </c>
      <c r="R446" s="9">
        <f t="shared" si="27"/>
        <v>42622</v>
      </c>
      <c r="S446" s="4" t="str">
        <f t="shared" si="28"/>
        <v>0809-09</v>
      </c>
      <c r="T446" s="4" t="str">
        <f t="shared" si="29"/>
        <v>NW</v>
      </c>
    </row>
    <row r="447" spans="1:20" x14ac:dyDescent="0.25">
      <c r="A447" s="3">
        <v>42622.357222222221</v>
      </c>
      <c r="B447" s="4" t="s">
        <v>82</v>
      </c>
      <c r="C447" s="4" t="s">
        <v>450</v>
      </c>
      <c r="D447" s="4" t="s">
        <v>30</v>
      </c>
      <c r="E447" s="4" t="s">
        <v>63</v>
      </c>
      <c r="F447" s="5">
        <v>0</v>
      </c>
      <c r="G447" s="5">
        <v>93</v>
      </c>
      <c r="H447" s="5">
        <v>58687</v>
      </c>
      <c r="I447" s="5">
        <v>58760</v>
      </c>
      <c r="J447" s="4" t="s">
        <v>64</v>
      </c>
      <c r="K447" s="5">
        <v>59048</v>
      </c>
      <c r="L447" s="17" t="s">
        <v>34</v>
      </c>
      <c r="M447" s="5">
        <f t="shared" si="30"/>
        <v>152.06399999999999</v>
      </c>
      <c r="N447" s="6" t="str">
        <f>VLOOKUP(C447,'[10]Trips&amp;Operators'!$C$1:$E$99999,3,FALSE)</f>
        <v>HILLS</v>
      </c>
      <c r="O447" s="18" t="s">
        <v>26</v>
      </c>
      <c r="P447" s="8" t="str">
        <f>VLOOKUP(E447,[2]CommonEnf!$A$1:$B$12,2,FALSE)</f>
        <v>Line terminus</v>
      </c>
      <c r="Q447" s="4" t="str">
        <f t="shared" si="26"/>
        <v>09</v>
      </c>
      <c r="R447" s="9">
        <f t="shared" si="27"/>
        <v>42622</v>
      </c>
      <c r="S447" s="4" t="str">
        <f t="shared" si="28"/>
        <v>0811-09</v>
      </c>
      <c r="T447" s="4" t="str">
        <f t="shared" si="29"/>
        <v>NW</v>
      </c>
    </row>
    <row r="448" spans="1:20" x14ac:dyDescent="0.25">
      <c r="A448" s="10">
        <v>42622.357210648152</v>
      </c>
      <c r="B448" s="11" t="s">
        <v>37</v>
      </c>
      <c r="C448" s="11" t="s">
        <v>451</v>
      </c>
      <c r="D448" s="11" t="s">
        <v>33</v>
      </c>
      <c r="E448" s="11" t="s">
        <v>45</v>
      </c>
      <c r="F448" s="12">
        <v>200</v>
      </c>
      <c r="G448" s="12">
        <v>260</v>
      </c>
      <c r="H448" s="12">
        <v>5945</v>
      </c>
      <c r="I448" s="12">
        <v>6510</v>
      </c>
      <c r="J448" s="11" t="s">
        <v>46</v>
      </c>
      <c r="K448" s="12">
        <v>4790</v>
      </c>
      <c r="L448" s="19" t="s">
        <v>34</v>
      </c>
      <c r="M448" s="12">
        <f t="shared" si="30"/>
        <v>-908.16</v>
      </c>
      <c r="N448" s="13" t="str">
        <f>VLOOKUP(C448,'[10]Trips&amp;Operators'!$C$1:$E$99999,3,FALSE)</f>
        <v>SANTIZO</v>
      </c>
      <c r="O448" s="20" t="s">
        <v>26</v>
      </c>
      <c r="P448" s="15"/>
      <c r="Q448" s="11" t="str">
        <f t="shared" si="26"/>
        <v>09</v>
      </c>
      <c r="R448" s="16">
        <f t="shared" si="27"/>
        <v>42622</v>
      </c>
      <c r="S448" s="2" t="str">
        <f t="shared" si="28"/>
        <v>0903-09</v>
      </c>
      <c r="T448" s="2" t="str">
        <f t="shared" si="29"/>
        <v>Other</v>
      </c>
    </row>
    <row r="449" spans="1:20" x14ac:dyDescent="0.25">
      <c r="A449" s="3">
        <v>42623.450902777775</v>
      </c>
      <c r="B449" s="4" t="s">
        <v>124</v>
      </c>
      <c r="C449" s="4" t="s">
        <v>452</v>
      </c>
      <c r="D449" s="4" t="s">
        <v>22</v>
      </c>
      <c r="E449" s="4" t="s">
        <v>23</v>
      </c>
      <c r="F449" s="5">
        <v>0</v>
      </c>
      <c r="G449" s="5">
        <v>170</v>
      </c>
      <c r="H449" s="5">
        <v>27275</v>
      </c>
      <c r="I449" s="5">
        <v>27147</v>
      </c>
      <c r="J449" s="4" t="s">
        <v>24</v>
      </c>
      <c r="K449" s="5">
        <v>27350</v>
      </c>
      <c r="L449" s="17" t="s">
        <v>25</v>
      </c>
      <c r="M449" s="5">
        <f t="shared" si="30"/>
        <v>-107.184</v>
      </c>
      <c r="N449" s="6" t="str">
        <f>VLOOKUP(C449,'[11]Trips&amp;Operators'!$C$1:$E$99999,3,FALSE)</f>
        <v>MALAVE</v>
      </c>
      <c r="O449" s="18" t="s">
        <v>26</v>
      </c>
      <c r="P449" s="8" t="str">
        <f>VLOOKUP(E449,[2]CommonEnf!$A$1:$B$12,2,FALSE)</f>
        <v>Crossing Early Arrival</v>
      </c>
      <c r="Q449" s="4" t="str">
        <f t="shared" si="26"/>
        <v>10</v>
      </c>
      <c r="R449" s="9">
        <f t="shared" si="27"/>
        <v>42623</v>
      </c>
      <c r="S449" s="4" t="str">
        <f t="shared" si="28"/>
        <v>0146-10</v>
      </c>
      <c r="T449" s="4" t="str">
        <f t="shared" si="29"/>
        <v>EC</v>
      </c>
    </row>
    <row r="450" spans="1:20" x14ac:dyDescent="0.25">
      <c r="A450" s="3">
        <v>42623.391145833331</v>
      </c>
      <c r="B450" s="4" t="s">
        <v>207</v>
      </c>
      <c r="C450" s="4" t="s">
        <v>453</v>
      </c>
      <c r="D450" s="4" t="s">
        <v>22</v>
      </c>
      <c r="E450" s="4" t="s">
        <v>23</v>
      </c>
      <c r="F450" s="5">
        <v>0</v>
      </c>
      <c r="G450" s="5">
        <v>148</v>
      </c>
      <c r="H450" s="5">
        <v>30895</v>
      </c>
      <c r="I450" s="5">
        <v>30935</v>
      </c>
      <c r="J450" s="4" t="s">
        <v>24</v>
      </c>
      <c r="K450" s="5">
        <v>30830</v>
      </c>
      <c r="L450" s="17" t="s">
        <v>34</v>
      </c>
      <c r="M450" s="5">
        <f t="shared" si="30"/>
        <v>-55.44</v>
      </c>
      <c r="N450" s="6" t="str">
        <f>VLOOKUP(C450,'[11]Trips&amp;Operators'!$C$1:$E$99999,3,FALSE)</f>
        <v>MALAVE</v>
      </c>
      <c r="O450" s="18" t="s">
        <v>26</v>
      </c>
      <c r="P450" s="8" t="str">
        <f>VLOOKUP(E450,[2]CommonEnf!$A$1:$B$12,2,FALSE)</f>
        <v>Crossing Early Arrival</v>
      </c>
      <c r="Q450" s="4" t="str">
        <f t="shared" ref="Q450:Q513" si="31">RIGHT(C450,2)</f>
        <v>10</v>
      </c>
      <c r="R450" s="9">
        <f t="shared" ref="R450:R513" si="32">first_day_of_month+Q450-1</f>
        <v>42623</v>
      </c>
      <c r="S450" s="4" t="str">
        <f t="shared" si="28"/>
        <v>0145-10</v>
      </c>
      <c r="T450" s="4" t="str">
        <f t="shared" si="29"/>
        <v>EC</v>
      </c>
    </row>
    <row r="451" spans="1:20" x14ac:dyDescent="0.25">
      <c r="A451" s="3">
        <v>42623.818831018521</v>
      </c>
      <c r="B451" s="4" t="s">
        <v>209</v>
      </c>
      <c r="C451" s="4" t="s">
        <v>454</v>
      </c>
      <c r="D451" s="4" t="s">
        <v>30</v>
      </c>
      <c r="E451" s="4" t="s">
        <v>23</v>
      </c>
      <c r="F451" s="5">
        <v>440</v>
      </c>
      <c r="G451" s="5">
        <v>531</v>
      </c>
      <c r="H451" s="5">
        <v>48359</v>
      </c>
      <c r="I451" s="5">
        <v>46733</v>
      </c>
      <c r="J451" s="4" t="s">
        <v>24</v>
      </c>
      <c r="K451" s="5">
        <v>48048</v>
      </c>
      <c r="L451" s="17" t="s">
        <v>25</v>
      </c>
      <c r="M451" s="5">
        <f t="shared" si="30"/>
        <v>-694.32</v>
      </c>
      <c r="N451" s="6" t="str">
        <f>VLOOKUP(C451,'[11]Trips&amp;Operators'!$C$1:$E$99999,3,FALSE)</f>
        <v>CHANDLER</v>
      </c>
      <c r="O451" s="18" t="s">
        <v>26</v>
      </c>
      <c r="P451" s="8" t="str">
        <f>VLOOKUP(E451,[2]CommonEnf!$A$1:$B$12,2,FALSE)</f>
        <v>Crossing Early Arrival</v>
      </c>
      <c r="Q451" s="4" t="str">
        <f t="shared" si="31"/>
        <v>10</v>
      </c>
      <c r="R451" s="9">
        <f t="shared" si="32"/>
        <v>42623</v>
      </c>
      <c r="S451" s="4" t="str">
        <f t="shared" ref="S451:S514" si="33">IF(LEN(C451)=6,"0"&amp;C451,C451)</f>
        <v>0218-10</v>
      </c>
      <c r="T451" s="4" t="str">
        <f t="shared" ref="T451:T514" si="34">IFERROR(IF(VALUE(LEFT(S451,2))&lt;=2,"EC",IF(OR(VALUE(LEFT(S451,2))=8,VALUE(LEFT(S451,2))=18),"NW","Other")),"Other")</f>
        <v>EC</v>
      </c>
    </row>
    <row r="452" spans="1:20" x14ac:dyDescent="0.25">
      <c r="A452" s="3">
        <v>42623.445729166669</v>
      </c>
      <c r="B452" s="4" t="s">
        <v>124</v>
      </c>
      <c r="C452" s="4" t="s">
        <v>452</v>
      </c>
      <c r="D452" s="4" t="s">
        <v>30</v>
      </c>
      <c r="E452" s="4" t="s">
        <v>23</v>
      </c>
      <c r="F452" s="5">
        <v>0</v>
      </c>
      <c r="G452" s="5">
        <v>24</v>
      </c>
      <c r="H452" s="5">
        <v>58944</v>
      </c>
      <c r="I452" s="5">
        <v>58924</v>
      </c>
      <c r="J452" s="4" t="s">
        <v>24</v>
      </c>
      <c r="K452" s="5">
        <v>58904</v>
      </c>
      <c r="L452" s="17" t="s">
        <v>25</v>
      </c>
      <c r="M452" s="5">
        <f t="shared" si="30"/>
        <v>10.56</v>
      </c>
      <c r="N452" s="6" t="str">
        <f>VLOOKUP(C452,'[11]Trips&amp;Operators'!$C$1:$E$99999,3,FALSE)</f>
        <v>MALAVE</v>
      </c>
      <c r="O452" s="18" t="s">
        <v>26</v>
      </c>
      <c r="P452" s="8" t="s">
        <v>112</v>
      </c>
      <c r="Q452" s="4" t="str">
        <f t="shared" si="31"/>
        <v>10</v>
      </c>
      <c r="R452" s="9">
        <f t="shared" si="32"/>
        <v>42623</v>
      </c>
      <c r="S452" s="4" t="str">
        <f t="shared" si="33"/>
        <v>0146-10</v>
      </c>
      <c r="T452" s="4" t="str">
        <f t="shared" si="34"/>
        <v>EC</v>
      </c>
    </row>
    <row r="453" spans="1:20" x14ac:dyDescent="0.25">
      <c r="A453" s="3">
        <v>42623.333692129629</v>
      </c>
      <c r="B453" s="4" t="s">
        <v>207</v>
      </c>
      <c r="C453" s="4" t="s">
        <v>455</v>
      </c>
      <c r="D453" s="4" t="s">
        <v>33</v>
      </c>
      <c r="E453" s="4" t="s">
        <v>45</v>
      </c>
      <c r="F453" s="5">
        <v>700</v>
      </c>
      <c r="G453" s="5">
        <v>750</v>
      </c>
      <c r="H453" s="5">
        <v>174847</v>
      </c>
      <c r="I453" s="5">
        <v>177800</v>
      </c>
      <c r="J453" s="4" t="s">
        <v>46</v>
      </c>
      <c r="K453" s="5">
        <v>161962</v>
      </c>
      <c r="L453" s="17" t="s">
        <v>34</v>
      </c>
      <c r="M453" s="5">
        <f t="shared" si="30"/>
        <v>-8362.4639999999999</v>
      </c>
      <c r="N453" s="6" t="str">
        <f>VLOOKUP(C453,'[11]Trips&amp;Operators'!$C$1:$E$99999,3,FALSE)</f>
        <v>MALAVE</v>
      </c>
      <c r="O453" s="18" t="s">
        <v>26</v>
      </c>
      <c r="P453" s="8" t="str">
        <f>VLOOKUP(E453,[2]CommonEnf!$A$1:$B$12,2,FALSE)</f>
        <v>Speed Restriction</v>
      </c>
      <c r="Q453" s="4" t="str">
        <f t="shared" si="31"/>
        <v>10</v>
      </c>
      <c r="R453" s="9">
        <f t="shared" si="32"/>
        <v>42623</v>
      </c>
      <c r="S453" s="4" t="str">
        <f t="shared" si="33"/>
        <v>0131-10</v>
      </c>
      <c r="T453" s="4" t="str">
        <f t="shared" si="34"/>
        <v>EC</v>
      </c>
    </row>
    <row r="454" spans="1:20" x14ac:dyDescent="0.25">
      <c r="A454" s="3">
        <v>42623.31621527778</v>
      </c>
      <c r="B454" s="4" t="s">
        <v>177</v>
      </c>
      <c r="C454" s="4" t="s">
        <v>456</v>
      </c>
      <c r="D454" s="4" t="s">
        <v>33</v>
      </c>
      <c r="E454" s="4" t="s">
        <v>45</v>
      </c>
      <c r="F454" s="5">
        <v>700</v>
      </c>
      <c r="G454" s="5">
        <v>750</v>
      </c>
      <c r="H454" s="5">
        <v>176927</v>
      </c>
      <c r="I454" s="5">
        <v>173612</v>
      </c>
      <c r="J454" s="4" t="s">
        <v>46</v>
      </c>
      <c r="K454" s="5">
        <v>183829</v>
      </c>
      <c r="L454" s="17" t="s">
        <v>25</v>
      </c>
      <c r="M454" s="5">
        <f t="shared" si="30"/>
        <v>-5394.576</v>
      </c>
      <c r="N454" s="6" t="str">
        <f>VLOOKUP(C454,'[11]Trips&amp;Operators'!$C$1:$E$99999,3,FALSE)</f>
        <v>KILLION</v>
      </c>
      <c r="O454" s="18" t="s">
        <v>26</v>
      </c>
      <c r="P454" s="8" t="str">
        <f>VLOOKUP(E454,[2]CommonEnf!$A$1:$B$12,2,FALSE)</f>
        <v>Speed Restriction</v>
      </c>
      <c r="Q454" s="4" t="str">
        <f t="shared" si="31"/>
        <v>10</v>
      </c>
      <c r="R454" s="9">
        <f t="shared" si="32"/>
        <v>42623</v>
      </c>
      <c r="S454" s="4" t="str">
        <f t="shared" si="33"/>
        <v>0124-10</v>
      </c>
      <c r="T454" s="4" t="str">
        <f t="shared" si="34"/>
        <v>EC</v>
      </c>
    </row>
    <row r="455" spans="1:20" x14ac:dyDescent="0.25">
      <c r="A455" s="3">
        <v>42623.548171296294</v>
      </c>
      <c r="B455" s="4" t="s">
        <v>41</v>
      </c>
      <c r="C455" s="4" t="s">
        <v>457</v>
      </c>
      <c r="D455" s="4" t="s">
        <v>30</v>
      </c>
      <c r="E455" s="4" t="s">
        <v>55</v>
      </c>
      <c r="F455" s="5">
        <v>0</v>
      </c>
      <c r="G455" s="5">
        <v>373</v>
      </c>
      <c r="H455" s="5">
        <v>129121</v>
      </c>
      <c r="I455" s="5">
        <v>128300</v>
      </c>
      <c r="J455" s="4" t="s">
        <v>56</v>
      </c>
      <c r="K455" s="5">
        <v>127587</v>
      </c>
      <c r="L455" s="17" t="s">
        <v>25</v>
      </c>
      <c r="M455" s="5">
        <f t="shared" si="30"/>
        <v>376.464</v>
      </c>
      <c r="N455" s="6" t="str">
        <f>VLOOKUP(C455,'[11]Trips&amp;Operators'!$C$1:$E$99999,3,FALSE)</f>
        <v>BRUDER</v>
      </c>
      <c r="O455" s="18" t="s">
        <v>26</v>
      </c>
      <c r="P455" s="8" t="str">
        <f>VLOOKUP(E455,[2]CommonEnf!$A$1:$B$12,2,FALSE)</f>
        <v>Legitimate STOP signal aspect</v>
      </c>
      <c r="Q455" s="4" t="str">
        <f t="shared" si="31"/>
        <v>10</v>
      </c>
      <c r="R455" s="9">
        <f t="shared" si="32"/>
        <v>42623</v>
      </c>
      <c r="S455" s="4" t="str">
        <f t="shared" si="33"/>
        <v>0168-10</v>
      </c>
      <c r="T455" s="4" t="str">
        <f t="shared" si="34"/>
        <v>EC</v>
      </c>
    </row>
    <row r="456" spans="1:20" x14ac:dyDescent="0.25">
      <c r="A456" s="3">
        <v>42623.860335648147</v>
      </c>
      <c r="B456" s="4" t="s">
        <v>73</v>
      </c>
      <c r="C456" s="4" t="s">
        <v>458</v>
      </c>
      <c r="D456" s="4" t="s">
        <v>30</v>
      </c>
      <c r="E456" s="4" t="s">
        <v>55</v>
      </c>
      <c r="F456" s="5">
        <v>0</v>
      </c>
      <c r="G456" s="5">
        <v>397</v>
      </c>
      <c r="H456" s="5">
        <v>129163</v>
      </c>
      <c r="I456" s="5">
        <v>128281</v>
      </c>
      <c r="J456" s="4" t="s">
        <v>56</v>
      </c>
      <c r="K456" s="5">
        <v>127587</v>
      </c>
      <c r="L456" s="17" t="s">
        <v>25</v>
      </c>
      <c r="M456" s="5">
        <f t="shared" si="30"/>
        <v>366.43200000000002</v>
      </c>
      <c r="N456" s="6" t="str">
        <f>VLOOKUP(C456,'[11]Trips&amp;Operators'!$C$1:$E$99999,3,FALSE)</f>
        <v>NEWELL</v>
      </c>
      <c r="O456" s="18" t="s">
        <v>26</v>
      </c>
      <c r="P456" s="8" t="str">
        <f>VLOOKUP(E456,[2]CommonEnf!$A$1:$B$12,2,FALSE)</f>
        <v>Legitimate STOP signal aspect</v>
      </c>
      <c r="Q456" s="4" t="str">
        <f t="shared" si="31"/>
        <v>10</v>
      </c>
      <c r="R456" s="9">
        <f t="shared" si="32"/>
        <v>42623</v>
      </c>
      <c r="S456" s="4" t="str">
        <f t="shared" si="33"/>
        <v>0224-10</v>
      </c>
      <c r="T456" s="4" t="str">
        <f t="shared" si="34"/>
        <v>EC</v>
      </c>
    </row>
    <row r="457" spans="1:20" x14ac:dyDescent="0.25">
      <c r="A457" s="3">
        <v>42623.295752314814</v>
      </c>
      <c r="B457" s="4" t="s">
        <v>172</v>
      </c>
      <c r="C457" s="4" t="s">
        <v>459</v>
      </c>
      <c r="D457" s="4" t="s">
        <v>30</v>
      </c>
      <c r="E457" s="4" t="s">
        <v>55</v>
      </c>
      <c r="F457" s="5">
        <v>0</v>
      </c>
      <c r="G457" s="5">
        <v>671</v>
      </c>
      <c r="H457" s="5">
        <v>150499</v>
      </c>
      <c r="I457" s="5">
        <v>153466</v>
      </c>
      <c r="J457" s="4" t="s">
        <v>56</v>
      </c>
      <c r="K457" s="5">
        <v>155600</v>
      </c>
      <c r="L457" s="17" t="s">
        <v>34</v>
      </c>
      <c r="M457" s="5">
        <f t="shared" ref="M457:M483" si="35">CONVERT((I457-K457)/10000,"mi","ft")*IF(L457="Increasing Mileposts (1)",-1,1)</f>
        <v>1126.752</v>
      </c>
      <c r="N457" s="6" t="str">
        <f>VLOOKUP(C457,'[11]Trips&amp;Operators'!$C$1:$E$99999,3,FALSE)</f>
        <v>KILLION</v>
      </c>
      <c r="O457" s="18" t="s">
        <v>26</v>
      </c>
      <c r="P457" s="8" t="str">
        <f>VLOOKUP(E457,[2]CommonEnf!$A$1:$B$12,2,FALSE)</f>
        <v>Legitimate STOP signal aspect</v>
      </c>
      <c r="Q457" s="4" t="str">
        <f t="shared" si="31"/>
        <v>10</v>
      </c>
      <c r="R457" s="9">
        <f t="shared" si="32"/>
        <v>42623</v>
      </c>
      <c r="S457" s="4" t="str">
        <f t="shared" si="33"/>
        <v>0123-10</v>
      </c>
      <c r="T457" s="4" t="str">
        <f t="shared" si="34"/>
        <v>EC</v>
      </c>
    </row>
    <row r="458" spans="1:20" x14ac:dyDescent="0.25">
      <c r="A458" s="3">
        <v>42623.974409722221</v>
      </c>
      <c r="B458" s="4" t="s">
        <v>37</v>
      </c>
      <c r="C458" s="4" t="s">
        <v>460</v>
      </c>
      <c r="D458" s="4" t="s">
        <v>30</v>
      </c>
      <c r="E458" s="4" t="s">
        <v>130</v>
      </c>
      <c r="F458" s="5">
        <v>0</v>
      </c>
      <c r="G458" s="5">
        <v>604</v>
      </c>
      <c r="H458" s="5">
        <v>123628</v>
      </c>
      <c r="I458" s="5">
        <v>126369</v>
      </c>
      <c r="J458" s="4" t="s">
        <v>131</v>
      </c>
      <c r="K458" s="5">
        <v>126678</v>
      </c>
      <c r="L458" s="17" t="s">
        <v>34</v>
      </c>
      <c r="M458" s="5">
        <f t="shared" si="35"/>
        <v>163.15199999999999</v>
      </c>
      <c r="N458" s="6" t="str">
        <f>VLOOKUP(C458,'[11]Trips&amp;Operators'!$C$1:$E$99999,3,FALSE)</f>
        <v>LEVIN</v>
      </c>
      <c r="O458" s="18" t="s">
        <v>120</v>
      </c>
      <c r="P458" s="8" t="s">
        <v>121</v>
      </c>
      <c r="Q458" s="4" t="str">
        <f t="shared" si="31"/>
        <v>10</v>
      </c>
      <c r="R458" s="9">
        <f t="shared" si="32"/>
        <v>42623</v>
      </c>
      <c r="S458" s="4" t="str">
        <f t="shared" si="33"/>
        <v>0237-10</v>
      </c>
      <c r="T458" s="4" t="str">
        <f t="shared" si="34"/>
        <v>EC</v>
      </c>
    </row>
    <row r="459" spans="1:20" x14ac:dyDescent="0.25">
      <c r="A459" s="3">
        <v>42623.271041666667</v>
      </c>
      <c r="B459" s="4" t="s">
        <v>177</v>
      </c>
      <c r="C459" s="4" t="s">
        <v>461</v>
      </c>
      <c r="D459" s="4" t="s">
        <v>30</v>
      </c>
      <c r="E459" s="4" t="s">
        <v>63</v>
      </c>
      <c r="F459" s="5">
        <v>0</v>
      </c>
      <c r="G459" s="5">
        <v>63</v>
      </c>
      <c r="H459" s="5">
        <v>211</v>
      </c>
      <c r="I459" s="5">
        <v>139</v>
      </c>
      <c r="J459" s="4" t="s">
        <v>64</v>
      </c>
      <c r="K459" s="5">
        <v>1</v>
      </c>
      <c r="L459" s="17" t="s">
        <v>25</v>
      </c>
      <c r="M459" s="5">
        <f t="shared" si="35"/>
        <v>72.864000000000004</v>
      </c>
      <c r="N459" s="6" t="str">
        <f>VLOOKUP(C459,'[11]Trips&amp;Operators'!$C$1:$E$99999,3,FALSE)</f>
        <v>KILLION</v>
      </c>
      <c r="O459" s="18" t="s">
        <v>26</v>
      </c>
      <c r="P459" s="8" t="str">
        <f>VLOOKUP(E459,[2]CommonEnf!$A$1:$B$12,2,FALSE)</f>
        <v>Line terminus</v>
      </c>
      <c r="Q459" s="4" t="str">
        <f t="shared" si="31"/>
        <v>10</v>
      </c>
      <c r="R459" s="9">
        <f t="shared" si="32"/>
        <v>42623</v>
      </c>
      <c r="S459" s="4" t="str">
        <f t="shared" si="33"/>
        <v>0110-10</v>
      </c>
      <c r="T459" s="4" t="str">
        <f t="shared" si="34"/>
        <v>EC</v>
      </c>
    </row>
    <row r="460" spans="1:20" x14ac:dyDescent="0.25">
      <c r="A460" s="3">
        <v>42623.277175925927</v>
      </c>
      <c r="B460" s="4" t="s">
        <v>41</v>
      </c>
      <c r="C460" s="4" t="s">
        <v>462</v>
      </c>
      <c r="D460" s="4" t="s">
        <v>30</v>
      </c>
      <c r="E460" s="4" t="s">
        <v>63</v>
      </c>
      <c r="F460" s="5">
        <v>0</v>
      </c>
      <c r="G460" s="5">
        <v>43</v>
      </c>
      <c r="H460" s="5">
        <v>134</v>
      </c>
      <c r="I460" s="5">
        <v>110</v>
      </c>
      <c r="J460" s="4" t="s">
        <v>64</v>
      </c>
      <c r="K460" s="5">
        <v>1</v>
      </c>
      <c r="L460" s="17" t="s">
        <v>25</v>
      </c>
      <c r="M460" s="5">
        <f t="shared" si="35"/>
        <v>57.552</v>
      </c>
      <c r="N460" s="6" t="str">
        <f>VLOOKUP(C460,'[11]Trips&amp;Operators'!$C$1:$E$99999,3,FALSE)</f>
        <v>GEBRETEKLE</v>
      </c>
      <c r="O460" s="18" t="s">
        <v>26</v>
      </c>
      <c r="P460" s="8" t="str">
        <f>VLOOKUP(E460,[2]CommonEnf!$A$1:$B$12,2,FALSE)</f>
        <v>Line terminus</v>
      </c>
      <c r="Q460" s="4" t="str">
        <f t="shared" si="31"/>
        <v>10</v>
      </c>
      <c r="R460" s="9">
        <f t="shared" si="32"/>
        <v>42623</v>
      </c>
      <c r="S460" s="4" t="str">
        <f t="shared" si="33"/>
        <v>0112-10</v>
      </c>
      <c r="T460" s="4" t="str">
        <f t="shared" si="34"/>
        <v>EC</v>
      </c>
    </row>
    <row r="461" spans="1:20" x14ac:dyDescent="0.25">
      <c r="A461" s="3">
        <v>42623.325277777774</v>
      </c>
      <c r="B461" s="4" t="s">
        <v>99</v>
      </c>
      <c r="C461" s="4" t="s">
        <v>463</v>
      </c>
      <c r="D461" s="4" t="s">
        <v>30</v>
      </c>
      <c r="E461" s="4" t="s">
        <v>63</v>
      </c>
      <c r="F461" s="5">
        <v>0</v>
      </c>
      <c r="G461" s="5">
        <v>52</v>
      </c>
      <c r="H461" s="5">
        <v>185</v>
      </c>
      <c r="I461" s="5">
        <v>134</v>
      </c>
      <c r="J461" s="4" t="s">
        <v>64</v>
      </c>
      <c r="K461" s="5">
        <v>1</v>
      </c>
      <c r="L461" s="17" t="s">
        <v>25</v>
      </c>
      <c r="M461" s="5">
        <f t="shared" si="35"/>
        <v>70.224000000000004</v>
      </c>
      <c r="N461" s="6" t="str">
        <f>VLOOKUP(C461,'[11]Trips&amp;Operators'!$C$1:$E$99999,3,FALSE)</f>
        <v>SANTIZO</v>
      </c>
      <c r="O461" s="18" t="s">
        <v>26</v>
      </c>
      <c r="P461" s="8" t="str">
        <f>VLOOKUP(E461,[2]CommonEnf!$A$1:$B$12,2,FALSE)</f>
        <v>Line terminus</v>
      </c>
      <c r="Q461" s="4" t="str">
        <f t="shared" si="31"/>
        <v>10</v>
      </c>
      <c r="R461" s="9">
        <f t="shared" si="32"/>
        <v>42623</v>
      </c>
      <c r="S461" s="4" t="str">
        <f t="shared" si="33"/>
        <v>0122-10</v>
      </c>
      <c r="T461" s="4" t="str">
        <f t="shared" si="34"/>
        <v>EC</v>
      </c>
    </row>
    <row r="462" spans="1:20" x14ac:dyDescent="0.25">
      <c r="A462" s="3">
        <v>42623.545370370368</v>
      </c>
      <c r="B462" s="4" t="s">
        <v>99</v>
      </c>
      <c r="C462" s="4" t="s">
        <v>464</v>
      </c>
      <c r="D462" s="4" t="s">
        <v>30</v>
      </c>
      <c r="E462" s="4" t="s">
        <v>63</v>
      </c>
      <c r="F462" s="5">
        <v>0</v>
      </c>
      <c r="G462" s="5">
        <v>74</v>
      </c>
      <c r="H462" s="5">
        <v>260</v>
      </c>
      <c r="I462" s="5">
        <v>189</v>
      </c>
      <c r="J462" s="4" t="s">
        <v>64</v>
      </c>
      <c r="K462" s="5">
        <v>1</v>
      </c>
      <c r="L462" s="17" t="s">
        <v>25</v>
      </c>
      <c r="M462" s="5">
        <f t="shared" si="35"/>
        <v>99.263999999999996</v>
      </c>
      <c r="N462" s="6" t="str">
        <f>VLOOKUP(C462,'[11]Trips&amp;Operators'!$C$1:$E$99999,3,FALSE)</f>
        <v>MOSES</v>
      </c>
      <c r="O462" s="18" t="s">
        <v>26</v>
      </c>
      <c r="P462" s="8" t="str">
        <f>VLOOKUP(E462,[2]CommonEnf!$A$1:$B$12,2,FALSE)</f>
        <v>Line terminus</v>
      </c>
      <c r="Q462" s="4" t="str">
        <f t="shared" si="31"/>
        <v>10</v>
      </c>
      <c r="R462" s="9">
        <f t="shared" si="32"/>
        <v>42623</v>
      </c>
      <c r="S462" s="4" t="str">
        <f t="shared" si="33"/>
        <v>0164-10</v>
      </c>
      <c r="T462" s="4" t="str">
        <f t="shared" si="34"/>
        <v>EC</v>
      </c>
    </row>
    <row r="463" spans="1:20" x14ac:dyDescent="0.25">
      <c r="A463" s="3">
        <v>42623.578483796293</v>
      </c>
      <c r="B463" s="4" t="s">
        <v>88</v>
      </c>
      <c r="C463" s="4" t="s">
        <v>465</v>
      </c>
      <c r="D463" s="4" t="s">
        <v>30</v>
      </c>
      <c r="E463" s="4" t="s">
        <v>63</v>
      </c>
      <c r="F463" s="5">
        <v>0</v>
      </c>
      <c r="G463" s="5">
        <v>36</v>
      </c>
      <c r="H463" s="5">
        <v>156</v>
      </c>
      <c r="I463" s="5">
        <v>112</v>
      </c>
      <c r="J463" s="4" t="s">
        <v>64</v>
      </c>
      <c r="K463" s="5">
        <v>1</v>
      </c>
      <c r="L463" s="17" t="s">
        <v>25</v>
      </c>
      <c r="M463" s="5">
        <f t="shared" si="35"/>
        <v>58.607999999999997</v>
      </c>
      <c r="N463" s="6" t="str">
        <f>VLOOKUP(C463,'[11]Trips&amp;Operators'!$C$1:$E$99999,3,FALSE)</f>
        <v>CLARK</v>
      </c>
      <c r="O463" s="18" t="s">
        <v>26</v>
      </c>
      <c r="P463" s="8" t="str">
        <f>VLOOKUP(E463,[2]CommonEnf!$A$1:$B$12,2,FALSE)</f>
        <v>Line terminus</v>
      </c>
      <c r="Q463" s="4" t="str">
        <f t="shared" si="31"/>
        <v>10</v>
      </c>
      <c r="R463" s="9">
        <f t="shared" si="32"/>
        <v>42623</v>
      </c>
      <c r="S463" s="4" t="str">
        <f t="shared" si="33"/>
        <v>0170-10</v>
      </c>
      <c r="T463" s="4" t="str">
        <f t="shared" si="34"/>
        <v>EC</v>
      </c>
    </row>
    <row r="464" spans="1:20" x14ac:dyDescent="0.25">
      <c r="A464" s="3">
        <v>42623.650243055556</v>
      </c>
      <c r="B464" s="4" t="s">
        <v>88</v>
      </c>
      <c r="C464" s="4" t="s">
        <v>466</v>
      </c>
      <c r="D464" s="4" t="s">
        <v>30</v>
      </c>
      <c r="E464" s="4" t="s">
        <v>63</v>
      </c>
      <c r="F464" s="5">
        <v>0</v>
      </c>
      <c r="G464" s="5">
        <v>65</v>
      </c>
      <c r="H464" s="5">
        <v>252</v>
      </c>
      <c r="I464" s="5">
        <v>198</v>
      </c>
      <c r="J464" s="4" t="s">
        <v>64</v>
      </c>
      <c r="K464" s="5">
        <v>1</v>
      </c>
      <c r="L464" s="17" t="s">
        <v>25</v>
      </c>
      <c r="M464" s="5">
        <f t="shared" si="35"/>
        <v>104.01600000000001</v>
      </c>
      <c r="N464" s="6" t="str">
        <f>VLOOKUP(C464,'[11]Trips&amp;Operators'!$C$1:$E$99999,3,FALSE)</f>
        <v>CLARK</v>
      </c>
      <c r="O464" s="18" t="s">
        <v>26</v>
      </c>
      <c r="P464" s="8" t="str">
        <f>VLOOKUP(E464,[2]CommonEnf!$A$1:$B$12,2,FALSE)</f>
        <v>Line terminus</v>
      </c>
      <c r="Q464" s="4" t="str">
        <f t="shared" si="31"/>
        <v>10</v>
      </c>
      <c r="R464" s="9">
        <f t="shared" si="32"/>
        <v>42623</v>
      </c>
      <c r="S464" s="4" t="str">
        <f t="shared" si="33"/>
        <v>0184-10</v>
      </c>
      <c r="T464" s="4" t="str">
        <f t="shared" si="34"/>
        <v>EC</v>
      </c>
    </row>
    <row r="465" spans="1:20" x14ac:dyDescent="0.25">
      <c r="A465" s="3">
        <v>42623.680706018517</v>
      </c>
      <c r="B465" s="4" t="s">
        <v>209</v>
      </c>
      <c r="C465" s="4" t="s">
        <v>467</v>
      </c>
      <c r="D465" s="4" t="s">
        <v>30</v>
      </c>
      <c r="E465" s="4" t="s">
        <v>63</v>
      </c>
      <c r="F465" s="5">
        <v>0</v>
      </c>
      <c r="G465" s="5">
        <v>87</v>
      </c>
      <c r="H465" s="5">
        <v>258</v>
      </c>
      <c r="I465" s="5">
        <v>176</v>
      </c>
      <c r="J465" s="4" t="s">
        <v>64</v>
      </c>
      <c r="K465" s="5">
        <v>1</v>
      </c>
      <c r="L465" s="17" t="s">
        <v>25</v>
      </c>
      <c r="M465" s="5">
        <f t="shared" si="35"/>
        <v>92.4</v>
      </c>
      <c r="N465" s="6" t="str">
        <f>VLOOKUP(C465,'[11]Trips&amp;Operators'!$C$1:$E$99999,3,FALSE)</f>
        <v>BARTLETT</v>
      </c>
      <c r="O465" s="18" t="s">
        <v>26</v>
      </c>
      <c r="P465" s="8" t="str">
        <f>VLOOKUP(E465,[2]CommonEnf!$A$1:$B$12,2,FALSE)</f>
        <v>Line terminus</v>
      </c>
      <c r="Q465" s="4" t="str">
        <f t="shared" si="31"/>
        <v>10</v>
      </c>
      <c r="R465" s="9">
        <f t="shared" si="32"/>
        <v>42623</v>
      </c>
      <c r="S465" s="4" t="str">
        <f t="shared" si="33"/>
        <v>0190-10</v>
      </c>
      <c r="T465" s="4" t="str">
        <f t="shared" si="34"/>
        <v>EC</v>
      </c>
    </row>
    <row r="466" spans="1:20" x14ac:dyDescent="0.25">
      <c r="A466" s="3">
        <v>42623.754247685189</v>
      </c>
      <c r="B466" s="4" t="s">
        <v>209</v>
      </c>
      <c r="C466" s="4" t="s">
        <v>468</v>
      </c>
      <c r="D466" s="4" t="s">
        <v>30</v>
      </c>
      <c r="E466" s="4" t="s">
        <v>63</v>
      </c>
      <c r="F466" s="5">
        <v>0</v>
      </c>
      <c r="G466" s="5">
        <v>95</v>
      </c>
      <c r="H466" s="5">
        <v>353</v>
      </c>
      <c r="I466" s="5">
        <v>260</v>
      </c>
      <c r="J466" s="4" t="s">
        <v>64</v>
      </c>
      <c r="K466" s="5">
        <v>1</v>
      </c>
      <c r="L466" s="17" t="s">
        <v>25</v>
      </c>
      <c r="M466" s="5">
        <f t="shared" si="35"/>
        <v>136.75200000000001</v>
      </c>
      <c r="N466" s="6" t="str">
        <f>VLOOKUP(C466,'[11]Trips&amp;Operators'!$C$1:$E$99999,3,FALSE)</f>
        <v>BARTLETT</v>
      </c>
      <c r="O466" s="18" t="s">
        <v>26</v>
      </c>
      <c r="P466" s="8" t="str">
        <f>VLOOKUP(E466,[2]CommonEnf!$A$1:$B$12,2,FALSE)</f>
        <v>Line terminus</v>
      </c>
      <c r="Q466" s="4" t="str">
        <f t="shared" si="31"/>
        <v>10</v>
      </c>
      <c r="R466" s="9">
        <f t="shared" si="32"/>
        <v>42623</v>
      </c>
      <c r="S466" s="4" t="str">
        <f t="shared" si="33"/>
        <v>0204-10</v>
      </c>
      <c r="T466" s="4" t="str">
        <f t="shared" si="34"/>
        <v>EC</v>
      </c>
    </row>
    <row r="467" spans="1:20" x14ac:dyDescent="0.25">
      <c r="A467" s="3">
        <v>42623.795960648145</v>
      </c>
      <c r="B467" s="4" t="s">
        <v>88</v>
      </c>
      <c r="C467" s="4" t="s">
        <v>469</v>
      </c>
      <c r="D467" s="4" t="s">
        <v>30</v>
      </c>
      <c r="E467" s="4" t="s">
        <v>63</v>
      </c>
      <c r="F467" s="5">
        <v>0</v>
      </c>
      <c r="G467" s="5">
        <v>54</v>
      </c>
      <c r="H467" s="5">
        <v>198</v>
      </c>
      <c r="I467" s="5">
        <v>167</v>
      </c>
      <c r="J467" s="4" t="s">
        <v>64</v>
      </c>
      <c r="K467" s="5">
        <v>1</v>
      </c>
      <c r="L467" s="17" t="s">
        <v>25</v>
      </c>
      <c r="M467" s="5">
        <f t="shared" si="35"/>
        <v>87.647999999999996</v>
      </c>
      <c r="N467" s="6" t="str">
        <f>VLOOKUP(C467,'[11]Trips&amp;Operators'!$C$1:$E$99999,3,FALSE)</f>
        <v>CLARK</v>
      </c>
      <c r="O467" s="18" t="s">
        <v>26</v>
      </c>
      <c r="P467" s="8" t="str">
        <f>VLOOKUP(E467,[2]CommonEnf!$A$1:$B$12,2,FALSE)</f>
        <v>Line terminus</v>
      </c>
      <c r="Q467" s="4" t="str">
        <f t="shared" si="31"/>
        <v>10</v>
      </c>
      <c r="R467" s="9">
        <f t="shared" si="32"/>
        <v>42623</v>
      </c>
      <c r="S467" s="4" t="str">
        <f t="shared" si="33"/>
        <v>0212-10</v>
      </c>
      <c r="T467" s="4" t="str">
        <f t="shared" si="34"/>
        <v>EC</v>
      </c>
    </row>
    <row r="468" spans="1:20" x14ac:dyDescent="0.25">
      <c r="A468" s="3">
        <v>42623.960902777777</v>
      </c>
      <c r="B468" s="4" t="s">
        <v>73</v>
      </c>
      <c r="C468" s="4" t="s">
        <v>470</v>
      </c>
      <c r="D468" s="4" t="s">
        <v>30</v>
      </c>
      <c r="E468" s="4" t="s">
        <v>63</v>
      </c>
      <c r="F468" s="5">
        <v>0</v>
      </c>
      <c r="G468" s="5">
        <v>68</v>
      </c>
      <c r="H468" s="5">
        <v>249</v>
      </c>
      <c r="I468" s="5">
        <v>116</v>
      </c>
      <c r="J468" s="4" t="s">
        <v>64</v>
      </c>
      <c r="K468" s="5">
        <v>1</v>
      </c>
      <c r="L468" s="17" t="s">
        <v>25</v>
      </c>
      <c r="M468" s="5">
        <f t="shared" si="35"/>
        <v>60.72</v>
      </c>
      <c r="N468" s="6" t="str">
        <f>VLOOKUP(C468,'[11]Trips&amp;Operators'!$C$1:$E$99999,3,FALSE)</f>
        <v>NEWELL</v>
      </c>
      <c r="O468" s="18" t="s">
        <v>26</v>
      </c>
      <c r="P468" s="8" t="str">
        <f>VLOOKUP(E468,[2]CommonEnf!$A$1:$B$12,2,FALSE)</f>
        <v>Line terminus</v>
      </c>
      <c r="Q468" s="4" t="str">
        <f t="shared" si="31"/>
        <v>10</v>
      </c>
      <c r="R468" s="9">
        <f t="shared" si="32"/>
        <v>42623</v>
      </c>
      <c r="S468" s="4" t="str">
        <f t="shared" si="33"/>
        <v>0232-10</v>
      </c>
      <c r="T468" s="4" t="str">
        <f t="shared" si="34"/>
        <v>EC</v>
      </c>
    </row>
    <row r="469" spans="1:20" x14ac:dyDescent="0.25">
      <c r="A469" s="3">
        <v>42623.277789351851</v>
      </c>
      <c r="B469" s="4" t="s">
        <v>234</v>
      </c>
      <c r="C469" s="4" t="s">
        <v>471</v>
      </c>
      <c r="D469" s="4" t="s">
        <v>30</v>
      </c>
      <c r="E469" s="4" t="s">
        <v>63</v>
      </c>
      <c r="F469" s="5">
        <v>0</v>
      </c>
      <c r="G469" s="5">
        <v>50</v>
      </c>
      <c r="H469" s="5">
        <v>233320</v>
      </c>
      <c r="I469" s="5">
        <v>233337</v>
      </c>
      <c r="J469" s="4" t="s">
        <v>64</v>
      </c>
      <c r="K469" s="5">
        <v>233491</v>
      </c>
      <c r="L469" s="17" t="s">
        <v>34</v>
      </c>
      <c r="M469" s="5">
        <f t="shared" si="35"/>
        <v>81.311999999999998</v>
      </c>
      <c r="N469" s="6" t="str">
        <f>VLOOKUP(C469,'[11]Trips&amp;Operators'!$C$1:$E$99999,3,FALSE)</f>
        <v>ACKERMAN</v>
      </c>
      <c r="O469" s="18" t="s">
        <v>26</v>
      </c>
      <c r="P469" s="8" t="str">
        <f>VLOOKUP(E469,[2]CommonEnf!$A$1:$B$12,2,FALSE)</f>
        <v>Line terminus</v>
      </c>
      <c r="Q469" s="4" t="str">
        <f t="shared" si="31"/>
        <v>10</v>
      </c>
      <c r="R469" s="9">
        <f t="shared" si="32"/>
        <v>42623</v>
      </c>
      <c r="S469" s="4" t="str">
        <f t="shared" si="33"/>
        <v>0119-10</v>
      </c>
      <c r="T469" s="4" t="str">
        <f t="shared" si="34"/>
        <v>EC</v>
      </c>
    </row>
    <row r="470" spans="1:20" x14ac:dyDescent="0.25">
      <c r="A470" s="3">
        <v>42623.400046296294</v>
      </c>
      <c r="B470" s="4" t="s">
        <v>48</v>
      </c>
      <c r="C470" s="4" t="s">
        <v>472</v>
      </c>
      <c r="D470" s="4" t="s">
        <v>30</v>
      </c>
      <c r="E470" s="4" t="s">
        <v>63</v>
      </c>
      <c r="F470" s="5">
        <v>0</v>
      </c>
      <c r="G470" s="5">
        <v>74</v>
      </c>
      <c r="H470" s="5">
        <v>233207</v>
      </c>
      <c r="I470" s="5">
        <v>233282</v>
      </c>
      <c r="J470" s="4" t="s">
        <v>64</v>
      </c>
      <c r="K470" s="5">
        <v>233491</v>
      </c>
      <c r="L470" s="17" t="s">
        <v>34</v>
      </c>
      <c r="M470" s="5">
        <f t="shared" si="35"/>
        <v>110.352</v>
      </c>
      <c r="N470" s="6" t="str">
        <f>VLOOKUP(C470,'[11]Trips&amp;Operators'!$C$1:$E$99999,3,FALSE)</f>
        <v>HILLS</v>
      </c>
      <c r="O470" s="18" t="s">
        <v>26</v>
      </c>
      <c r="P470" s="8" t="str">
        <f>VLOOKUP(E470,[2]CommonEnf!$A$1:$B$12,2,FALSE)</f>
        <v>Line terminus</v>
      </c>
      <c r="Q470" s="4" t="str">
        <f t="shared" si="31"/>
        <v>10</v>
      </c>
      <c r="R470" s="9">
        <f t="shared" si="32"/>
        <v>42623</v>
      </c>
      <c r="S470" s="4" t="str">
        <f t="shared" si="33"/>
        <v>0143-10</v>
      </c>
      <c r="T470" s="4" t="str">
        <f t="shared" si="34"/>
        <v>EC</v>
      </c>
    </row>
    <row r="471" spans="1:20" x14ac:dyDescent="0.25">
      <c r="A471" s="3">
        <v>42623.858576388891</v>
      </c>
      <c r="B471" s="4" t="s">
        <v>234</v>
      </c>
      <c r="C471" s="4" t="s">
        <v>473</v>
      </c>
      <c r="D471" s="4" t="s">
        <v>30</v>
      </c>
      <c r="E471" s="4" t="s">
        <v>63</v>
      </c>
      <c r="F471" s="5">
        <v>0</v>
      </c>
      <c r="G471" s="5">
        <v>63</v>
      </c>
      <c r="H471" s="5">
        <v>233234</v>
      </c>
      <c r="I471" s="5">
        <v>233297</v>
      </c>
      <c r="J471" s="4" t="s">
        <v>64</v>
      </c>
      <c r="K471" s="5">
        <v>233491</v>
      </c>
      <c r="L471" s="17" t="s">
        <v>34</v>
      </c>
      <c r="M471" s="5">
        <f t="shared" si="35"/>
        <v>102.432</v>
      </c>
      <c r="N471" s="6" t="str">
        <f>VLOOKUP(C471,'[11]Trips&amp;Operators'!$C$1:$E$99999,3,FALSE)</f>
        <v>CHANDLER</v>
      </c>
      <c r="O471" s="18" t="s">
        <v>26</v>
      </c>
      <c r="P471" s="8" t="str">
        <f>VLOOKUP(E471,[2]CommonEnf!$A$1:$B$12,2,FALSE)</f>
        <v>Line terminus</v>
      </c>
      <c r="Q471" s="4" t="str">
        <f t="shared" si="31"/>
        <v>10</v>
      </c>
      <c r="R471" s="9">
        <f t="shared" si="32"/>
        <v>42623</v>
      </c>
      <c r="S471" s="4" t="str">
        <f t="shared" si="33"/>
        <v>0225-10</v>
      </c>
      <c r="T471" s="4" t="str">
        <f t="shared" si="34"/>
        <v>EC</v>
      </c>
    </row>
    <row r="472" spans="1:20" x14ac:dyDescent="0.25">
      <c r="A472" s="3">
        <v>42623.724768518521</v>
      </c>
      <c r="B472" s="4" t="s">
        <v>78</v>
      </c>
      <c r="C472" s="4" t="s">
        <v>474</v>
      </c>
      <c r="D472" s="4" t="s">
        <v>33</v>
      </c>
      <c r="E472" s="4" t="s">
        <v>45</v>
      </c>
      <c r="F472" s="5">
        <v>200</v>
      </c>
      <c r="G472" s="5">
        <v>259</v>
      </c>
      <c r="H472" s="5">
        <v>6362</v>
      </c>
      <c r="I472" s="5">
        <v>6865</v>
      </c>
      <c r="J472" s="4" t="s">
        <v>46</v>
      </c>
      <c r="K472" s="5">
        <v>5315</v>
      </c>
      <c r="L472" s="17" t="s">
        <v>34</v>
      </c>
      <c r="M472" s="5">
        <f t="shared" si="35"/>
        <v>-818.4</v>
      </c>
      <c r="N472" s="6" t="str">
        <f>VLOOKUP(C472,'[11]Trips&amp;Operators'!$C$1:$E$99999,3,FALSE)</f>
        <v>ADANE</v>
      </c>
      <c r="O472" s="18" t="s">
        <v>26</v>
      </c>
      <c r="P472" s="8" t="str">
        <f>VLOOKUP(E472,[2]CommonEnf!$A$1:$B$12,2,FALSE)</f>
        <v>Speed Restriction</v>
      </c>
      <c r="Q472" s="4" t="str">
        <f t="shared" si="31"/>
        <v>10</v>
      </c>
      <c r="R472" s="9">
        <f t="shared" si="32"/>
        <v>42623</v>
      </c>
      <c r="S472" s="4" t="str">
        <f t="shared" si="33"/>
        <v>1823-10</v>
      </c>
      <c r="T472" s="4" t="str">
        <f t="shared" si="34"/>
        <v>NW</v>
      </c>
    </row>
    <row r="473" spans="1:20" x14ac:dyDescent="0.25">
      <c r="A473" s="3">
        <v>42623.688819444447</v>
      </c>
      <c r="B473" s="4" t="s">
        <v>78</v>
      </c>
      <c r="C473" s="4" t="s">
        <v>475</v>
      </c>
      <c r="D473" s="4" t="s">
        <v>30</v>
      </c>
      <c r="E473" s="4" t="s">
        <v>45</v>
      </c>
      <c r="F473" s="5">
        <v>150</v>
      </c>
      <c r="G473" s="5">
        <v>283</v>
      </c>
      <c r="H473" s="5">
        <v>56448</v>
      </c>
      <c r="I473" s="5">
        <v>56944</v>
      </c>
      <c r="J473" s="4" t="s">
        <v>46</v>
      </c>
      <c r="K473" s="5">
        <v>57008</v>
      </c>
      <c r="L473" s="17" t="s">
        <v>34</v>
      </c>
      <c r="M473" s="5">
        <f t="shared" si="35"/>
        <v>33.792000000000002</v>
      </c>
      <c r="N473" s="6" t="str">
        <f>VLOOKUP(C473,'[11]Trips&amp;Operators'!$C$1:$E$99999,3,FALSE)</f>
        <v>ADANE</v>
      </c>
      <c r="O473" s="18" t="s">
        <v>26</v>
      </c>
      <c r="P473" s="8" t="str">
        <f>VLOOKUP(E473,[2]CommonEnf!$A$1:$B$12,2,FALSE)</f>
        <v>Speed Restriction</v>
      </c>
      <c r="Q473" s="4" t="str">
        <f t="shared" si="31"/>
        <v>10</v>
      </c>
      <c r="R473" s="9">
        <f t="shared" si="32"/>
        <v>42623</v>
      </c>
      <c r="S473" s="4" t="str">
        <f t="shared" si="33"/>
        <v>1821-10</v>
      </c>
      <c r="T473" s="4" t="str">
        <f t="shared" si="34"/>
        <v>NW</v>
      </c>
    </row>
    <row r="474" spans="1:20" x14ac:dyDescent="0.25">
      <c r="A474" s="3">
        <v>42623.73128472222</v>
      </c>
      <c r="B474" s="4" t="s">
        <v>78</v>
      </c>
      <c r="C474" s="4" t="s">
        <v>474</v>
      </c>
      <c r="D474" s="4" t="s">
        <v>30</v>
      </c>
      <c r="E474" s="4" t="s">
        <v>45</v>
      </c>
      <c r="F474" s="5">
        <v>150</v>
      </c>
      <c r="G474" s="5">
        <v>281</v>
      </c>
      <c r="H474" s="5">
        <v>56429</v>
      </c>
      <c r="I474" s="5">
        <v>56989</v>
      </c>
      <c r="J474" s="4" t="s">
        <v>46</v>
      </c>
      <c r="K474" s="5">
        <v>57008</v>
      </c>
      <c r="L474" s="17" t="s">
        <v>34</v>
      </c>
      <c r="M474" s="5">
        <f t="shared" si="35"/>
        <v>10.032</v>
      </c>
      <c r="N474" s="6" t="str">
        <f>VLOOKUP(C474,'[11]Trips&amp;Operators'!$C$1:$E$99999,3,FALSE)</f>
        <v>ADANE</v>
      </c>
      <c r="O474" s="18" t="s">
        <v>26</v>
      </c>
      <c r="P474" s="8" t="str">
        <f>VLOOKUP(E474,[2]CommonEnf!$A$1:$B$12,2,FALSE)</f>
        <v>Speed Restriction</v>
      </c>
      <c r="Q474" s="4" t="str">
        <f t="shared" si="31"/>
        <v>10</v>
      </c>
      <c r="R474" s="9">
        <f t="shared" si="32"/>
        <v>42623</v>
      </c>
      <c r="S474" s="4" t="str">
        <f t="shared" si="33"/>
        <v>1823-10</v>
      </c>
      <c r="T474" s="4" t="str">
        <f t="shared" si="34"/>
        <v>NW</v>
      </c>
    </row>
    <row r="475" spans="1:20" x14ac:dyDescent="0.25">
      <c r="A475" s="3">
        <v>42623.663344907407</v>
      </c>
      <c r="B475" s="4" t="s">
        <v>69</v>
      </c>
      <c r="C475" s="4" t="s">
        <v>476</v>
      </c>
      <c r="D475" s="4" t="s">
        <v>30</v>
      </c>
      <c r="E475" s="4" t="s">
        <v>63</v>
      </c>
      <c r="F475" s="5">
        <v>0</v>
      </c>
      <c r="G475" s="5">
        <v>28</v>
      </c>
      <c r="H475" s="5">
        <v>673</v>
      </c>
      <c r="I475" s="5">
        <v>640</v>
      </c>
      <c r="J475" s="4" t="s">
        <v>64</v>
      </c>
      <c r="K475" s="5">
        <v>575</v>
      </c>
      <c r="L475" s="17" t="s">
        <v>25</v>
      </c>
      <c r="M475" s="5">
        <f t="shared" si="35"/>
        <v>34.32</v>
      </c>
      <c r="N475" s="6" t="str">
        <f>VLOOKUP(C475,'[11]Trips&amp;Operators'!$C$1:$E$99999,3,FALSE)</f>
        <v>ADANE</v>
      </c>
      <c r="O475" s="18" t="s">
        <v>26</v>
      </c>
      <c r="P475" s="8" t="str">
        <f>VLOOKUP(E475,[2]CommonEnf!$A$1:$B$12,2,FALSE)</f>
        <v>Line terminus</v>
      </c>
      <c r="Q475" s="4" t="str">
        <f t="shared" si="31"/>
        <v>10</v>
      </c>
      <c r="R475" s="9">
        <f t="shared" si="32"/>
        <v>42623</v>
      </c>
      <c r="S475" s="4" t="str">
        <f t="shared" si="33"/>
        <v>1820-10</v>
      </c>
      <c r="T475" s="4" t="str">
        <f t="shared" si="34"/>
        <v>NW</v>
      </c>
    </row>
    <row r="476" spans="1:20" x14ac:dyDescent="0.25">
      <c r="A476" s="10">
        <v>42623.438761574071</v>
      </c>
      <c r="B476" s="11" t="s">
        <v>415</v>
      </c>
      <c r="C476" s="11" t="s">
        <v>477</v>
      </c>
      <c r="D476" s="11" t="s">
        <v>33</v>
      </c>
      <c r="E476" s="11" t="s">
        <v>55</v>
      </c>
      <c r="F476" s="12">
        <v>0</v>
      </c>
      <c r="G476" s="12">
        <v>101</v>
      </c>
      <c r="H476" s="12">
        <v>24137</v>
      </c>
      <c r="I476" s="12">
        <v>23987</v>
      </c>
      <c r="J476" s="11" t="s">
        <v>56</v>
      </c>
      <c r="K476" s="12">
        <v>24235</v>
      </c>
      <c r="L476" s="19" t="s">
        <v>25</v>
      </c>
      <c r="M476" s="12">
        <f t="shared" si="35"/>
        <v>-130.94399999999999</v>
      </c>
      <c r="N476" s="13" t="str">
        <f>VLOOKUP(C476,'[11]Trips&amp;Operators'!$C$1:$E$99999,3,FALSE)</f>
        <v>BARTLETT</v>
      </c>
      <c r="O476" s="20" t="s">
        <v>26</v>
      </c>
      <c r="P476" s="15"/>
      <c r="Q476" s="11" t="str">
        <f t="shared" si="31"/>
        <v>10</v>
      </c>
      <c r="R476" s="16">
        <f t="shared" si="32"/>
        <v>42623</v>
      </c>
      <c r="S476" s="2" t="str">
        <f t="shared" si="33"/>
        <v>50-10</v>
      </c>
      <c r="T476" s="2" t="str">
        <f t="shared" si="34"/>
        <v>Other</v>
      </c>
    </row>
    <row r="477" spans="1:20" x14ac:dyDescent="0.25">
      <c r="A477" s="3">
        <v>42623.754074074073</v>
      </c>
      <c r="B477" s="4" t="s">
        <v>415</v>
      </c>
      <c r="C477" s="4" t="s">
        <v>478</v>
      </c>
      <c r="D477" s="4" t="s">
        <v>33</v>
      </c>
      <c r="E477" s="4" t="s">
        <v>167</v>
      </c>
      <c r="F477" s="5">
        <v>0</v>
      </c>
      <c r="G477" s="5">
        <v>13</v>
      </c>
      <c r="H477" s="5">
        <v>24131</v>
      </c>
      <c r="I477" s="5">
        <v>24131</v>
      </c>
      <c r="J477" s="4" t="s">
        <v>131</v>
      </c>
      <c r="K477" s="5">
        <v>24235</v>
      </c>
      <c r="L477" s="17" t="s">
        <v>25</v>
      </c>
      <c r="M477" s="5">
        <f t="shared" si="35"/>
        <v>-54.911999999999999</v>
      </c>
      <c r="N477" s="6" t="str">
        <f>VLOOKUP(C477,'[11]Trips&amp;Operators'!$C$1:$E$99999,3,FALSE)</f>
        <v>SWANSON</v>
      </c>
      <c r="O477" s="18" t="s">
        <v>26</v>
      </c>
      <c r="P477" s="8"/>
      <c r="Q477" s="4" t="str">
        <f t="shared" si="31"/>
        <v>10</v>
      </c>
      <c r="R477" s="9">
        <f t="shared" si="32"/>
        <v>42623</v>
      </c>
      <c r="S477" s="2" t="str">
        <f t="shared" si="33"/>
        <v>52-10</v>
      </c>
      <c r="T477" s="2" t="str">
        <f t="shared" si="34"/>
        <v>Other</v>
      </c>
    </row>
    <row r="478" spans="1:20" x14ac:dyDescent="0.25">
      <c r="A478" s="3">
        <v>42623.755358796298</v>
      </c>
      <c r="B478" s="4" t="s">
        <v>122</v>
      </c>
      <c r="C478" s="4" t="s">
        <v>479</v>
      </c>
      <c r="D478" s="4" t="s">
        <v>30</v>
      </c>
      <c r="E478" s="4" t="s">
        <v>63</v>
      </c>
      <c r="F478" s="5">
        <v>0</v>
      </c>
      <c r="G478" s="5">
        <v>14</v>
      </c>
      <c r="H478" s="5">
        <v>845</v>
      </c>
      <c r="I478" s="5">
        <v>833</v>
      </c>
      <c r="J478" s="4" t="s">
        <v>64</v>
      </c>
      <c r="K478" s="5">
        <v>826</v>
      </c>
      <c r="L478" s="17" t="s">
        <v>25</v>
      </c>
      <c r="M478" s="5">
        <f t="shared" si="35"/>
        <v>3.6960000000000002</v>
      </c>
      <c r="N478" s="6" t="str">
        <f>VLOOKUP(C478,'[11]Trips&amp;Operators'!$C$1:$E$99999,3,FALSE)</f>
        <v>HAITHCOX</v>
      </c>
      <c r="O478" s="18" t="s">
        <v>26</v>
      </c>
      <c r="P478" s="8"/>
      <c r="Q478" s="4" t="str">
        <f t="shared" si="31"/>
        <v>10</v>
      </c>
      <c r="R478" s="9">
        <f t="shared" si="32"/>
        <v>42623</v>
      </c>
      <c r="S478" s="2" t="str">
        <f t="shared" si="33"/>
        <v>56-10</v>
      </c>
      <c r="T478" s="2" t="str">
        <f t="shared" si="34"/>
        <v>Other</v>
      </c>
    </row>
    <row r="479" spans="1:20" x14ac:dyDescent="0.25">
      <c r="A479" s="3">
        <v>42624.260335648149</v>
      </c>
      <c r="B479" s="4" t="s">
        <v>88</v>
      </c>
      <c r="C479" s="4" t="s">
        <v>480</v>
      </c>
      <c r="D479" s="4" t="s">
        <v>30</v>
      </c>
      <c r="E479" s="4" t="s">
        <v>23</v>
      </c>
      <c r="F479" s="5">
        <v>320</v>
      </c>
      <c r="G479" s="5">
        <v>403</v>
      </c>
      <c r="H479" s="5">
        <v>35267</v>
      </c>
      <c r="I479" s="5">
        <v>34084</v>
      </c>
      <c r="J479" s="4" t="s">
        <v>24</v>
      </c>
      <c r="K479" s="5">
        <v>33257</v>
      </c>
      <c r="L479" s="17" t="s">
        <v>25</v>
      </c>
      <c r="M479" s="5">
        <f t="shared" si="35"/>
        <v>436.65600000000001</v>
      </c>
      <c r="N479" s="6" t="str">
        <f>VLOOKUP(C479,'[12]Trips&amp;Operators'!$C$1:$E$99999,3,FALSE)</f>
        <v>MALAVE</v>
      </c>
      <c r="O479" s="7" t="s">
        <v>26</v>
      </c>
      <c r="P479" s="8" t="str">
        <f>VLOOKUP(E479,[2]CommonEnf!$A$1:$B$12,2,FALSE)</f>
        <v>Crossing Early Arrival</v>
      </c>
      <c r="Q479" s="4" t="str">
        <f t="shared" si="31"/>
        <v>11</v>
      </c>
      <c r="R479" s="9">
        <f t="shared" si="32"/>
        <v>42624</v>
      </c>
      <c r="S479" s="4" t="str">
        <f t="shared" si="33"/>
        <v>0110-11</v>
      </c>
      <c r="T479" s="4" t="str">
        <f t="shared" si="34"/>
        <v>EC</v>
      </c>
    </row>
    <row r="480" spans="1:20" x14ac:dyDescent="0.25">
      <c r="A480" s="3">
        <v>42624.413310185184</v>
      </c>
      <c r="B480" s="4" t="s">
        <v>66</v>
      </c>
      <c r="C480" s="4" t="s">
        <v>481</v>
      </c>
      <c r="D480" s="4" t="s">
        <v>30</v>
      </c>
      <c r="E480" s="4" t="s">
        <v>23</v>
      </c>
      <c r="F480" s="5">
        <v>0</v>
      </c>
      <c r="G480" s="5">
        <v>112</v>
      </c>
      <c r="H480" s="5">
        <v>54182</v>
      </c>
      <c r="I480" s="5">
        <v>53940</v>
      </c>
      <c r="J480" s="4" t="s">
        <v>24</v>
      </c>
      <c r="K480" s="5">
        <v>53277</v>
      </c>
      <c r="L480" s="17" t="s">
        <v>25</v>
      </c>
      <c r="M480" s="5">
        <f t="shared" si="35"/>
        <v>350.06400000000002</v>
      </c>
      <c r="N480" s="6" t="str">
        <f>VLOOKUP(C480,'[12]Trips&amp;Operators'!$C$1:$E$99999,3,FALSE)</f>
        <v>STRICKLAND</v>
      </c>
      <c r="O480" s="7" t="s">
        <v>26</v>
      </c>
      <c r="P480" s="8" t="s">
        <v>112</v>
      </c>
      <c r="Q480" s="4" t="str">
        <f t="shared" si="31"/>
        <v>11</v>
      </c>
      <c r="R480" s="9">
        <f t="shared" si="32"/>
        <v>42624</v>
      </c>
      <c r="S480" s="4" t="str">
        <f t="shared" si="33"/>
        <v>0140-11</v>
      </c>
      <c r="T480" s="4" t="str">
        <f t="shared" si="34"/>
        <v>EC</v>
      </c>
    </row>
    <row r="481" spans="1:20" x14ac:dyDescent="0.25">
      <c r="A481" s="3">
        <v>42624.422118055554</v>
      </c>
      <c r="B481" s="4" t="s">
        <v>152</v>
      </c>
      <c r="C481" s="4" t="s">
        <v>482</v>
      </c>
      <c r="D481" s="4" t="s">
        <v>30</v>
      </c>
      <c r="E481" s="4" t="s">
        <v>23</v>
      </c>
      <c r="F481" s="5">
        <v>0</v>
      </c>
      <c r="G481" s="5">
        <v>170</v>
      </c>
      <c r="H481" s="5">
        <v>53795</v>
      </c>
      <c r="I481" s="5">
        <v>53635</v>
      </c>
      <c r="J481" s="4" t="s">
        <v>24</v>
      </c>
      <c r="K481" s="5">
        <v>53277</v>
      </c>
      <c r="L481" s="17" t="s">
        <v>25</v>
      </c>
      <c r="M481" s="5">
        <f t="shared" si="35"/>
        <v>189.024</v>
      </c>
      <c r="N481" s="6" t="str">
        <f>VLOOKUP(C481,'[12]Trips&amp;Operators'!$C$1:$E$99999,3,FALSE)</f>
        <v>KILLION</v>
      </c>
      <c r="O481" s="7" t="s">
        <v>26</v>
      </c>
      <c r="P481" s="8" t="s">
        <v>112</v>
      </c>
      <c r="Q481" s="4" t="str">
        <f t="shared" si="31"/>
        <v>11</v>
      </c>
      <c r="R481" s="9">
        <f t="shared" si="32"/>
        <v>42624</v>
      </c>
      <c r="S481" s="4" t="str">
        <f t="shared" si="33"/>
        <v>0142-11</v>
      </c>
      <c r="T481" s="4" t="str">
        <f t="shared" si="34"/>
        <v>EC</v>
      </c>
    </row>
    <row r="482" spans="1:20" x14ac:dyDescent="0.25">
      <c r="A482" s="3">
        <v>42624.261562500003</v>
      </c>
      <c r="B482" s="4" t="s">
        <v>66</v>
      </c>
      <c r="C482" s="4" t="s">
        <v>483</v>
      </c>
      <c r="D482" s="4" t="s">
        <v>30</v>
      </c>
      <c r="E482" s="4" t="s">
        <v>23</v>
      </c>
      <c r="F482" s="5">
        <v>0</v>
      </c>
      <c r="G482" s="5">
        <v>407</v>
      </c>
      <c r="H482" s="5">
        <v>109292</v>
      </c>
      <c r="I482" s="5">
        <v>108697</v>
      </c>
      <c r="J482" s="4" t="s">
        <v>24</v>
      </c>
      <c r="K482" s="5">
        <v>109135</v>
      </c>
      <c r="L482" s="17" t="s">
        <v>25</v>
      </c>
      <c r="M482" s="5">
        <f t="shared" si="35"/>
        <v>-231.26400000000001</v>
      </c>
      <c r="N482" s="6" t="str">
        <f>VLOOKUP(C482,'[12]Trips&amp;Operators'!$C$1:$E$99999,3,FALSE)</f>
        <v>STRICKLAND</v>
      </c>
      <c r="O482" s="7" t="s">
        <v>26</v>
      </c>
      <c r="P482" s="8" t="str">
        <f>VLOOKUP(E482,[2]CommonEnf!$A$1:$B$12,2,FALSE)</f>
        <v>Crossing Early Arrival</v>
      </c>
      <c r="Q482" s="4" t="str">
        <f t="shared" si="31"/>
        <v>11</v>
      </c>
      <c r="R482" s="9">
        <f t="shared" si="32"/>
        <v>42624</v>
      </c>
      <c r="S482" s="4" t="str">
        <f t="shared" si="33"/>
        <v>0112-11</v>
      </c>
      <c r="T482" s="4" t="str">
        <f t="shared" si="34"/>
        <v>EC</v>
      </c>
    </row>
    <row r="483" spans="1:20" x14ac:dyDescent="0.25">
      <c r="A483" s="3">
        <v>42624.427905092591</v>
      </c>
      <c r="B483" s="4" t="s">
        <v>82</v>
      </c>
      <c r="C483" s="4" t="s">
        <v>484</v>
      </c>
      <c r="D483" s="4" t="s">
        <v>33</v>
      </c>
      <c r="E483" s="4" t="s">
        <v>45</v>
      </c>
      <c r="F483" s="5">
        <v>150</v>
      </c>
      <c r="G483" s="5">
        <v>207</v>
      </c>
      <c r="H483" s="5">
        <v>1962</v>
      </c>
      <c r="I483" s="5">
        <v>2294</v>
      </c>
      <c r="J483" s="4" t="s">
        <v>46</v>
      </c>
      <c r="K483" s="5">
        <v>0</v>
      </c>
      <c r="L483" s="17" t="s">
        <v>34</v>
      </c>
      <c r="M483" s="5">
        <f t="shared" si="35"/>
        <v>-1211.232</v>
      </c>
      <c r="N483" s="6" t="str">
        <f>VLOOKUP(C483,'[12]Trips&amp;Operators'!$C$1:$E$99999,3,FALSE)</f>
        <v>STRICKLAND</v>
      </c>
      <c r="O483" s="7" t="s">
        <v>26</v>
      </c>
      <c r="P483" s="8" t="str">
        <f>VLOOKUP(E483,[2]CommonEnf!$A$1:$B$12,2,FALSE)</f>
        <v>Speed Restriction</v>
      </c>
      <c r="Q483" s="4" t="str">
        <f t="shared" si="31"/>
        <v>11</v>
      </c>
      <c r="R483" s="9">
        <f t="shared" si="32"/>
        <v>42624</v>
      </c>
      <c r="S483" s="4" t="str">
        <f t="shared" si="33"/>
        <v>0153-11</v>
      </c>
      <c r="T483" s="4" t="str">
        <f t="shared" si="34"/>
        <v>EC</v>
      </c>
    </row>
    <row r="484" spans="1:20" x14ac:dyDescent="0.25">
      <c r="A484" s="3">
        <v>42624.75273148148</v>
      </c>
      <c r="B484" s="4" t="s">
        <v>31</v>
      </c>
      <c r="C484" s="4" t="s">
        <v>485</v>
      </c>
      <c r="D484" s="4" t="s">
        <v>30</v>
      </c>
      <c r="E484" s="4" t="s">
        <v>45</v>
      </c>
      <c r="F484" s="5">
        <v>400</v>
      </c>
      <c r="G484" s="5">
        <v>562</v>
      </c>
      <c r="H484" s="5">
        <v>14619</v>
      </c>
      <c r="I484" s="5">
        <v>17624</v>
      </c>
      <c r="J484" s="4" t="s">
        <v>46</v>
      </c>
      <c r="K484" s="5">
        <v>17867</v>
      </c>
      <c r="L484" s="17" t="s">
        <v>34</v>
      </c>
      <c r="M484" s="5"/>
      <c r="N484" s="6" t="str">
        <f>VLOOKUP(C484,'[12]Trips&amp;Operators'!$C$1:$E$99999,3,FALSE)</f>
        <v>SHOOK</v>
      </c>
      <c r="O484" s="7" t="s">
        <v>26</v>
      </c>
      <c r="P484" s="8" t="str">
        <f>VLOOKUP(E484,[2]CommonEnf!$A$1:$B$12,2,FALSE)</f>
        <v>Speed Restriction</v>
      </c>
      <c r="Q484" s="4" t="str">
        <f t="shared" si="31"/>
        <v>11</v>
      </c>
      <c r="R484" s="9">
        <f t="shared" si="32"/>
        <v>42624</v>
      </c>
      <c r="S484" s="4" t="str">
        <f t="shared" si="33"/>
        <v>0215-11</v>
      </c>
      <c r="T484" s="4" t="str">
        <f t="shared" si="34"/>
        <v>EC</v>
      </c>
    </row>
    <row r="485" spans="1:20" x14ac:dyDescent="0.25">
      <c r="A485" s="3">
        <v>42624.47378472222</v>
      </c>
      <c r="B485" s="4" t="s">
        <v>66</v>
      </c>
      <c r="C485" s="4" t="s">
        <v>486</v>
      </c>
      <c r="D485" s="4" t="s">
        <v>30</v>
      </c>
      <c r="E485" s="4" t="s">
        <v>45</v>
      </c>
      <c r="F485" s="5">
        <v>450</v>
      </c>
      <c r="G485" s="5">
        <v>563</v>
      </c>
      <c r="H485" s="5">
        <v>158385</v>
      </c>
      <c r="I485" s="5">
        <v>155890</v>
      </c>
      <c r="J485" s="4" t="s">
        <v>46</v>
      </c>
      <c r="K485" s="5">
        <v>156300</v>
      </c>
      <c r="L485" s="17" t="s">
        <v>25</v>
      </c>
      <c r="M485" s="5">
        <f t="shared" ref="M485:M497" si="36">CONVERT((I485-K485)/10000,"mi","ft")*IF(L485="Increasing Mileposts (1)",-1,1)</f>
        <v>-216.48</v>
      </c>
      <c r="N485" s="6" t="str">
        <f>VLOOKUP(C485,'[12]Trips&amp;Operators'!$C$1:$E$99999,3,FALSE)</f>
        <v>STRICKLAND</v>
      </c>
      <c r="O485" s="7" t="s">
        <v>26</v>
      </c>
      <c r="P485" s="8" t="str">
        <f>VLOOKUP(E485,[2]CommonEnf!$A$1:$B$12,2,FALSE)</f>
        <v>Speed Restriction</v>
      </c>
      <c r="Q485" s="4" t="str">
        <f t="shared" si="31"/>
        <v>11</v>
      </c>
      <c r="R485" s="9">
        <f t="shared" si="32"/>
        <v>42624</v>
      </c>
      <c r="S485" s="4" t="str">
        <f t="shared" si="33"/>
        <v>0154-11</v>
      </c>
      <c r="T485" s="4" t="str">
        <f t="shared" si="34"/>
        <v>EC</v>
      </c>
    </row>
    <row r="486" spans="1:20" x14ac:dyDescent="0.25">
      <c r="A486" s="3">
        <v>42624.692488425928</v>
      </c>
      <c r="B486" s="4" t="s">
        <v>66</v>
      </c>
      <c r="C486" s="4" t="s">
        <v>487</v>
      </c>
      <c r="D486" s="4" t="s">
        <v>30</v>
      </c>
      <c r="E486" s="4" t="s">
        <v>45</v>
      </c>
      <c r="F486" s="5">
        <v>450</v>
      </c>
      <c r="G486" s="5">
        <v>508</v>
      </c>
      <c r="H486" s="5">
        <v>158181</v>
      </c>
      <c r="I486" s="5">
        <v>156173</v>
      </c>
      <c r="J486" s="4" t="s">
        <v>46</v>
      </c>
      <c r="K486" s="5">
        <v>156300</v>
      </c>
      <c r="L486" s="17" t="s">
        <v>25</v>
      </c>
      <c r="M486" s="5">
        <f t="shared" si="36"/>
        <v>-67.055999999999997</v>
      </c>
      <c r="N486" s="6" t="str">
        <f>VLOOKUP(C486,'[12]Trips&amp;Operators'!$C$1:$E$99999,3,FALSE)</f>
        <v>STRICKLAND</v>
      </c>
      <c r="O486" s="7" t="s">
        <v>26</v>
      </c>
      <c r="P486" s="8" t="str">
        <f>VLOOKUP(E486,[2]CommonEnf!$A$1:$B$12,2,FALSE)</f>
        <v>Speed Restriction</v>
      </c>
      <c r="Q486" s="4" t="str">
        <f t="shared" si="31"/>
        <v>11</v>
      </c>
      <c r="R486" s="9">
        <f t="shared" si="32"/>
        <v>42624</v>
      </c>
      <c r="S486" s="4" t="str">
        <f t="shared" si="33"/>
        <v>0196-11</v>
      </c>
      <c r="T486" s="4" t="str">
        <f t="shared" si="34"/>
        <v>EC</v>
      </c>
    </row>
    <row r="487" spans="1:20" x14ac:dyDescent="0.25">
      <c r="A487" s="3">
        <v>42624.310671296298</v>
      </c>
      <c r="B487" s="4" t="s">
        <v>82</v>
      </c>
      <c r="C487" s="4" t="s">
        <v>488</v>
      </c>
      <c r="D487" s="4" t="s">
        <v>33</v>
      </c>
      <c r="E487" s="4" t="s">
        <v>45</v>
      </c>
      <c r="F487" s="5">
        <v>600</v>
      </c>
      <c r="G487" s="5">
        <v>654</v>
      </c>
      <c r="H487" s="5">
        <v>187626</v>
      </c>
      <c r="I487" s="5">
        <v>190553</v>
      </c>
      <c r="J487" s="4" t="s">
        <v>46</v>
      </c>
      <c r="K487" s="5">
        <v>183829</v>
      </c>
      <c r="L487" s="17" t="s">
        <v>34</v>
      </c>
      <c r="M487" s="5">
        <f t="shared" si="36"/>
        <v>-3550.2719999999999</v>
      </c>
      <c r="N487" s="6" t="str">
        <f>VLOOKUP(C487,'[12]Trips&amp;Operators'!$C$1:$E$99999,3,FALSE)</f>
        <v>STRICKLAND</v>
      </c>
      <c r="O487" s="7" t="s">
        <v>26</v>
      </c>
      <c r="P487" s="8" t="str">
        <f>VLOOKUP(E487,[2]CommonEnf!$A$1:$B$12,2,FALSE)</f>
        <v>Speed Restriction</v>
      </c>
      <c r="Q487" s="4" t="str">
        <f t="shared" si="31"/>
        <v>11</v>
      </c>
      <c r="R487" s="9">
        <f t="shared" si="32"/>
        <v>42624</v>
      </c>
      <c r="S487" s="4" t="str">
        <f t="shared" si="33"/>
        <v>0125-11</v>
      </c>
      <c r="T487" s="4" t="str">
        <f t="shared" si="34"/>
        <v>EC</v>
      </c>
    </row>
    <row r="488" spans="1:20" x14ac:dyDescent="0.25">
      <c r="A488" s="3">
        <v>42624.243946759256</v>
      </c>
      <c r="B488" s="4" t="s">
        <v>28</v>
      </c>
      <c r="C488" s="4" t="s">
        <v>489</v>
      </c>
      <c r="D488" s="4" t="s">
        <v>30</v>
      </c>
      <c r="E488" s="4" t="s">
        <v>55</v>
      </c>
      <c r="F488" s="5">
        <v>0</v>
      </c>
      <c r="G488" s="5">
        <v>104</v>
      </c>
      <c r="H488" s="5">
        <v>3110</v>
      </c>
      <c r="I488" s="5">
        <v>3061</v>
      </c>
      <c r="J488" s="4" t="s">
        <v>56</v>
      </c>
      <c r="K488" s="5">
        <v>2822</v>
      </c>
      <c r="L488" s="17" t="s">
        <v>25</v>
      </c>
      <c r="M488" s="5">
        <f t="shared" si="36"/>
        <v>126.19199999999999</v>
      </c>
      <c r="N488" s="6" t="str">
        <f>VLOOKUP(C488,'[12]Trips&amp;Operators'!$C$1:$E$99999,3,FALSE)</f>
        <v>MAELZER</v>
      </c>
      <c r="O488" s="7" t="s">
        <v>120</v>
      </c>
      <c r="P488" s="8" t="s">
        <v>184</v>
      </c>
      <c r="Q488" s="4" t="str">
        <f t="shared" si="31"/>
        <v>11</v>
      </c>
      <c r="R488" s="9">
        <f t="shared" si="32"/>
        <v>42624</v>
      </c>
      <c r="S488" s="4" t="str">
        <f t="shared" si="33"/>
        <v>0106-11</v>
      </c>
      <c r="T488" s="4" t="str">
        <f t="shared" si="34"/>
        <v>EC</v>
      </c>
    </row>
    <row r="489" spans="1:20" x14ac:dyDescent="0.25">
      <c r="A489" s="3">
        <v>42624.28229166667</v>
      </c>
      <c r="B489" s="4" t="s">
        <v>152</v>
      </c>
      <c r="C489" s="4" t="s">
        <v>490</v>
      </c>
      <c r="D489" s="4" t="s">
        <v>30</v>
      </c>
      <c r="E489" s="4" t="s">
        <v>55</v>
      </c>
      <c r="F489" s="5">
        <v>0</v>
      </c>
      <c r="G489" s="5">
        <v>62</v>
      </c>
      <c r="H489" s="5">
        <v>20809</v>
      </c>
      <c r="I489" s="5">
        <v>20726</v>
      </c>
      <c r="J489" s="4" t="s">
        <v>56</v>
      </c>
      <c r="K489" s="5">
        <v>20632</v>
      </c>
      <c r="L489" s="17" t="s">
        <v>25</v>
      </c>
      <c r="M489" s="5">
        <f t="shared" si="36"/>
        <v>49.631999999999998</v>
      </c>
      <c r="N489" s="6" t="str">
        <f>VLOOKUP(C489,'[12]Trips&amp;Operators'!$C$1:$E$99999,3,FALSE)</f>
        <v>KILLION</v>
      </c>
      <c r="O489" s="7" t="s">
        <v>120</v>
      </c>
      <c r="P489" s="8" t="s">
        <v>184</v>
      </c>
      <c r="Q489" s="4" t="str">
        <f t="shared" si="31"/>
        <v>11</v>
      </c>
      <c r="R489" s="9">
        <f t="shared" si="32"/>
        <v>42624</v>
      </c>
      <c r="S489" s="4" t="str">
        <f t="shared" si="33"/>
        <v>0114-11</v>
      </c>
      <c r="T489" s="4" t="str">
        <f t="shared" si="34"/>
        <v>EC</v>
      </c>
    </row>
    <row r="490" spans="1:20" x14ac:dyDescent="0.25">
      <c r="A490" s="3">
        <v>42624.662453703706</v>
      </c>
      <c r="B490" s="4" t="s">
        <v>35</v>
      </c>
      <c r="C490" s="4" t="s">
        <v>491</v>
      </c>
      <c r="D490" s="4" t="s">
        <v>30</v>
      </c>
      <c r="E490" s="4" t="s">
        <v>55</v>
      </c>
      <c r="F490" s="5">
        <v>0</v>
      </c>
      <c r="G490" s="5">
        <v>584</v>
      </c>
      <c r="H490" s="5">
        <v>39947</v>
      </c>
      <c r="I490" s="5">
        <v>37948</v>
      </c>
      <c r="J490" s="4" t="s">
        <v>56</v>
      </c>
      <c r="K490" s="5">
        <v>38656</v>
      </c>
      <c r="L490" s="17" t="s">
        <v>25</v>
      </c>
      <c r="M490" s="5">
        <f t="shared" si="36"/>
        <v>-373.82400000000001</v>
      </c>
      <c r="N490" s="6" t="str">
        <f>VLOOKUP(C490,'[12]Trips&amp;Operators'!$C$1:$E$99999,3,FALSE)</f>
        <v>STEWART</v>
      </c>
      <c r="O490" s="7" t="s">
        <v>120</v>
      </c>
      <c r="P490" s="8" t="s">
        <v>121</v>
      </c>
      <c r="Q490" s="4" t="str">
        <f t="shared" si="31"/>
        <v>11</v>
      </c>
      <c r="R490" s="9">
        <f t="shared" si="32"/>
        <v>42624</v>
      </c>
      <c r="S490" s="4" t="str">
        <f t="shared" si="33"/>
        <v>0188-11</v>
      </c>
      <c r="T490" s="4" t="str">
        <f t="shared" si="34"/>
        <v>EC</v>
      </c>
    </row>
    <row r="491" spans="1:20" x14ac:dyDescent="0.25">
      <c r="A491" s="3">
        <v>42624.392314814817</v>
      </c>
      <c r="B491" s="4" t="s">
        <v>88</v>
      </c>
      <c r="C491" s="4" t="s">
        <v>492</v>
      </c>
      <c r="D491" s="4" t="s">
        <v>30</v>
      </c>
      <c r="E491" s="4" t="s">
        <v>55</v>
      </c>
      <c r="F491" s="5">
        <v>0</v>
      </c>
      <c r="G491" s="5">
        <v>369</v>
      </c>
      <c r="H491" s="5">
        <v>129246</v>
      </c>
      <c r="I491" s="5">
        <v>128247</v>
      </c>
      <c r="J491" s="4" t="s">
        <v>56</v>
      </c>
      <c r="K491" s="5">
        <v>127587</v>
      </c>
      <c r="L491" s="17" t="s">
        <v>25</v>
      </c>
      <c r="M491" s="5">
        <f t="shared" si="36"/>
        <v>348.48</v>
      </c>
      <c r="N491" s="6" t="str">
        <f>VLOOKUP(C491,'[12]Trips&amp;Operators'!$C$1:$E$99999,3,FALSE)</f>
        <v>MALAVE</v>
      </c>
      <c r="O491" s="7" t="s">
        <v>26</v>
      </c>
      <c r="P491" s="8" t="str">
        <f>VLOOKUP(E491,[2]CommonEnf!$A$1:$B$12,2,FALSE)</f>
        <v>Legitimate STOP signal aspect</v>
      </c>
      <c r="Q491" s="4" t="str">
        <f t="shared" si="31"/>
        <v>11</v>
      </c>
      <c r="R491" s="9">
        <f t="shared" si="32"/>
        <v>42624</v>
      </c>
      <c r="S491" s="4" t="str">
        <f t="shared" si="33"/>
        <v>0138-11</v>
      </c>
      <c r="T491" s="4" t="str">
        <f t="shared" si="34"/>
        <v>EC</v>
      </c>
    </row>
    <row r="492" spans="1:20" x14ac:dyDescent="0.25">
      <c r="A492" s="3">
        <v>42624.688194444447</v>
      </c>
      <c r="B492" s="4" t="s">
        <v>66</v>
      </c>
      <c r="C492" s="4" t="s">
        <v>487</v>
      </c>
      <c r="D492" s="4" t="s">
        <v>30</v>
      </c>
      <c r="E492" s="4" t="s">
        <v>55</v>
      </c>
      <c r="F492" s="5">
        <v>0</v>
      </c>
      <c r="G492" s="5">
        <v>525</v>
      </c>
      <c r="H492" s="5">
        <v>195403</v>
      </c>
      <c r="I492" s="5">
        <v>193706</v>
      </c>
      <c r="J492" s="4" t="s">
        <v>56</v>
      </c>
      <c r="K492" s="5">
        <v>191723</v>
      </c>
      <c r="L492" s="17" t="s">
        <v>25</v>
      </c>
      <c r="M492" s="5">
        <f t="shared" si="36"/>
        <v>1047.0239999999999</v>
      </c>
      <c r="N492" s="6" t="str">
        <f>VLOOKUP(C492,'[12]Trips&amp;Operators'!$C$1:$E$99999,3,FALSE)</f>
        <v>STRICKLAND</v>
      </c>
      <c r="O492" s="7" t="s">
        <v>26</v>
      </c>
      <c r="P492" s="8" t="str">
        <f>VLOOKUP(E492,[2]CommonEnf!$A$1:$B$12,2,FALSE)</f>
        <v>Legitimate STOP signal aspect</v>
      </c>
      <c r="Q492" s="4" t="str">
        <f t="shared" si="31"/>
        <v>11</v>
      </c>
      <c r="R492" s="9">
        <f t="shared" si="32"/>
        <v>42624</v>
      </c>
      <c r="S492" s="4" t="str">
        <f t="shared" si="33"/>
        <v>0196-11</v>
      </c>
      <c r="T492" s="4" t="str">
        <f t="shared" si="34"/>
        <v>EC</v>
      </c>
    </row>
    <row r="493" spans="1:20" x14ac:dyDescent="0.25">
      <c r="A493" s="3">
        <v>42624.219965277778</v>
      </c>
      <c r="B493" s="4" t="s">
        <v>146</v>
      </c>
      <c r="C493" s="4" t="s">
        <v>493</v>
      </c>
      <c r="D493" s="4" t="s">
        <v>33</v>
      </c>
      <c r="E493" s="4" t="s">
        <v>130</v>
      </c>
      <c r="F493" s="5">
        <v>0</v>
      </c>
      <c r="G493" s="5">
        <v>167</v>
      </c>
      <c r="H493" s="5">
        <v>1727</v>
      </c>
      <c r="I493" s="5">
        <v>2044</v>
      </c>
      <c r="J493" s="4" t="s">
        <v>131</v>
      </c>
      <c r="K493" s="5">
        <v>1692</v>
      </c>
      <c r="L493" s="17" t="s">
        <v>34</v>
      </c>
      <c r="M493" s="5">
        <f t="shared" si="36"/>
        <v>-185.85599999999999</v>
      </c>
      <c r="N493" s="6" t="str">
        <f>VLOOKUP(C493,'[12]Trips&amp;Operators'!$C$1:$E$99999,3,FALSE)</f>
        <v>KILLION</v>
      </c>
      <c r="O493" s="7" t="s">
        <v>120</v>
      </c>
      <c r="P493" s="8" t="s">
        <v>121</v>
      </c>
      <c r="Q493" s="4" t="str">
        <f t="shared" si="31"/>
        <v>11</v>
      </c>
      <c r="R493" s="9">
        <f t="shared" si="32"/>
        <v>42624</v>
      </c>
      <c r="S493" s="4" t="str">
        <f t="shared" si="33"/>
        <v>0113-11</v>
      </c>
      <c r="T493" s="4" t="str">
        <f t="shared" si="34"/>
        <v>EC</v>
      </c>
    </row>
    <row r="494" spans="1:20" x14ac:dyDescent="0.25">
      <c r="A494" s="3">
        <v>42624.201388888891</v>
      </c>
      <c r="B494" s="4" t="s">
        <v>152</v>
      </c>
      <c r="C494" s="4" t="s">
        <v>494</v>
      </c>
      <c r="D494" s="4" t="s">
        <v>30</v>
      </c>
      <c r="E494" s="4" t="s">
        <v>63</v>
      </c>
      <c r="F494" s="5">
        <v>0</v>
      </c>
      <c r="G494" s="5">
        <v>50</v>
      </c>
      <c r="H494" s="5">
        <v>207</v>
      </c>
      <c r="I494" s="5">
        <v>160</v>
      </c>
      <c r="J494" s="4" t="s">
        <v>64</v>
      </c>
      <c r="K494" s="5">
        <v>1</v>
      </c>
      <c r="L494" s="17" t="s">
        <v>25</v>
      </c>
      <c r="M494" s="5">
        <f t="shared" si="36"/>
        <v>83.951999999999998</v>
      </c>
      <c r="N494" s="6" t="str">
        <f>VLOOKUP(C494,'[12]Trips&amp;Operators'!$C$1:$E$99999,3,FALSE)</f>
        <v>KILLION</v>
      </c>
      <c r="O494" s="7" t="s">
        <v>26</v>
      </c>
      <c r="P494" s="8" t="str">
        <f>VLOOKUP(E494,[2]CommonEnf!$A$1:$B$12,2,FALSE)</f>
        <v>Line terminus</v>
      </c>
      <c r="Q494" s="4" t="str">
        <f t="shared" si="31"/>
        <v>11</v>
      </c>
      <c r="R494" s="9">
        <f t="shared" si="32"/>
        <v>42624</v>
      </c>
      <c r="S494" s="4" t="str">
        <f t="shared" si="33"/>
        <v>0102-11</v>
      </c>
      <c r="T494" s="4" t="str">
        <f t="shared" si="34"/>
        <v>EC</v>
      </c>
    </row>
    <row r="495" spans="1:20" x14ac:dyDescent="0.25">
      <c r="A495" s="3">
        <v>42624.326701388891</v>
      </c>
      <c r="B495" s="4" t="s">
        <v>177</v>
      </c>
      <c r="C495" s="4" t="s">
        <v>495</v>
      </c>
      <c r="D495" s="4" t="s">
        <v>30</v>
      </c>
      <c r="E495" s="4" t="s">
        <v>63</v>
      </c>
      <c r="F495" s="5">
        <v>0</v>
      </c>
      <c r="G495" s="5">
        <v>43</v>
      </c>
      <c r="H495" s="5">
        <v>136</v>
      </c>
      <c r="I495" s="5">
        <v>112</v>
      </c>
      <c r="J495" s="4" t="s">
        <v>64</v>
      </c>
      <c r="K495" s="5">
        <v>1</v>
      </c>
      <c r="L495" s="17" t="s">
        <v>25</v>
      </c>
      <c r="M495" s="5">
        <f t="shared" si="36"/>
        <v>58.607999999999997</v>
      </c>
      <c r="N495" s="6" t="str">
        <f>VLOOKUP(C495,'[12]Trips&amp;Operators'!$C$1:$E$99999,3,FALSE)</f>
        <v>DAVIS</v>
      </c>
      <c r="O495" s="7" t="s">
        <v>26</v>
      </c>
      <c r="P495" s="8" t="str">
        <f>VLOOKUP(E495,[2]CommonEnf!$A$1:$B$12,2,FALSE)</f>
        <v>Line terminus</v>
      </c>
      <c r="Q495" s="4" t="str">
        <f t="shared" si="31"/>
        <v>11</v>
      </c>
      <c r="R495" s="9">
        <f t="shared" si="32"/>
        <v>42624</v>
      </c>
      <c r="S495" s="4" t="str">
        <f t="shared" si="33"/>
        <v>0122-11</v>
      </c>
      <c r="T495" s="4" t="str">
        <f t="shared" si="34"/>
        <v>EC</v>
      </c>
    </row>
    <row r="496" spans="1:20" x14ac:dyDescent="0.25">
      <c r="A496" s="3">
        <v>42624.347939814812</v>
      </c>
      <c r="B496" s="4" t="s">
        <v>66</v>
      </c>
      <c r="C496" s="4" t="s">
        <v>496</v>
      </c>
      <c r="D496" s="4" t="s">
        <v>30</v>
      </c>
      <c r="E496" s="4" t="s">
        <v>63</v>
      </c>
      <c r="F496" s="5">
        <v>0</v>
      </c>
      <c r="G496" s="5">
        <v>70</v>
      </c>
      <c r="H496" s="5">
        <v>249</v>
      </c>
      <c r="I496" s="5">
        <v>174</v>
      </c>
      <c r="J496" s="4" t="s">
        <v>64</v>
      </c>
      <c r="K496" s="5">
        <v>1</v>
      </c>
      <c r="L496" s="17" t="s">
        <v>25</v>
      </c>
      <c r="M496" s="5">
        <f t="shared" si="36"/>
        <v>91.343999999999994</v>
      </c>
      <c r="N496" s="6" t="str">
        <f>VLOOKUP(C496,'[12]Trips&amp;Operators'!$C$1:$E$99999,3,FALSE)</f>
        <v>STRICKLAND</v>
      </c>
      <c r="O496" s="7" t="s">
        <v>26</v>
      </c>
      <c r="P496" s="8" t="str">
        <f>VLOOKUP(E496,[2]CommonEnf!$A$1:$B$12,2,FALSE)</f>
        <v>Line terminus</v>
      </c>
      <c r="Q496" s="4" t="str">
        <f t="shared" si="31"/>
        <v>11</v>
      </c>
      <c r="R496" s="9">
        <f t="shared" si="32"/>
        <v>42624</v>
      </c>
      <c r="S496" s="4" t="str">
        <f t="shared" si="33"/>
        <v>0126-11</v>
      </c>
      <c r="T496" s="4" t="str">
        <f t="shared" si="34"/>
        <v>EC</v>
      </c>
    </row>
    <row r="497" spans="1:20" x14ac:dyDescent="0.25">
      <c r="A497" s="3">
        <v>42624.703194444446</v>
      </c>
      <c r="B497" s="4" t="s">
        <v>88</v>
      </c>
      <c r="C497" s="4" t="s">
        <v>497</v>
      </c>
      <c r="D497" s="4" t="s">
        <v>30</v>
      </c>
      <c r="E497" s="4" t="s">
        <v>63</v>
      </c>
      <c r="F497" s="5">
        <v>0</v>
      </c>
      <c r="G497" s="5">
        <v>43</v>
      </c>
      <c r="H497" s="5">
        <v>150</v>
      </c>
      <c r="I497" s="5">
        <v>110</v>
      </c>
      <c r="J497" s="4" t="s">
        <v>64</v>
      </c>
      <c r="K497" s="5">
        <v>1</v>
      </c>
      <c r="L497" s="17" t="s">
        <v>25</v>
      </c>
      <c r="M497" s="5">
        <f t="shared" si="36"/>
        <v>57.552</v>
      </c>
      <c r="N497" s="6" t="str">
        <f>VLOOKUP(C497,'[12]Trips&amp;Operators'!$C$1:$E$99999,3,FALSE)</f>
        <v>MOSES</v>
      </c>
      <c r="O497" s="7" t="s">
        <v>26</v>
      </c>
      <c r="P497" s="8" t="str">
        <f>VLOOKUP(E497,[2]CommonEnf!$A$1:$B$12,2,FALSE)</f>
        <v>Line terminus</v>
      </c>
      <c r="Q497" s="4" t="str">
        <f t="shared" si="31"/>
        <v>11</v>
      </c>
      <c r="R497" s="9">
        <f t="shared" si="32"/>
        <v>42624</v>
      </c>
      <c r="S497" s="4" t="str">
        <f t="shared" si="33"/>
        <v>0194-11</v>
      </c>
      <c r="T497" s="4" t="str">
        <f t="shared" si="34"/>
        <v>EC</v>
      </c>
    </row>
    <row r="498" spans="1:20" x14ac:dyDescent="0.25">
      <c r="A498" s="3">
        <v>42624.837743055556</v>
      </c>
      <c r="B498" s="4" t="s">
        <v>177</v>
      </c>
      <c r="C498" s="4" t="s">
        <v>498</v>
      </c>
      <c r="D498" s="4" t="s">
        <v>30</v>
      </c>
      <c r="E498" s="4" t="s">
        <v>63</v>
      </c>
      <c r="F498" s="5">
        <v>0</v>
      </c>
      <c r="G498" s="5">
        <v>67</v>
      </c>
      <c r="H498" s="5">
        <v>214</v>
      </c>
      <c r="I498" s="5">
        <v>161</v>
      </c>
      <c r="J498" s="4" t="s">
        <v>64</v>
      </c>
      <c r="K498" s="5">
        <v>1</v>
      </c>
      <c r="L498" s="17" t="s">
        <v>25</v>
      </c>
      <c r="M498" s="5"/>
      <c r="N498" s="6" t="str">
        <f>VLOOKUP(C498,'[12]Trips&amp;Operators'!$C$1:$E$99999,3,FALSE)</f>
        <v>CHANDLER</v>
      </c>
      <c r="O498" s="7" t="s">
        <v>26</v>
      </c>
      <c r="P498" s="8" t="str">
        <f>VLOOKUP(E498,[2]CommonEnf!$A$1:$B$12,2,FALSE)</f>
        <v>Line terminus</v>
      </c>
      <c r="Q498" s="4" t="str">
        <f t="shared" si="31"/>
        <v>11</v>
      </c>
      <c r="R498" s="9">
        <f t="shared" si="32"/>
        <v>42624</v>
      </c>
      <c r="S498" s="4" t="str">
        <f t="shared" si="33"/>
        <v>0220-11</v>
      </c>
      <c r="T498" s="4" t="str">
        <f t="shared" si="34"/>
        <v>EC</v>
      </c>
    </row>
    <row r="499" spans="1:20" x14ac:dyDescent="0.25">
      <c r="A499" s="3">
        <v>42625.045046296298</v>
      </c>
      <c r="B499" s="4" t="s">
        <v>115</v>
      </c>
      <c r="C499" s="4" t="s">
        <v>499</v>
      </c>
      <c r="D499" s="4" t="s">
        <v>30</v>
      </c>
      <c r="E499" s="4" t="s">
        <v>63</v>
      </c>
      <c r="F499" s="5">
        <v>0</v>
      </c>
      <c r="G499" s="5">
        <v>50</v>
      </c>
      <c r="H499" s="5">
        <v>180</v>
      </c>
      <c r="I499" s="5">
        <v>136</v>
      </c>
      <c r="J499" s="4" t="s">
        <v>64</v>
      </c>
      <c r="K499" s="5">
        <v>1</v>
      </c>
      <c r="L499" s="17" t="s">
        <v>25</v>
      </c>
      <c r="M499" s="5"/>
      <c r="N499" s="6" t="str">
        <f>VLOOKUP(C499,'[12]Trips&amp;Operators'!$C$1:$E$99999,3,FALSE)</f>
        <v>OUN</v>
      </c>
      <c r="O499" s="7" t="s">
        <v>26</v>
      </c>
      <c r="P499" s="8" t="str">
        <f>VLOOKUP(E499,[2]CommonEnf!$A$1:$B$12,2,FALSE)</f>
        <v>Line terminus</v>
      </c>
      <c r="Q499" s="4" t="str">
        <f t="shared" si="31"/>
        <v>11</v>
      </c>
      <c r="R499" s="9">
        <f t="shared" si="32"/>
        <v>42624</v>
      </c>
      <c r="S499" s="4" t="str">
        <f t="shared" si="33"/>
        <v>0240-11</v>
      </c>
      <c r="T499" s="4" t="str">
        <f t="shared" si="34"/>
        <v>EC</v>
      </c>
    </row>
    <row r="500" spans="1:20" x14ac:dyDescent="0.25">
      <c r="A500" s="3">
        <v>42624.160532407404</v>
      </c>
      <c r="B500" s="4" t="s">
        <v>82</v>
      </c>
      <c r="C500" s="4" t="s">
        <v>500</v>
      </c>
      <c r="D500" s="4" t="s">
        <v>30</v>
      </c>
      <c r="E500" s="4" t="s">
        <v>63</v>
      </c>
      <c r="F500" s="5">
        <v>0</v>
      </c>
      <c r="G500" s="5">
        <v>81</v>
      </c>
      <c r="H500" s="5">
        <v>233117</v>
      </c>
      <c r="I500" s="5">
        <v>233220</v>
      </c>
      <c r="J500" s="4" t="s">
        <v>64</v>
      </c>
      <c r="K500" s="5">
        <v>233491</v>
      </c>
      <c r="L500" s="17" t="s">
        <v>34</v>
      </c>
      <c r="M500" s="5">
        <f t="shared" ref="M500:M506" si="37">CONVERT((I500-K500)/10000,"mi","ft")*IF(L500="Increasing Mileposts (1)",-1,1)</f>
        <v>143.08799999999999</v>
      </c>
      <c r="N500" s="6" t="str">
        <f>VLOOKUP(C500,'[12]Trips&amp;Operators'!$C$1:$E$99999,3,FALSE)</f>
        <v>KILLION</v>
      </c>
      <c r="O500" s="7" t="s">
        <v>26</v>
      </c>
      <c r="P500" s="8" t="str">
        <f>VLOOKUP(E500,[2]CommonEnf!$A$1:$B$12,2,FALSE)</f>
        <v>Line terminus</v>
      </c>
      <c r="Q500" s="4" t="str">
        <f t="shared" si="31"/>
        <v>11</v>
      </c>
      <c r="R500" s="9">
        <f t="shared" si="32"/>
        <v>42624</v>
      </c>
      <c r="S500" s="4" t="str">
        <f t="shared" si="33"/>
        <v>0101-11</v>
      </c>
      <c r="T500" s="4" t="str">
        <f t="shared" si="34"/>
        <v>EC</v>
      </c>
    </row>
    <row r="501" spans="1:20" x14ac:dyDescent="0.25">
      <c r="A501" s="3">
        <v>42624.379837962966</v>
      </c>
      <c r="B501" s="4" t="s">
        <v>82</v>
      </c>
      <c r="C501" s="4" t="s">
        <v>501</v>
      </c>
      <c r="D501" s="4" t="s">
        <v>30</v>
      </c>
      <c r="E501" s="4" t="s">
        <v>63</v>
      </c>
      <c r="F501" s="5">
        <v>0</v>
      </c>
      <c r="G501" s="5">
        <v>90</v>
      </c>
      <c r="H501" s="5">
        <v>233142</v>
      </c>
      <c r="I501" s="5">
        <v>233227</v>
      </c>
      <c r="J501" s="4" t="s">
        <v>64</v>
      </c>
      <c r="K501" s="5">
        <v>233491</v>
      </c>
      <c r="L501" s="17" t="s">
        <v>34</v>
      </c>
      <c r="M501" s="5">
        <f t="shared" si="37"/>
        <v>139.392</v>
      </c>
      <c r="N501" s="6" t="str">
        <f>VLOOKUP(C501,'[12]Trips&amp;Operators'!$C$1:$E$99999,3,FALSE)</f>
        <v>STRICKLAND</v>
      </c>
      <c r="O501" s="7" t="s">
        <v>26</v>
      </c>
      <c r="P501" s="8" t="str">
        <f>VLOOKUP(E501,[2]CommonEnf!$A$1:$B$12,2,FALSE)</f>
        <v>Line terminus</v>
      </c>
      <c r="Q501" s="4" t="str">
        <f t="shared" si="31"/>
        <v>11</v>
      </c>
      <c r="R501" s="9">
        <f t="shared" si="32"/>
        <v>42624</v>
      </c>
      <c r="S501" s="4" t="str">
        <f t="shared" si="33"/>
        <v>0139-11</v>
      </c>
      <c r="T501" s="4" t="str">
        <f t="shared" si="34"/>
        <v>EC</v>
      </c>
    </row>
    <row r="502" spans="1:20" x14ac:dyDescent="0.25">
      <c r="A502" s="3">
        <v>42624.559733796297</v>
      </c>
      <c r="B502" s="4" t="s">
        <v>31</v>
      </c>
      <c r="C502" s="4" t="s">
        <v>502</v>
      </c>
      <c r="D502" s="4" t="s">
        <v>30</v>
      </c>
      <c r="E502" s="4" t="s">
        <v>63</v>
      </c>
      <c r="F502" s="5">
        <v>0</v>
      </c>
      <c r="G502" s="5">
        <v>53</v>
      </c>
      <c r="H502" s="5">
        <v>233293</v>
      </c>
      <c r="I502" s="5">
        <v>233343</v>
      </c>
      <c r="J502" s="4" t="s">
        <v>64</v>
      </c>
      <c r="K502" s="5">
        <v>233491</v>
      </c>
      <c r="L502" s="17" t="s">
        <v>34</v>
      </c>
      <c r="M502" s="5">
        <f t="shared" si="37"/>
        <v>78.144000000000005</v>
      </c>
      <c r="N502" s="6" t="str">
        <f>VLOOKUP(C502,'[12]Trips&amp;Operators'!$C$1:$E$99999,3,FALSE)</f>
        <v>STEWART</v>
      </c>
      <c r="O502" s="7" t="s">
        <v>26</v>
      </c>
      <c r="P502" s="8" t="str">
        <f>VLOOKUP(E502,[2]CommonEnf!$A$1:$B$12,2,FALSE)</f>
        <v>Line terminus</v>
      </c>
      <c r="Q502" s="4" t="str">
        <f t="shared" si="31"/>
        <v>11</v>
      </c>
      <c r="R502" s="9">
        <f t="shared" si="32"/>
        <v>42624</v>
      </c>
      <c r="S502" s="4" t="str">
        <f t="shared" si="33"/>
        <v>0173-11</v>
      </c>
      <c r="T502" s="4" t="str">
        <f t="shared" si="34"/>
        <v>EC</v>
      </c>
    </row>
    <row r="503" spans="1:20" x14ac:dyDescent="0.25">
      <c r="A503" s="3">
        <v>42624.602476851855</v>
      </c>
      <c r="B503" s="4" t="s">
        <v>207</v>
      </c>
      <c r="C503" s="4" t="s">
        <v>503</v>
      </c>
      <c r="D503" s="4" t="s">
        <v>33</v>
      </c>
      <c r="E503" s="4" t="s">
        <v>45</v>
      </c>
      <c r="F503" s="5">
        <v>300</v>
      </c>
      <c r="G503" s="5">
        <v>351</v>
      </c>
      <c r="H503" s="5">
        <v>23296</v>
      </c>
      <c r="I503" s="5">
        <v>24263</v>
      </c>
      <c r="J503" s="4" t="s">
        <v>46</v>
      </c>
      <c r="K503" s="5">
        <v>21314</v>
      </c>
      <c r="L503" s="17" t="s">
        <v>34</v>
      </c>
      <c r="M503" s="5">
        <f t="shared" si="37"/>
        <v>-1557.0719999999999</v>
      </c>
      <c r="N503" s="6" t="str">
        <f>VLOOKUP(C503,'[12]Trips&amp;Operators'!$C$1:$E$99999,3,FALSE)</f>
        <v>ADANE</v>
      </c>
      <c r="O503" s="7" t="s">
        <v>26</v>
      </c>
      <c r="P503" s="8" t="str">
        <f>VLOOKUP(E503,[2]CommonEnf!$A$1:$B$12,2,FALSE)</f>
        <v>Speed Restriction</v>
      </c>
      <c r="Q503" s="4" t="str">
        <f t="shared" si="31"/>
        <v>11</v>
      </c>
      <c r="R503" s="9">
        <f t="shared" si="32"/>
        <v>42624</v>
      </c>
      <c r="S503" s="4" t="str">
        <f t="shared" si="33"/>
        <v>1817-11</v>
      </c>
      <c r="T503" s="4" t="str">
        <f t="shared" si="34"/>
        <v>NW</v>
      </c>
    </row>
    <row r="504" spans="1:20" x14ac:dyDescent="0.25">
      <c r="A504" s="3">
        <v>42624.604398148149</v>
      </c>
      <c r="B504" s="4" t="s">
        <v>207</v>
      </c>
      <c r="C504" s="4" t="s">
        <v>503</v>
      </c>
      <c r="D504" s="4" t="s">
        <v>30</v>
      </c>
      <c r="E504" s="4" t="s">
        <v>45</v>
      </c>
      <c r="F504" s="5">
        <v>400</v>
      </c>
      <c r="G504" s="5">
        <v>451</v>
      </c>
      <c r="H504" s="5">
        <v>38110</v>
      </c>
      <c r="I504" s="5">
        <v>39549</v>
      </c>
      <c r="J504" s="4" t="s">
        <v>46</v>
      </c>
      <c r="K504" s="5">
        <v>38171</v>
      </c>
      <c r="L504" s="17" t="s">
        <v>34</v>
      </c>
      <c r="M504" s="5">
        <f t="shared" si="37"/>
        <v>-727.58399999999995</v>
      </c>
      <c r="N504" s="6" t="str">
        <f>VLOOKUP(C504,'[12]Trips&amp;Operators'!$C$1:$E$99999,3,FALSE)</f>
        <v>ADANE</v>
      </c>
      <c r="O504" s="7" t="s">
        <v>26</v>
      </c>
      <c r="P504" s="8" t="str">
        <f>VLOOKUP(E504,[2]CommonEnf!$A$1:$B$12,2,FALSE)</f>
        <v>Speed Restriction</v>
      </c>
      <c r="Q504" s="4" t="str">
        <f t="shared" si="31"/>
        <v>11</v>
      </c>
      <c r="R504" s="9">
        <f t="shared" si="32"/>
        <v>42624</v>
      </c>
      <c r="S504" s="4" t="str">
        <f t="shared" si="33"/>
        <v>1817-11</v>
      </c>
      <c r="T504" s="4" t="str">
        <f t="shared" si="34"/>
        <v>NW</v>
      </c>
    </row>
    <row r="505" spans="1:20" x14ac:dyDescent="0.25">
      <c r="A505" s="3">
        <v>42624.314432870371</v>
      </c>
      <c r="B505" s="4" t="s">
        <v>207</v>
      </c>
      <c r="C505" s="4" t="s">
        <v>504</v>
      </c>
      <c r="D505" s="4" t="s">
        <v>30</v>
      </c>
      <c r="E505" s="4" t="s">
        <v>45</v>
      </c>
      <c r="F505" s="5">
        <v>150</v>
      </c>
      <c r="G505" s="5">
        <v>312</v>
      </c>
      <c r="H505" s="5">
        <v>56259</v>
      </c>
      <c r="I505" s="5">
        <v>56794</v>
      </c>
      <c r="J505" s="4" t="s">
        <v>46</v>
      </c>
      <c r="K505" s="5">
        <v>57008</v>
      </c>
      <c r="L505" s="17" t="s">
        <v>34</v>
      </c>
      <c r="M505" s="5">
        <f t="shared" si="37"/>
        <v>112.992</v>
      </c>
      <c r="N505" s="6" t="str">
        <f>VLOOKUP(C505,'[12]Trips&amp;Operators'!$C$1:$E$99999,3,FALSE)</f>
        <v>STARKS</v>
      </c>
      <c r="O505" s="7" t="s">
        <v>26</v>
      </c>
      <c r="P505" s="8" t="str">
        <f>VLOOKUP(E505,[2]CommonEnf!$A$1:$B$12,2,FALSE)</f>
        <v>Speed Restriction</v>
      </c>
      <c r="Q505" s="4" t="str">
        <f t="shared" si="31"/>
        <v>11</v>
      </c>
      <c r="R505" s="9">
        <f t="shared" si="32"/>
        <v>42624</v>
      </c>
      <c r="S505" s="4" t="str">
        <f t="shared" si="33"/>
        <v>1803-11</v>
      </c>
      <c r="T505" s="4" t="str">
        <f t="shared" si="34"/>
        <v>NW</v>
      </c>
    </row>
    <row r="506" spans="1:20" x14ac:dyDescent="0.25">
      <c r="A506" s="3">
        <v>42624.689444444448</v>
      </c>
      <c r="B506" s="4" t="s">
        <v>207</v>
      </c>
      <c r="C506" s="4" t="s">
        <v>505</v>
      </c>
      <c r="D506" s="4" t="s">
        <v>30</v>
      </c>
      <c r="E506" s="4" t="s">
        <v>45</v>
      </c>
      <c r="F506" s="5">
        <v>150</v>
      </c>
      <c r="G506" s="5">
        <v>249</v>
      </c>
      <c r="H506" s="5">
        <v>56648</v>
      </c>
      <c r="I506" s="5">
        <v>56991</v>
      </c>
      <c r="J506" s="4" t="s">
        <v>46</v>
      </c>
      <c r="K506" s="5">
        <v>57008</v>
      </c>
      <c r="L506" s="17" t="s">
        <v>34</v>
      </c>
      <c r="M506" s="5">
        <f t="shared" si="37"/>
        <v>8.9760000000000009</v>
      </c>
      <c r="N506" s="6" t="str">
        <f>VLOOKUP(C506,'[12]Trips&amp;Operators'!$C$1:$E$99999,3,FALSE)</f>
        <v>STAMBAUGH</v>
      </c>
      <c r="O506" s="7" t="s">
        <v>26</v>
      </c>
      <c r="P506" s="8" t="str">
        <f>VLOOKUP(E506,[2]CommonEnf!$A$1:$B$12,2,FALSE)</f>
        <v>Speed Restriction</v>
      </c>
      <c r="Q506" s="4" t="str">
        <f t="shared" si="31"/>
        <v>11</v>
      </c>
      <c r="R506" s="9">
        <f t="shared" si="32"/>
        <v>42624</v>
      </c>
      <c r="S506" s="4" t="str">
        <f t="shared" si="33"/>
        <v>1821-11</v>
      </c>
      <c r="T506" s="4" t="str">
        <f t="shared" si="34"/>
        <v>NW</v>
      </c>
    </row>
    <row r="507" spans="1:20" x14ac:dyDescent="0.25">
      <c r="A507" s="3">
        <v>42624.730694444443</v>
      </c>
      <c r="B507" s="4" t="s">
        <v>207</v>
      </c>
      <c r="C507" s="4" t="s">
        <v>506</v>
      </c>
      <c r="D507" s="4" t="s">
        <v>30</v>
      </c>
      <c r="E507" s="4" t="s">
        <v>45</v>
      </c>
      <c r="F507" s="5">
        <v>150</v>
      </c>
      <c r="G507" s="5">
        <v>306</v>
      </c>
      <c r="H507" s="5">
        <v>56278</v>
      </c>
      <c r="I507" s="5">
        <v>56811</v>
      </c>
      <c r="J507" s="4" t="s">
        <v>46</v>
      </c>
      <c r="K507" s="5">
        <v>57008</v>
      </c>
      <c r="L507" s="17" t="s">
        <v>34</v>
      </c>
      <c r="M507" s="5"/>
      <c r="N507" s="6" t="str">
        <f>VLOOKUP(C507,'[12]Trips&amp;Operators'!$C$1:$E$99999,3,FALSE)</f>
        <v>STAMBAUGH</v>
      </c>
      <c r="O507" s="7" t="s">
        <v>26</v>
      </c>
      <c r="P507" s="8" t="str">
        <f>VLOOKUP(E507,[2]CommonEnf!$A$1:$B$12,2,FALSE)</f>
        <v>Speed Restriction</v>
      </c>
      <c r="Q507" s="4" t="str">
        <f t="shared" si="31"/>
        <v>11</v>
      </c>
      <c r="R507" s="9">
        <f t="shared" si="32"/>
        <v>42624</v>
      </c>
      <c r="S507" s="4" t="str">
        <f t="shared" si="33"/>
        <v>1823-11</v>
      </c>
      <c r="T507" s="4" t="str">
        <f t="shared" si="34"/>
        <v>NW</v>
      </c>
    </row>
    <row r="508" spans="1:20" x14ac:dyDescent="0.25">
      <c r="A508" s="3">
        <v>42624.241076388891</v>
      </c>
      <c r="B508" s="4" t="s">
        <v>124</v>
      </c>
      <c r="C508" s="4" t="s">
        <v>507</v>
      </c>
      <c r="D508" s="4" t="s">
        <v>33</v>
      </c>
      <c r="E508" s="4" t="s">
        <v>45</v>
      </c>
      <c r="F508" s="5">
        <v>150</v>
      </c>
      <c r="G508" s="5">
        <v>207</v>
      </c>
      <c r="H508" s="5">
        <v>56980</v>
      </c>
      <c r="I508" s="5">
        <v>56386</v>
      </c>
      <c r="J508" s="4" t="s">
        <v>46</v>
      </c>
      <c r="K508" s="5">
        <v>59050</v>
      </c>
      <c r="L508" s="17" t="s">
        <v>25</v>
      </c>
      <c r="M508" s="5">
        <f>CONVERT((I508-K508)/10000,"mi","ft")*IF(L508="Increasing Mileposts (1)",-1,1)</f>
        <v>-1406.5920000000001</v>
      </c>
      <c r="N508" s="6" t="str">
        <f>VLOOKUP(C508,'[12]Trips&amp;Operators'!$C$1:$E$99999,3,FALSE)</f>
        <v>STARKS</v>
      </c>
      <c r="O508" s="7" t="s">
        <v>26</v>
      </c>
      <c r="P508" s="8" t="str">
        <f>VLOOKUP(E508,[2]CommonEnf!$A$1:$B$12,2,FALSE)</f>
        <v>Speed Restriction</v>
      </c>
      <c r="Q508" s="4" t="str">
        <f t="shared" si="31"/>
        <v>11</v>
      </c>
      <c r="R508" s="9">
        <f t="shared" si="32"/>
        <v>42624</v>
      </c>
      <c r="S508" s="4" t="str">
        <f t="shared" si="33"/>
        <v>1800-11</v>
      </c>
      <c r="T508" s="4" t="str">
        <f t="shared" si="34"/>
        <v>NW</v>
      </c>
    </row>
    <row r="509" spans="1:20" x14ac:dyDescent="0.25">
      <c r="A509" s="3">
        <v>42624.454814814817</v>
      </c>
      <c r="B509" s="4" t="s">
        <v>124</v>
      </c>
      <c r="C509" s="4" t="s">
        <v>508</v>
      </c>
      <c r="D509" s="4" t="s">
        <v>30</v>
      </c>
      <c r="E509" s="4" t="s">
        <v>63</v>
      </c>
      <c r="F509" s="5">
        <v>0</v>
      </c>
      <c r="G509" s="5">
        <v>111</v>
      </c>
      <c r="H509" s="5">
        <v>943</v>
      </c>
      <c r="I509" s="5">
        <v>836</v>
      </c>
      <c r="J509" s="4" t="s">
        <v>64</v>
      </c>
      <c r="K509" s="5">
        <v>575</v>
      </c>
      <c r="L509" s="17" t="s">
        <v>25</v>
      </c>
      <c r="M509" s="5">
        <f>CONVERT((I509-K509)/10000,"mi","ft")*IF(L509="Increasing Mileposts (1)",-1,1)</f>
        <v>137.80799999999999</v>
      </c>
      <c r="N509" s="6" t="str">
        <f>VLOOKUP(C509,'[12]Trips&amp;Operators'!$C$1:$E$99999,3,FALSE)</f>
        <v>STARKS</v>
      </c>
      <c r="O509" s="7" t="s">
        <v>26</v>
      </c>
      <c r="P509" s="8" t="str">
        <f>VLOOKUP(E509,[2]CommonEnf!$A$1:$B$12,2,FALSE)</f>
        <v>Line terminus</v>
      </c>
      <c r="Q509" s="4" t="str">
        <f t="shared" si="31"/>
        <v>11</v>
      </c>
      <c r="R509" s="9">
        <f t="shared" si="32"/>
        <v>42624</v>
      </c>
      <c r="S509" s="4" t="str">
        <f t="shared" si="33"/>
        <v>1810-11</v>
      </c>
      <c r="T509" s="4" t="str">
        <f t="shared" si="34"/>
        <v>NW</v>
      </c>
    </row>
    <row r="510" spans="1:20" x14ac:dyDescent="0.25">
      <c r="A510" s="3">
        <v>42624.621388888889</v>
      </c>
      <c r="B510" s="4" t="s">
        <v>124</v>
      </c>
      <c r="C510" s="4" t="s">
        <v>509</v>
      </c>
      <c r="D510" s="4" t="s">
        <v>30</v>
      </c>
      <c r="E510" s="4" t="s">
        <v>63</v>
      </c>
      <c r="F510" s="5">
        <v>0</v>
      </c>
      <c r="G510" s="5">
        <v>34</v>
      </c>
      <c r="H510" s="5">
        <v>661</v>
      </c>
      <c r="I510" s="5">
        <v>638</v>
      </c>
      <c r="J510" s="4" t="s">
        <v>64</v>
      </c>
      <c r="K510" s="5">
        <v>575</v>
      </c>
      <c r="L510" s="17" t="s">
        <v>25</v>
      </c>
      <c r="M510" s="5">
        <f>CONVERT((I510-K510)/10000,"mi","ft")*IF(L510="Increasing Mileposts (1)",-1,1)</f>
        <v>33.264000000000003</v>
      </c>
      <c r="N510" s="6" t="str">
        <f>VLOOKUP(C510,'[12]Trips&amp;Operators'!$C$1:$E$99999,3,FALSE)</f>
        <v>ADANE</v>
      </c>
      <c r="O510" s="7" t="s">
        <v>26</v>
      </c>
      <c r="P510" s="8" t="str">
        <f>VLOOKUP(E510,[2]CommonEnf!$A$1:$B$12,2,FALSE)</f>
        <v>Line terminus</v>
      </c>
      <c r="Q510" s="4" t="str">
        <f t="shared" si="31"/>
        <v>11</v>
      </c>
      <c r="R510" s="9">
        <f t="shared" si="32"/>
        <v>42624</v>
      </c>
      <c r="S510" s="4" t="str">
        <f t="shared" si="33"/>
        <v>1818-11</v>
      </c>
      <c r="T510" s="4" t="str">
        <f t="shared" si="34"/>
        <v>NW</v>
      </c>
    </row>
    <row r="511" spans="1:20" x14ac:dyDescent="0.25">
      <c r="A511" s="3">
        <v>42624.662789351853</v>
      </c>
      <c r="B511" s="4" t="s">
        <v>124</v>
      </c>
      <c r="C511" s="4" t="s">
        <v>510</v>
      </c>
      <c r="D511" s="4" t="s">
        <v>30</v>
      </c>
      <c r="E511" s="4" t="s">
        <v>63</v>
      </c>
      <c r="F511" s="5">
        <v>0</v>
      </c>
      <c r="G511" s="5">
        <v>55</v>
      </c>
      <c r="H511" s="5">
        <v>726</v>
      </c>
      <c r="I511" s="5">
        <v>663</v>
      </c>
      <c r="J511" s="4" t="s">
        <v>64</v>
      </c>
      <c r="K511" s="5">
        <v>575</v>
      </c>
      <c r="L511" s="17" t="s">
        <v>25</v>
      </c>
      <c r="M511" s="5">
        <f>CONVERT((I511-K511)/10000,"mi","ft")*IF(L511="Increasing Mileposts (1)",-1,1)</f>
        <v>46.463999999999999</v>
      </c>
      <c r="N511" s="6" t="str">
        <f>VLOOKUP(C511,'[12]Trips&amp;Operators'!$C$1:$E$99999,3,FALSE)</f>
        <v>STAMBAUGH</v>
      </c>
      <c r="O511" s="7" t="s">
        <v>26</v>
      </c>
      <c r="P511" s="8" t="str">
        <f>VLOOKUP(E511,[2]CommonEnf!$A$1:$B$12,2,FALSE)</f>
        <v>Line terminus</v>
      </c>
      <c r="Q511" s="4" t="str">
        <f t="shared" si="31"/>
        <v>11</v>
      </c>
      <c r="R511" s="9">
        <f t="shared" si="32"/>
        <v>42624</v>
      </c>
      <c r="S511" s="4" t="str">
        <f t="shared" si="33"/>
        <v>1820-11</v>
      </c>
      <c r="T511" s="4" t="str">
        <f t="shared" si="34"/>
        <v>NW</v>
      </c>
    </row>
    <row r="512" spans="1:20" x14ac:dyDescent="0.25">
      <c r="A512" s="3">
        <v>42624.705023148148</v>
      </c>
      <c r="B512" s="4" t="s">
        <v>124</v>
      </c>
      <c r="C512" s="4" t="s">
        <v>511</v>
      </c>
      <c r="D512" s="4" t="s">
        <v>30</v>
      </c>
      <c r="E512" s="4" t="s">
        <v>63</v>
      </c>
      <c r="F512" s="5">
        <v>0</v>
      </c>
      <c r="G512" s="5">
        <v>50</v>
      </c>
      <c r="H512" s="5">
        <v>663</v>
      </c>
      <c r="I512" s="5">
        <v>619</v>
      </c>
      <c r="J512" s="4" t="s">
        <v>64</v>
      </c>
      <c r="K512" s="5">
        <v>575</v>
      </c>
      <c r="L512" s="17" t="s">
        <v>25</v>
      </c>
      <c r="M512" s="5"/>
      <c r="N512" s="6" t="str">
        <f>VLOOKUP(C512,'[12]Trips&amp;Operators'!$C$1:$E$99999,3,FALSE)</f>
        <v>STAMBAUGH</v>
      </c>
      <c r="O512" s="7" t="s">
        <v>26</v>
      </c>
      <c r="P512" s="8" t="str">
        <f>VLOOKUP(E512,[2]CommonEnf!$A$1:$B$12,2,FALSE)</f>
        <v>Line terminus</v>
      </c>
      <c r="Q512" s="4" t="str">
        <f t="shared" si="31"/>
        <v>11</v>
      </c>
      <c r="R512" s="9">
        <f t="shared" si="32"/>
        <v>42624</v>
      </c>
      <c r="S512" s="4" t="str">
        <f t="shared" si="33"/>
        <v>1822-11</v>
      </c>
      <c r="T512" s="4" t="str">
        <f t="shared" si="34"/>
        <v>NW</v>
      </c>
    </row>
    <row r="513" spans="1:20" x14ac:dyDescent="0.25">
      <c r="A513" s="3">
        <v>42624.746365740742</v>
      </c>
      <c r="B513" s="4" t="s">
        <v>124</v>
      </c>
      <c r="C513" s="4" t="s">
        <v>512</v>
      </c>
      <c r="D513" s="4" t="s">
        <v>30</v>
      </c>
      <c r="E513" s="4" t="s">
        <v>63</v>
      </c>
      <c r="F513" s="5">
        <v>0</v>
      </c>
      <c r="G513" s="5">
        <v>60</v>
      </c>
      <c r="H513" s="5">
        <v>741</v>
      </c>
      <c r="I513" s="5">
        <v>682</v>
      </c>
      <c r="J513" s="4" t="s">
        <v>64</v>
      </c>
      <c r="K513" s="5">
        <v>575</v>
      </c>
      <c r="L513" s="17" t="s">
        <v>25</v>
      </c>
      <c r="M513" s="5"/>
      <c r="N513" s="6" t="str">
        <f>VLOOKUP(C513,'[12]Trips&amp;Operators'!$C$1:$E$99999,3,FALSE)</f>
        <v>STAMBAUGH</v>
      </c>
      <c r="O513" s="7" t="s">
        <v>26</v>
      </c>
      <c r="P513" s="8" t="str">
        <f>VLOOKUP(E513,[2]CommonEnf!$A$1:$B$12,2,FALSE)</f>
        <v>Line terminus</v>
      </c>
      <c r="Q513" s="4" t="str">
        <f t="shared" si="31"/>
        <v>11</v>
      </c>
      <c r="R513" s="9">
        <f t="shared" si="32"/>
        <v>42624</v>
      </c>
      <c r="S513" s="4" t="str">
        <f t="shared" si="33"/>
        <v>1824-11</v>
      </c>
      <c r="T513" s="4" t="str">
        <f t="shared" si="34"/>
        <v>NW</v>
      </c>
    </row>
    <row r="514" spans="1:20" x14ac:dyDescent="0.25">
      <c r="A514" s="3">
        <v>42624.692256944443</v>
      </c>
      <c r="B514" s="4" t="s">
        <v>207</v>
      </c>
      <c r="C514" s="4" t="s">
        <v>505</v>
      </c>
      <c r="D514" s="4" t="s">
        <v>30</v>
      </c>
      <c r="E514" s="4" t="s">
        <v>63</v>
      </c>
      <c r="F514" s="5">
        <v>0</v>
      </c>
      <c r="G514" s="5">
        <v>40</v>
      </c>
      <c r="H514" s="5">
        <v>58969</v>
      </c>
      <c r="I514" s="5">
        <v>59020</v>
      </c>
      <c r="J514" s="4" t="s">
        <v>64</v>
      </c>
      <c r="K514" s="5">
        <v>59058</v>
      </c>
      <c r="L514" s="17" t="s">
        <v>34</v>
      </c>
      <c r="M514" s="5">
        <f t="shared" ref="M514:M577" si="38">CONVERT((I514-K514)/10000,"mi","ft")*IF(L514="Increasing Mileposts (1)",-1,1)</f>
        <v>20.064</v>
      </c>
      <c r="N514" s="6" t="str">
        <f>VLOOKUP(C514,'[12]Trips&amp;Operators'!$C$1:$E$99999,3,FALSE)</f>
        <v>STAMBAUGH</v>
      </c>
      <c r="O514" s="7" t="s">
        <v>26</v>
      </c>
      <c r="P514" s="8" t="str">
        <f>VLOOKUP(E514,[2]CommonEnf!$A$1:$B$12,2,FALSE)</f>
        <v>Line terminus</v>
      </c>
      <c r="Q514" s="4" t="str">
        <f t="shared" ref="Q514:Q577" si="39">RIGHT(C514,2)</f>
        <v>11</v>
      </c>
      <c r="R514" s="9">
        <f t="shared" ref="R514:R577" si="40">first_day_of_month+Q514-1</f>
        <v>42624</v>
      </c>
      <c r="S514" s="4" t="str">
        <f t="shared" si="33"/>
        <v>1821-11</v>
      </c>
      <c r="T514" s="4" t="str">
        <f t="shared" si="34"/>
        <v>NW</v>
      </c>
    </row>
    <row r="515" spans="1:20" x14ac:dyDescent="0.25">
      <c r="A515" s="3">
        <v>42625.224791666667</v>
      </c>
      <c r="B515" s="4" t="s">
        <v>182</v>
      </c>
      <c r="C515" s="4" t="s">
        <v>513</v>
      </c>
      <c r="D515" s="4" t="s">
        <v>30</v>
      </c>
      <c r="E515" s="4" t="s">
        <v>23</v>
      </c>
      <c r="F515" s="5">
        <v>0</v>
      </c>
      <c r="G515" s="5">
        <v>256</v>
      </c>
      <c r="H515" s="5">
        <v>32981</v>
      </c>
      <c r="I515" s="5">
        <v>33208</v>
      </c>
      <c r="J515" s="4" t="s">
        <v>24</v>
      </c>
      <c r="K515" s="5">
        <v>33137</v>
      </c>
      <c r="L515" s="17" t="s">
        <v>34</v>
      </c>
      <c r="M515" s="5">
        <f t="shared" si="38"/>
        <v>-37.488</v>
      </c>
      <c r="N515" s="6" t="str">
        <f>VLOOKUP(C515,'[13]Trips&amp;Operators'!$C$1:$E$99999,3,FALSE)</f>
        <v>KILLION</v>
      </c>
      <c r="O515" s="7" t="s">
        <v>26</v>
      </c>
      <c r="P515" s="8" t="str">
        <f>VLOOKUP(E515,[2]CommonEnf!$A$1:$B$12,2,FALSE)</f>
        <v>Crossing Early Arrival</v>
      </c>
      <c r="Q515" s="4" t="str">
        <f t="shared" si="39"/>
        <v>12</v>
      </c>
      <c r="R515" s="9">
        <f t="shared" si="40"/>
        <v>42625</v>
      </c>
      <c r="S515" s="4" t="str">
        <f t="shared" ref="S515:S578" si="41">IF(LEN(C515)=6,"0"&amp;C515,C515)</f>
        <v>0113-12</v>
      </c>
      <c r="T515" s="4" t="str">
        <f t="shared" ref="T515:T578" si="42">IFERROR(IF(VALUE(LEFT(S515,2))&lt;=2,"EC",IF(OR(VALUE(LEFT(S515,2))=8,VALUE(LEFT(S515,2))=18),"NW","Other")),"Other")</f>
        <v>EC</v>
      </c>
    </row>
    <row r="516" spans="1:20" x14ac:dyDescent="0.25">
      <c r="A516" s="3">
        <v>42625.330092592594</v>
      </c>
      <c r="B516" s="4" t="s">
        <v>91</v>
      </c>
      <c r="C516" s="4" t="s">
        <v>514</v>
      </c>
      <c r="D516" s="4" t="s">
        <v>30</v>
      </c>
      <c r="E516" s="4" t="s">
        <v>23</v>
      </c>
      <c r="F516" s="5">
        <v>0</v>
      </c>
      <c r="G516" s="5">
        <v>329</v>
      </c>
      <c r="H516" s="5">
        <v>33109</v>
      </c>
      <c r="I516" s="5">
        <v>33655</v>
      </c>
      <c r="J516" s="4" t="s">
        <v>24</v>
      </c>
      <c r="K516" s="5">
        <v>33137</v>
      </c>
      <c r="L516" s="17" t="s">
        <v>34</v>
      </c>
      <c r="M516" s="5">
        <f t="shared" si="38"/>
        <v>-273.50400000000002</v>
      </c>
      <c r="N516" s="6" t="str">
        <f>VLOOKUP(C516,'[13]Trips&amp;Operators'!$C$1:$E$99999,3,FALSE)</f>
        <v>RICHARDSON</v>
      </c>
      <c r="O516" s="7" t="s">
        <v>26</v>
      </c>
      <c r="P516" s="8" t="str">
        <f>VLOOKUP(E516,[2]CommonEnf!$A$1:$B$12,2,FALSE)</f>
        <v>Crossing Early Arrival</v>
      </c>
      <c r="Q516" s="4" t="str">
        <f t="shared" si="39"/>
        <v>12</v>
      </c>
      <c r="R516" s="9">
        <f t="shared" si="40"/>
        <v>42625</v>
      </c>
      <c r="S516" s="4" t="str">
        <f t="shared" si="41"/>
        <v>0133-12</v>
      </c>
      <c r="T516" s="4" t="str">
        <f t="shared" si="42"/>
        <v>EC</v>
      </c>
    </row>
    <row r="517" spans="1:20" x14ac:dyDescent="0.25">
      <c r="A517" s="3">
        <v>42625.476435185185</v>
      </c>
      <c r="B517" s="4" t="s">
        <v>66</v>
      </c>
      <c r="C517" s="4" t="s">
        <v>515</v>
      </c>
      <c r="D517" s="4" t="s">
        <v>30</v>
      </c>
      <c r="E517" s="4" t="s">
        <v>23</v>
      </c>
      <c r="F517" s="5">
        <v>0</v>
      </c>
      <c r="G517" s="5">
        <v>517</v>
      </c>
      <c r="H517" s="5">
        <v>43256</v>
      </c>
      <c r="I517" s="5">
        <v>41744</v>
      </c>
      <c r="J517" s="4" t="s">
        <v>24</v>
      </c>
      <c r="K517" s="5">
        <v>42961</v>
      </c>
      <c r="L517" s="17" t="s">
        <v>25</v>
      </c>
      <c r="M517" s="5">
        <f t="shared" si="38"/>
        <v>-642.57600000000002</v>
      </c>
      <c r="N517" s="6" t="str">
        <f>VLOOKUP(C517,'[13]Trips&amp;Operators'!$C$1:$E$99999,3,FALSE)</f>
        <v>YORK</v>
      </c>
      <c r="O517" s="7" t="s">
        <v>26</v>
      </c>
      <c r="P517" s="8" t="str">
        <f>VLOOKUP(E517,[2]CommonEnf!$A$1:$B$12,2,FALSE)</f>
        <v>Crossing Early Arrival</v>
      </c>
      <c r="Q517" s="4" t="str">
        <f t="shared" si="39"/>
        <v>12</v>
      </c>
      <c r="R517" s="9">
        <f t="shared" si="40"/>
        <v>42625</v>
      </c>
      <c r="S517" s="4" t="str">
        <f t="shared" si="41"/>
        <v>0152-12</v>
      </c>
      <c r="T517" s="4" t="str">
        <f t="shared" si="42"/>
        <v>EC</v>
      </c>
    </row>
    <row r="518" spans="1:20" x14ac:dyDescent="0.25">
      <c r="A518" s="3">
        <v>42625.546875</v>
      </c>
      <c r="B518" s="4" t="s">
        <v>66</v>
      </c>
      <c r="C518" s="4" t="s">
        <v>516</v>
      </c>
      <c r="D518" s="4" t="s">
        <v>30</v>
      </c>
      <c r="E518" s="4" t="s">
        <v>23</v>
      </c>
      <c r="F518" s="5">
        <v>0</v>
      </c>
      <c r="G518" s="5">
        <v>115</v>
      </c>
      <c r="H518" s="5">
        <v>59328</v>
      </c>
      <c r="I518" s="5">
        <v>59185</v>
      </c>
      <c r="J518" s="4" t="s">
        <v>24</v>
      </c>
      <c r="K518" s="5">
        <v>58904</v>
      </c>
      <c r="L518" s="17" t="s">
        <v>25</v>
      </c>
      <c r="M518" s="5">
        <f t="shared" si="38"/>
        <v>148.36799999999999</v>
      </c>
      <c r="N518" s="6" t="str">
        <f>VLOOKUP(C518,'[13]Trips&amp;Operators'!$C$1:$E$99999,3,FALSE)</f>
        <v>CLARK</v>
      </c>
      <c r="O518" s="7" t="s">
        <v>26</v>
      </c>
      <c r="P518" s="8" t="s">
        <v>112</v>
      </c>
      <c r="Q518" s="4" t="str">
        <f t="shared" si="39"/>
        <v>12</v>
      </c>
      <c r="R518" s="9">
        <f t="shared" si="40"/>
        <v>42625</v>
      </c>
      <c r="S518" s="4" t="str">
        <f t="shared" si="41"/>
        <v>0166-12</v>
      </c>
      <c r="T518" s="4" t="str">
        <f t="shared" si="42"/>
        <v>EC</v>
      </c>
    </row>
    <row r="519" spans="1:20" x14ac:dyDescent="0.25">
      <c r="A519" s="3">
        <v>42626.015763888892</v>
      </c>
      <c r="B519" s="4" t="s">
        <v>69</v>
      </c>
      <c r="C519" s="4" t="s">
        <v>517</v>
      </c>
      <c r="D519" s="4" t="s">
        <v>22</v>
      </c>
      <c r="E519" s="4" t="s">
        <v>23</v>
      </c>
      <c r="F519" s="5">
        <v>0</v>
      </c>
      <c r="G519" s="5">
        <v>104</v>
      </c>
      <c r="H519" s="5">
        <v>63214</v>
      </c>
      <c r="I519" s="5">
        <v>63173</v>
      </c>
      <c r="J519" s="4" t="s">
        <v>24</v>
      </c>
      <c r="K519" s="5">
        <v>63309</v>
      </c>
      <c r="L519" s="17" t="s">
        <v>25</v>
      </c>
      <c r="M519" s="5">
        <f t="shared" si="38"/>
        <v>-71.808000000000007</v>
      </c>
      <c r="N519" s="6" t="str">
        <f>VLOOKUP(C519,'[13]Trips&amp;Operators'!$C$1:$E$99999,3,FALSE)</f>
        <v>DELGADO</v>
      </c>
      <c r="O519" s="7" t="s">
        <v>26</v>
      </c>
      <c r="P519" s="8" t="str">
        <f>VLOOKUP(E519,[2]CommonEnf!$A$1:$B$12,2,FALSE)</f>
        <v>Crossing Early Arrival</v>
      </c>
      <c r="Q519" s="4" t="str">
        <f t="shared" si="39"/>
        <v>12</v>
      </c>
      <c r="R519" s="9">
        <f t="shared" si="40"/>
        <v>42625</v>
      </c>
      <c r="S519" s="4" t="str">
        <f t="shared" si="41"/>
        <v>0238-12</v>
      </c>
      <c r="T519" s="4" t="str">
        <f t="shared" si="42"/>
        <v>EC</v>
      </c>
    </row>
    <row r="520" spans="1:20" x14ac:dyDescent="0.25">
      <c r="A520" s="3">
        <v>42625.867638888885</v>
      </c>
      <c r="B520" s="4" t="s">
        <v>88</v>
      </c>
      <c r="C520" s="4" t="s">
        <v>518</v>
      </c>
      <c r="D520" s="4" t="s">
        <v>30</v>
      </c>
      <c r="E520" s="4" t="s">
        <v>23</v>
      </c>
      <c r="F520" s="5">
        <v>0</v>
      </c>
      <c r="G520" s="5">
        <v>415</v>
      </c>
      <c r="H520" s="5">
        <v>78496</v>
      </c>
      <c r="I520" s="5">
        <v>77679</v>
      </c>
      <c r="J520" s="4" t="s">
        <v>24</v>
      </c>
      <c r="K520" s="5">
        <v>78469</v>
      </c>
      <c r="L520" s="17" t="s">
        <v>25</v>
      </c>
      <c r="M520" s="5">
        <f t="shared" si="38"/>
        <v>-417.12</v>
      </c>
      <c r="N520" s="6" t="str">
        <f>VLOOKUP(C520,'[13]Trips&amp;Operators'!$C$1:$E$99999,3,FALSE)</f>
        <v>MAHAN</v>
      </c>
      <c r="O520" s="7" t="s">
        <v>26</v>
      </c>
      <c r="P520" s="8" t="str">
        <f>VLOOKUP(E520,[2]CommonEnf!$A$1:$B$12,2,FALSE)</f>
        <v>Crossing Early Arrival</v>
      </c>
      <c r="Q520" s="4" t="str">
        <f t="shared" si="39"/>
        <v>12</v>
      </c>
      <c r="R520" s="9">
        <f t="shared" si="40"/>
        <v>42625</v>
      </c>
      <c r="S520" s="4" t="str">
        <f t="shared" si="41"/>
        <v>0224-12</v>
      </c>
      <c r="T520" s="4" t="str">
        <f t="shared" si="42"/>
        <v>EC</v>
      </c>
    </row>
    <row r="521" spans="1:20" x14ac:dyDescent="0.25">
      <c r="A521" s="3">
        <v>42625.311469907407</v>
      </c>
      <c r="B521" s="4" t="s">
        <v>124</v>
      </c>
      <c r="C521" s="4" t="s">
        <v>519</v>
      </c>
      <c r="D521" s="4" t="s">
        <v>33</v>
      </c>
      <c r="E521" s="4" t="s">
        <v>23</v>
      </c>
      <c r="F521" s="5">
        <v>0</v>
      </c>
      <c r="G521" s="5">
        <v>340</v>
      </c>
      <c r="H521" s="5">
        <v>109113</v>
      </c>
      <c r="I521" s="5">
        <v>108742</v>
      </c>
      <c r="J521" s="4" t="s">
        <v>24</v>
      </c>
      <c r="K521" s="5">
        <v>109135</v>
      </c>
      <c r="L521" s="17" t="s">
        <v>25</v>
      </c>
      <c r="M521" s="5">
        <f t="shared" si="38"/>
        <v>-207.50399999999999</v>
      </c>
      <c r="N521" s="6" t="str">
        <f>VLOOKUP(C521,'[13]Trips&amp;Operators'!$C$1:$E$99999,3,FALSE)</f>
        <v>SPECTOR</v>
      </c>
      <c r="O521" s="7" t="s">
        <v>26</v>
      </c>
      <c r="P521" s="8" t="str">
        <f>VLOOKUP(E521,[2]CommonEnf!$A$1:$B$12,2,FALSE)</f>
        <v>Crossing Early Arrival</v>
      </c>
      <c r="Q521" s="4" t="str">
        <f t="shared" si="39"/>
        <v>12</v>
      </c>
      <c r="R521" s="9">
        <f t="shared" si="40"/>
        <v>42625</v>
      </c>
      <c r="S521" s="4" t="str">
        <f t="shared" si="41"/>
        <v>0122-12</v>
      </c>
      <c r="T521" s="4" t="str">
        <f t="shared" si="42"/>
        <v>EC</v>
      </c>
    </row>
    <row r="522" spans="1:20" x14ac:dyDescent="0.25">
      <c r="A522" s="3">
        <v>42625.659247685187</v>
      </c>
      <c r="B522" s="4" t="s">
        <v>182</v>
      </c>
      <c r="C522" s="4" t="s">
        <v>520</v>
      </c>
      <c r="D522" s="4" t="s">
        <v>30</v>
      </c>
      <c r="E522" s="4" t="s">
        <v>45</v>
      </c>
      <c r="F522" s="5">
        <v>400</v>
      </c>
      <c r="G522" s="5">
        <v>559</v>
      </c>
      <c r="H522" s="5">
        <v>15347</v>
      </c>
      <c r="I522" s="5">
        <v>17867</v>
      </c>
      <c r="J522" s="4" t="s">
        <v>46</v>
      </c>
      <c r="K522" s="5">
        <v>17867</v>
      </c>
      <c r="L522" s="17" t="s">
        <v>34</v>
      </c>
      <c r="M522" s="5">
        <f t="shared" si="38"/>
        <v>0</v>
      </c>
      <c r="N522" s="6" t="str">
        <f>VLOOKUP(C522,'[13]Trips&amp;Operators'!$C$1:$E$99999,3,FALSE)</f>
        <v>BERLING</v>
      </c>
      <c r="O522" s="7" t="s">
        <v>26</v>
      </c>
      <c r="P522" s="8" t="str">
        <f>VLOOKUP(E522,[2]CommonEnf!$A$1:$B$12,2,FALSE)</f>
        <v>Speed Restriction</v>
      </c>
      <c r="Q522" s="4" t="str">
        <f t="shared" si="39"/>
        <v>12</v>
      </c>
      <c r="R522" s="9">
        <f t="shared" si="40"/>
        <v>42625</v>
      </c>
      <c r="S522" s="4" t="str">
        <f t="shared" si="41"/>
        <v>0197-12</v>
      </c>
      <c r="T522" s="4" t="str">
        <f t="shared" si="42"/>
        <v>EC</v>
      </c>
    </row>
    <row r="523" spans="1:20" x14ac:dyDescent="0.25">
      <c r="A523" s="3">
        <v>42625.269756944443</v>
      </c>
      <c r="B523" s="4" t="s">
        <v>69</v>
      </c>
      <c r="C523" s="4" t="s">
        <v>521</v>
      </c>
      <c r="D523" s="4" t="s">
        <v>30</v>
      </c>
      <c r="E523" s="4" t="s">
        <v>45</v>
      </c>
      <c r="F523" s="5">
        <v>300</v>
      </c>
      <c r="G523" s="5">
        <v>450</v>
      </c>
      <c r="H523" s="5">
        <v>23254</v>
      </c>
      <c r="I523" s="5">
        <v>21824</v>
      </c>
      <c r="J523" s="4" t="s">
        <v>46</v>
      </c>
      <c r="K523" s="5">
        <v>21848</v>
      </c>
      <c r="L523" s="17" t="s">
        <v>25</v>
      </c>
      <c r="M523" s="5">
        <f t="shared" si="38"/>
        <v>-12.672000000000001</v>
      </c>
      <c r="N523" s="6" t="str">
        <f>VLOOKUP(C523,'[13]Trips&amp;Operators'!$C$1:$E$99999,3,FALSE)</f>
        <v>STARKS</v>
      </c>
      <c r="O523" s="7" t="s">
        <v>26</v>
      </c>
      <c r="P523" s="8" t="str">
        <f>VLOOKUP(E523,[2]CommonEnf!$A$1:$B$12,2,FALSE)</f>
        <v>Speed Restriction</v>
      </c>
      <c r="Q523" s="4" t="str">
        <f t="shared" si="39"/>
        <v>12</v>
      </c>
      <c r="R523" s="9">
        <f t="shared" si="40"/>
        <v>42625</v>
      </c>
      <c r="S523" s="4" t="str">
        <f t="shared" si="41"/>
        <v>0112-12</v>
      </c>
      <c r="T523" s="4" t="str">
        <f t="shared" si="42"/>
        <v>EC</v>
      </c>
    </row>
    <row r="524" spans="1:20" x14ac:dyDescent="0.25">
      <c r="A524" s="3">
        <v>42625.724143518521</v>
      </c>
      <c r="B524" s="4" t="s">
        <v>78</v>
      </c>
      <c r="C524" s="4" t="s">
        <v>522</v>
      </c>
      <c r="D524" s="4" t="s">
        <v>33</v>
      </c>
      <c r="E524" s="4" t="s">
        <v>45</v>
      </c>
      <c r="F524" s="5">
        <v>200</v>
      </c>
      <c r="G524" s="5">
        <v>254</v>
      </c>
      <c r="H524" s="5">
        <v>27583</v>
      </c>
      <c r="I524" s="5">
        <v>27958</v>
      </c>
      <c r="J524" s="4" t="s">
        <v>46</v>
      </c>
      <c r="K524" s="5">
        <v>27333</v>
      </c>
      <c r="L524" s="17" t="s">
        <v>34</v>
      </c>
      <c r="M524" s="5">
        <f t="shared" si="38"/>
        <v>-330</v>
      </c>
      <c r="N524" s="6" t="str">
        <f>VLOOKUP(C524,'[13]Trips&amp;Operators'!$C$1:$E$99999,3,FALSE)</f>
        <v>DELGADO</v>
      </c>
      <c r="O524" s="7" t="s">
        <v>26</v>
      </c>
      <c r="P524" s="8" t="str">
        <f>VLOOKUP(E524,[2]CommonEnf!$A$1:$B$12,2,FALSE)</f>
        <v>Speed Restriction</v>
      </c>
      <c r="Q524" s="4" t="str">
        <f t="shared" si="39"/>
        <v>12</v>
      </c>
      <c r="R524" s="9">
        <f t="shared" si="40"/>
        <v>42625</v>
      </c>
      <c r="S524" s="4" t="str">
        <f t="shared" si="41"/>
        <v>0209-12</v>
      </c>
      <c r="T524" s="4" t="str">
        <f t="shared" si="42"/>
        <v>EC</v>
      </c>
    </row>
    <row r="525" spans="1:20" x14ac:dyDescent="0.25">
      <c r="A525" s="3">
        <v>42625.149710648147</v>
      </c>
      <c r="B525" s="4" t="s">
        <v>78</v>
      </c>
      <c r="C525" s="4" t="s">
        <v>523</v>
      </c>
      <c r="D525" s="4" t="s">
        <v>30</v>
      </c>
      <c r="E525" s="4" t="s">
        <v>45</v>
      </c>
      <c r="F525" s="5">
        <v>400</v>
      </c>
      <c r="G525" s="5">
        <v>675</v>
      </c>
      <c r="H525" s="5">
        <v>113661</v>
      </c>
      <c r="I525" s="5">
        <v>116421</v>
      </c>
      <c r="J525" s="4" t="s">
        <v>46</v>
      </c>
      <c r="K525" s="5">
        <v>116838</v>
      </c>
      <c r="L525" s="17" t="s">
        <v>34</v>
      </c>
      <c r="M525" s="5">
        <f t="shared" si="38"/>
        <v>220.17599999999999</v>
      </c>
      <c r="N525" s="6" t="str">
        <f>VLOOKUP(C525,'[13]Trips&amp;Operators'!$C$1:$E$99999,3,FALSE)</f>
        <v>KILLION</v>
      </c>
      <c r="O525" s="7" t="s">
        <v>26</v>
      </c>
      <c r="P525" s="8" t="str">
        <f>VLOOKUP(E525,[2]CommonEnf!$A$1:$B$12,2,FALSE)</f>
        <v>Speed Restriction</v>
      </c>
      <c r="Q525" s="4" t="str">
        <f t="shared" si="39"/>
        <v>12</v>
      </c>
      <c r="R525" s="9">
        <f t="shared" si="40"/>
        <v>42625</v>
      </c>
      <c r="S525" s="4" t="str">
        <f t="shared" si="41"/>
        <v>0101-12</v>
      </c>
      <c r="T525" s="4" t="str">
        <f t="shared" si="42"/>
        <v>EC</v>
      </c>
    </row>
    <row r="526" spans="1:20" x14ac:dyDescent="0.25">
      <c r="A526" s="3">
        <v>42625.150763888887</v>
      </c>
      <c r="B526" s="4" t="s">
        <v>78</v>
      </c>
      <c r="C526" s="4" t="s">
        <v>523</v>
      </c>
      <c r="D526" s="4" t="s">
        <v>33</v>
      </c>
      <c r="E526" s="4" t="s">
        <v>45</v>
      </c>
      <c r="F526" s="5">
        <v>400</v>
      </c>
      <c r="G526" s="5">
        <v>452</v>
      </c>
      <c r="H526" s="5">
        <v>119288</v>
      </c>
      <c r="I526" s="5">
        <v>120706</v>
      </c>
      <c r="J526" s="4" t="s">
        <v>46</v>
      </c>
      <c r="K526" s="5">
        <v>116838</v>
      </c>
      <c r="L526" s="17" t="s">
        <v>34</v>
      </c>
      <c r="M526" s="5">
        <f t="shared" si="38"/>
        <v>-2042.3040000000001</v>
      </c>
      <c r="N526" s="6" t="str">
        <f>VLOOKUP(C526,'[13]Trips&amp;Operators'!$C$1:$E$99999,3,FALSE)</f>
        <v>KILLION</v>
      </c>
      <c r="O526" s="7" t="s">
        <v>26</v>
      </c>
      <c r="P526" s="8" t="str">
        <f>VLOOKUP(E526,[2]CommonEnf!$A$1:$B$12,2,FALSE)</f>
        <v>Speed Restriction</v>
      </c>
      <c r="Q526" s="4" t="str">
        <f t="shared" si="39"/>
        <v>12</v>
      </c>
      <c r="R526" s="9">
        <f t="shared" si="40"/>
        <v>42625</v>
      </c>
      <c r="S526" s="4" t="str">
        <f t="shared" si="41"/>
        <v>0101-12</v>
      </c>
      <c r="T526" s="4" t="str">
        <f t="shared" si="42"/>
        <v>EC</v>
      </c>
    </row>
    <row r="527" spans="1:20" x14ac:dyDescent="0.25">
      <c r="A527" s="3">
        <v>42625.235185185185</v>
      </c>
      <c r="B527" s="4" t="s">
        <v>182</v>
      </c>
      <c r="C527" s="4" t="s">
        <v>513</v>
      </c>
      <c r="D527" s="4" t="s">
        <v>33</v>
      </c>
      <c r="E527" s="4" t="s">
        <v>45</v>
      </c>
      <c r="F527" s="5">
        <v>400</v>
      </c>
      <c r="G527" s="5">
        <v>452</v>
      </c>
      <c r="H527" s="5">
        <v>118740</v>
      </c>
      <c r="I527" s="5">
        <v>119968</v>
      </c>
      <c r="J527" s="4" t="s">
        <v>46</v>
      </c>
      <c r="K527" s="5">
        <v>116838</v>
      </c>
      <c r="L527" s="17" t="s">
        <v>34</v>
      </c>
      <c r="M527" s="5">
        <f t="shared" si="38"/>
        <v>-1652.64</v>
      </c>
      <c r="N527" s="6" t="str">
        <f>VLOOKUP(C527,'[13]Trips&amp;Operators'!$C$1:$E$99999,3,FALSE)</f>
        <v>KILLION</v>
      </c>
      <c r="O527" s="7" t="s">
        <v>26</v>
      </c>
      <c r="P527" s="8" t="str">
        <f>VLOOKUP(E527,[2]CommonEnf!$A$1:$B$12,2,FALSE)</f>
        <v>Speed Restriction</v>
      </c>
      <c r="Q527" s="4" t="str">
        <f t="shared" si="39"/>
        <v>12</v>
      </c>
      <c r="R527" s="9">
        <f t="shared" si="40"/>
        <v>42625</v>
      </c>
      <c r="S527" s="4" t="str">
        <f t="shared" si="41"/>
        <v>0113-12</v>
      </c>
      <c r="T527" s="4" t="str">
        <f t="shared" si="42"/>
        <v>EC</v>
      </c>
    </row>
    <row r="528" spans="1:20" x14ac:dyDescent="0.25">
      <c r="A528" s="3">
        <v>42625.295243055552</v>
      </c>
      <c r="B528" s="4" t="s">
        <v>99</v>
      </c>
      <c r="C528" s="4" t="s">
        <v>524</v>
      </c>
      <c r="D528" s="4" t="s">
        <v>33</v>
      </c>
      <c r="E528" s="4" t="s">
        <v>45</v>
      </c>
      <c r="F528" s="5">
        <v>700</v>
      </c>
      <c r="G528" s="5">
        <v>755</v>
      </c>
      <c r="H528" s="5">
        <v>178493</v>
      </c>
      <c r="I528" s="5">
        <v>174512</v>
      </c>
      <c r="J528" s="4" t="s">
        <v>46</v>
      </c>
      <c r="K528" s="5">
        <v>183829</v>
      </c>
      <c r="L528" s="17" t="s">
        <v>25</v>
      </c>
      <c r="M528" s="5">
        <f t="shared" si="38"/>
        <v>-4919.3760000000002</v>
      </c>
      <c r="N528" s="6" t="str">
        <f>VLOOKUP(C528,'[13]Trips&amp;Operators'!$C$1:$E$99999,3,FALSE)</f>
        <v>RICHARDSON</v>
      </c>
      <c r="O528" s="7" t="s">
        <v>26</v>
      </c>
      <c r="P528" s="8" t="str">
        <f>VLOOKUP(E528,[2]CommonEnf!$A$1:$B$12,2,FALSE)</f>
        <v>Speed Restriction</v>
      </c>
      <c r="Q528" s="4" t="str">
        <f t="shared" si="39"/>
        <v>12</v>
      </c>
      <c r="R528" s="9">
        <f t="shared" si="40"/>
        <v>42625</v>
      </c>
      <c r="S528" s="4" t="str">
        <f t="shared" si="41"/>
        <v>0120-12</v>
      </c>
      <c r="T528" s="4" t="str">
        <f t="shared" si="42"/>
        <v>EC</v>
      </c>
    </row>
    <row r="529" spans="1:20" x14ac:dyDescent="0.25">
      <c r="A529" s="3">
        <v>42625.431030092594</v>
      </c>
      <c r="B529" s="4" t="s">
        <v>207</v>
      </c>
      <c r="C529" s="4" t="s">
        <v>525</v>
      </c>
      <c r="D529" s="4" t="s">
        <v>30</v>
      </c>
      <c r="E529" s="4" t="s">
        <v>45</v>
      </c>
      <c r="F529" s="5">
        <v>450</v>
      </c>
      <c r="G529" s="5">
        <v>501</v>
      </c>
      <c r="H529" s="5">
        <v>190192</v>
      </c>
      <c r="I529" s="5">
        <v>191793</v>
      </c>
      <c r="J529" s="4" t="s">
        <v>46</v>
      </c>
      <c r="K529" s="5">
        <v>190834</v>
      </c>
      <c r="L529" s="17" t="s">
        <v>34</v>
      </c>
      <c r="M529" s="5">
        <f t="shared" si="38"/>
        <v>-506.35199999999998</v>
      </c>
      <c r="N529" s="6" t="str">
        <f>VLOOKUP(C529,'[13]Trips&amp;Operators'!$C$1:$E$99999,3,FALSE)</f>
        <v>SPECTOR</v>
      </c>
      <c r="O529" s="7" t="s">
        <v>26</v>
      </c>
      <c r="P529" s="8" t="str">
        <f>VLOOKUP(E529,[2]CommonEnf!$A$1:$B$12,2,FALSE)</f>
        <v>Speed Restriction</v>
      </c>
      <c r="Q529" s="4" t="str">
        <f t="shared" si="39"/>
        <v>12</v>
      </c>
      <c r="R529" s="9">
        <f t="shared" si="40"/>
        <v>42625</v>
      </c>
      <c r="S529" s="4" t="str">
        <f t="shared" si="41"/>
        <v>0149-12</v>
      </c>
      <c r="T529" s="4" t="str">
        <f t="shared" si="42"/>
        <v>EC</v>
      </c>
    </row>
    <row r="530" spans="1:20" x14ac:dyDescent="0.25">
      <c r="A530" s="3">
        <v>42625.562476851854</v>
      </c>
      <c r="B530" s="4" t="s">
        <v>96</v>
      </c>
      <c r="C530" s="4" t="s">
        <v>526</v>
      </c>
      <c r="D530" s="4" t="s">
        <v>33</v>
      </c>
      <c r="E530" s="4" t="s">
        <v>45</v>
      </c>
      <c r="F530" s="5">
        <v>350</v>
      </c>
      <c r="G530" s="5">
        <v>405</v>
      </c>
      <c r="H530" s="5">
        <v>228111</v>
      </c>
      <c r="I530" s="5">
        <v>229363</v>
      </c>
      <c r="J530" s="4" t="s">
        <v>46</v>
      </c>
      <c r="K530" s="5">
        <v>224578</v>
      </c>
      <c r="L530" s="17" t="s">
        <v>34</v>
      </c>
      <c r="M530" s="5">
        <f t="shared" si="38"/>
        <v>-2526.48</v>
      </c>
      <c r="N530" s="6" t="str">
        <f>VLOOKUP(C530,'[13]Trips&amp;Operators'!$C$1:$E$99999,3,FALSE)</f>
        <v>STEWART</v>
      </c>
      <c r="O530" s="7" t="s">
        <v>26</v>
      </c>
      <c r="P530" s="8" t="str">
        <f>VLOOKUP(E530,[2]CommonEnf!$A$1:$B$12,2,FALSE)</f>
        <v>Speed Restriction</v>
      </c>
      <c r="Q530" s="4" t="str">
        <f t="shared" si="39"/>
        <v>12</v>
      </c>
      <c r="R530" s="9">
        <f t="shared" si="40"/>
        <v>42625</v>
      </c>
      <c r="S530" s="4" t="str">
        <f t="shared" si="41"/>
        <v>0173-12</v>
      </c>
      <c r="T530" s="4" t="str">
        <f t="shared" si="42"/>
        <v>EC</v>
      </c>
    </row>
    <row r="531" spans="1:20" x14ac:dyDescent="0.25">
      <c r="A531" s="3">
        <v>42625.208692129629</v>
      </c>
      <c r="B531" s="4" t="s">
        <v>78</v>
      </c>
      <c r="C531" s="4" t="s">
        <v>527</v>
      </c>
      <c r="D531" s="4" t="s">
        <v>30</v>
      </c>
      <c r="E531" s="4" t="s">
        <v>55</v>
      </c>
      <c r="F531" s="5">
        <v>0</v>
      </c>
      <c r="G531" s="5">
        <v>101</v>
      </c>
      <c r="H531" s="5">
        <v>1178</v>
      </c>
      <c r="I531" s="5">
        <v>1333</v>
      </c>
      <c r="J531" s="4" t="s">
        <v>56</v>
      </c>
      <c r="K531" s="5">
        <v>1692</v>
      </c>
      <c r="L531" s="17" t="s">
        <v>34</v>
      </c>
      <c r="M531" s="5">
        <f t="shared" si="38"/>
        <v>189.55199999999999</v>
      </c>
      <c r="N531" s="6" t="str">
        <f>VLOOKUP(C531,'[13]Trips&amp;Operators'!$C$1:$E$99999,3,FALSE)</f>
        <v>STARKS</v>
      </c>
      <c r="O531" s="7" t="s">
        <v>26</v>
      </c>
      <c r="P531" s="8" t="str">
        <f>VLOOKUP(E531,[2]CommonEnf!$A$1:$B$12,2,FALSE)</f>
        <v>Legitimate STOP signal aspect</v>
      </c>
      <c r="Q531" s="4" t="str">
        <f t="shared" si="39"/>
        <v>12</v>
      </c>
      <c r="R531" s="9">
        <f t="shared" si="40"/>
        <v>42625</v>
      </c>
      <c r="S531" s="4" t="str">
        <f t="shared" si="41"/>
        <v>0111-12</v>
      </c>
      <c r="T531" s="4" t="str">
        <f t="shared" si="42"/>
        <v>EC</v>
      </c>
    </row>
    <row r="532" spans="1:20" x14ac:dyDescent="0.25">
      <c r="A532" s="3">
        <v>42625.498101851852</v>
      </c>
      <c r="B532" s="4" t="s">
        <v>41</v>
      </c>
      <c r="C532" s="4" t="s">
        <v>528</v>
      </c>
      <c r="D532" s="4" t="s">
        <v>30</v>
      </c>
      <c r="E532" s="4" t="s">
        <v>55</v>
      </c>
      <c r="F532" s="5">
        <v>0</v>
      </c>
      <c r="G532" s="5">
        <v>355</v>
      </c>
      <c r="H532" s="5">
        <v>129019</v>
      </c>
      <c r="I532" s="5">
        <v>128253</v>
      </c>
      <c r="J532" s="4" t="s">
        <v>56</v>
      </c>
      <c r="K532" s="5">
        <v>127587</v>
      </c>
      <c r="L532" s="17" t="s">
        <v>25</v>
      </c>
      <c r="M532" s="5">
        <f t="shared" si="38"/>
        <v>351.64800000000002</v>
      </c>
      <c r="N532" s="6" t="str">
        <f>VLOOKUP(C532,'[13]Trips&amp;Operators'!$C$1:$E$99999,3,FALSE)</f>
        <v>MALAVE</v>
      </c>
      <c r="O532" s="7" t="s">
        <v>26</v>
      </c>
      <c r="P532" s="8" t="str">
        <f>VLOOKUP(E532,[2]CommonEnf!$A$1:$B$12,2,FALSE)</f>
        <v>Legitimate STOP signal aspect</v>
      </c>
      <c r="Q532" s="4" t="str">
        <f t="shared" si="39"/>
        <v>12</v>
      </c>
      <c r="R532" s="9">
        <f t="shared" si="40"/>
        <v>42625</v>
      </c>
      <c r="S532" s="4" t="str">
        <f t="shared" si="41"/>
        <v>0158-12</v>
      </c>
      <c r="T532" s="4" t="str">
        <f t="shared" si="42"/>
        <v>EC</v>
      </c>
    </row>
    <row r="533" spans="1:20" x14ac:dyDescent="0.25">
      <c r="A533" s="3">
        <v>42625.429791666669</v>
      </c>
      <c r="B533" s="4" t="s">
        <v>207</v>
      </c>
      <c r="C533" s="4" t="s">
        <v>525</v>
      </c>
      <c r="D533" s="4" t="s">
        <v>30</v>
      </c>
      <c r="E533" s="4" t="s">
        <v>55</v>
      </c>
      <c r="F533" s="5">
        <v>0</v>
      </c>
      <c r="G533" s="5">
        <v>631</v>
      </c>
      <c r="H533" s="5">
        <v>185198</v>
      </c>
      <c r="I533" s="5">
        <v>188054</v>
      </c>
      <c r="J533" s="4" t="s">
        <v>56</v>
      </c>
      <c r="K533" s="5">
        <v>190738</v>
      </c>
      <c r="L533" s="17" t="s">
        <v>34</v>
      </c>
      <c r="M533" s="5">
        <f t="shared" si="38"/>
        <v>1417.1520000000003</v>
      </c>
      <c r="N533" s="6" t="str">
        <f>VLOOKUP(C533,'[13]Trips&amp;Operators'!$C$1:$E$99999,3,FALSE)</f>
        <v>SPECTOR</v>
      </c>
      <c r="O533" s="7" t="s">
        <v>26</v>
      </c>
      <c r="P533" s="8" t="str">
        <f>VLOOKUP(E533,[2]CommonEnf!$A$1:$B$12,2,FALSE)</f>
        <v>Legitimate STOP signal aspect</v>
      </c>
      <c r="Q533" s="4" t="str">
        <f t="shared" si="39"/>
        <v>12</v>
      </c>
      <c r="R533" s="9">
        <f t="shared" si="40"/>
        <v>42625</v>
      </c>
      <c r="S533" s="4" t="str">
        <f t="shared" si="41"/>
        <v>0149-12</v>
      </c>
      <c r="T533" s="4" t="str">
        <f t="shared" si="42"/>
        <v>EC</v>
      </c>
    </row>
    <row r="534" spans="1:20" x14ac:dyDescent="0.25">
      <c r="A534" s="3">
        <v>42625.313425925924</v>
      </c>
      <c r="B534" s="4" t="s">
        <v>66</v>
      </c>
      <c r="C534" s="4" t="s">
        <v>529</v>
      </c>
      <c r="D534" s="4" t="s">
        <v>30</v>
      </c>
      <c r="E534" s="4" t="s">
        <v>55</v>
      </c>
      <c r="F534" s="5">
        <v>0</v>
      </c>
      <c r="G534" s="5">
        <v>569</v>
      </c>
      <c r="H534" s="5">
        <v>195169</v>
      </c>
      <c r="I534" s="5">
        <v>193587</v>
      </c>
      <c r="J534" s="4" t="s">
        <v>56</v>
      </c>
      <c r="K534" s="5">
        <v>191723</v>
      </c>
      <c r="L534" s="17" t="s">
        <v>25</v>
      </c>
      <c r="M534" s="5">
        <f t="shared" si="38"/>
        <v>984.19200000000001</v>
      </c>
      <c r="N534" s="6" t="str">
        <f>VLOOKUP(C534,'[13]Trips&amp;Operators'!$C$1:$E$99999,3,FALSE)</f>
        <v>YORK</v>
      </c>
      <c r="O534" s="7" t="s">
        <v>26</v>
      </c>
      <c r="P534" s="8" t="str">
        <f>VLOOKUP(E534,[2]CommonEnf!$A$1:$B$12,2,FALSE)</f>
        <v>Legitimate STOP signal aspect</v>
      </c>
      <c r="Q534" s="4" t="str">
        <f t="shared" si="39"/>
        <v>12</v>
      </c>
      <c r="R534" s="9">
        <f t="shared" si="40"/>
        <v>42625</v>
      </c>
      <c r="S534" s="4" t="str">
        <f t="shared" si="41"/>
        <v>0124-12</v>
      </c>
      <c r="T534" s="4" t="str">
        <f t="shared" si="42"/>
        <v>EC</v>
      </c>
    </row>
    <row r="535" spans="1:20" x14ac:dyDescent="0.25">
      <c r="A535" s="3">
        <v>42625.491608796299</v>
      </c>
      <c r="B535" s="4" t="s">
        <v>41</v>
      </c>
      <c r="C535" s="4" t="s">
        <v>528</v>
      </c>
      <c r="D535" s="4" t="s">
        <v>30</v>
      </c>
      <c r="E535" s="4" t="s">
        <v>55</v>
      </c>
      <c r="F535" s="5">
        <v>0</v>
      </c>
      <c r="G535" s="5">
        <v>613</v>
      </c>
      <c r="H535" s="5">
        <v>195422</v>
      </c>
      <c r="I535" s="5">
        <v>193500</v>
      </c>
      <c r="J535" s="4" t="s">
        <v>56</v>
      </c>
      <c r="K535" s="5">
        <v>191723</v>
      </c>
      <c r="L535" s="17" t="s">
        <v>25</v>
      </c>
      <c r="M535" s="5">
        <f t="shared" si="38"/>
        <v>938.25599999999997</v>
      </c>
      <c r="N535" s="6" t="str">
        <f>VLOOKUP(C535,'[13]Trips&amp;Operators'!$C$1:$E$99999,3,FALSE)</f>
        <v>MALAVE</v>
      </c>
      <c r="O535" s="7" t="s">
        <v>26</v>
      </c>
      <c r="P535" s="8" t="str">
        <f>VLOOKUP(E535,[2]CommonEnf!$A$1:$B$12,2,FALSE)</f>
        <v>Legitimate STOP signal aspect</v>
      </c>
      <c r="Q535" s="4" t="str">
        <f t="shared" si="39"/>
        <v>12</v>
      </c>
      <c r="R535" s="9">
        <f t="shared" si="40"/>
        <v>42625</v>
      </c>
      <c r="S535" s="4" t="str">
        <f t="shared" si="41"/>
        <v>0158-12</v>
      </c>
      <c r="T535" s="4" t="str">
        <f t="shared" si="42"/>
        <v>EC</v>
      </c>
    </row>
    <row r="536" spans="1:20" x14ac:dyDescent="0.25">
      <c r="A536" s="3">
        <v>42625.918749999997</v>
      </c>
      <c r="B536" s="4" t="s">
        <v>124</v>
      </c>
      <c r="C536" s="4" t="s">
        <v>530</v>
      </c>
      <c r="D536" s="4" t="s">
        <v>33</v>
      </c>
      <c r="E536" s="4" t="s">
        <v>130</v>
      </c>
      <c r="F536" s="5">
        <v>0</v>
      </c>
      <c r="G536" s="5">
        <v>491</v>
      </c>
      <c r="H536" s="5">
        <v>11665</v>
      </c>
      <c r="I536" s="5">
        <v>0</v>
      </c>
      <c r="J536" s="4" t="s">
        <v>131</v>
      </c>
      <c r="K536" s="5">
        <v>17100</v>
      </c>
      <c r="L536" s="17" t="s">
        <v>25</v>
      </c>
      <c r="M536" s="5">
        <f t="shared" si="38"/>
        <v>-9028.7999999999993</v>
      </c>
      <c r="N536" s="6" t="str">
        <f>VLOOKUP(C536,'[13]Trips&amp;Operators'!$C$1:$E$99999,3,FALSE)</f>
        <v>YANAI</v>
      </c>
      <c r="O536" s="7" t="s">
        <v>120</v>
      </c>
      <c r="P536" s="8" t="s">
        <v>121</v>
      </c>
      <c r="Q536" s="4" t="str">
        <f t="shared" si="39"/>
        <v>12</v>
      </c>
      <c r="R536" s="9">
        <f t="shared" si="40"/>
        <v>42625</v>
      </c>
      <c r="S536" s="4" t="str">
        <f t="shared" si="41"/>
        <v>0228-12</v>
      </c>
      <c r="T536" s="4" t="str">
        <f t="shared" si="42"/>
        <v>EC</v>
      </c>
    </row>
    <row r="537" spans="1:20" x14ac:dyDescent="0.25">
      <c r="A537" s="3">
        <v>42625.433981481481</v>
      </c>
      <c r="B537" s="4" t="s">
        <v>185</v>
      </c>
      <c r="C537" s="4" t="s">
        <v>531</v>
      </c>
      <c r="D537" s="4" t="s">
        <v>30</v>
      </c>
      <c r="E537" s="4" t="s">
        <v>63</v>
      </c>
      <c r="F537" s="5">
        <v>0</v>
      </c>
      <c r="G537" s="5">
        <v>59</v>
      </c>
      <c r="H537" s="5">
        <v>216</v>
      </c>
      <c r="I537" s="5">
        <v>145</v>
      </c>
      <c r="J537" s="4" t="s">
        <v>64</v>
      </c>
      <c r="K537" s="5">
        <v>1</v>
      </c>
      <c r="L537" s="17" t="s">
        <v>25</v>
      </c>
      <c r="M537" s="5">
        <f t="shared" si="38"/>
        <v>76.031999999999996</v>
      </c>
      <c r="N537" s="6" t="str">
        <f>VLOOKUP(C537,'[13]Trips&amp;Operators'!$C$1:$E$99999,3,FALSE)</f>
        <v>KILLION</v>
      </c>
      <c r="O537" s="7" t="s">
        <v>26</v>
      </c>
      <c r="P537" s="8" t="str">
        <f>VLOOKUP(E537,[2]CommonEnf!$A$1:$B$12,2,FALSE)</f>
        <v>Line terminus</v>
      </c>
      <c r="Q537" s="4" t="str">
        <f t="shared" si="39"/>
        <v>12</v>
      </c>
      <c r="R537" s="9">
        <f t="shared" si="40"/>
        <v>42625</v>
      </c>
      <c r="S537" s="4" t="str">
        <f t="shared" si="41"/>
        <v>0142-12</v>
      </c>
      <c r="T537" s="4" t="str">
        <f t="shared" si="42"/>
        <v>EC</v>
      </c>
    </row>
    <row r="538" spans="1:20" x14ac:dyDescent="0.25">
      <c r="A538" s="3">
        <v>42625.455740740741</v>
      </c>
      <c r="B538" s="4" t="s">
        <v>88</v>
      </c>
      <c r="C538" s="4" t="s">
        <v>532</v>
      </c>
      <c r="D538" s="4" t="s">
        <v>30</v>
      </c>
      <c r="E538" s="4" t="s">
        <v>63</v>
      </c>
      <c r="F538" s="5">
        <v>0</v>
      </c>
      <c r="G538" s="5">
        <v>51</v>
      </c>
      <c r="H538" s="5">
        <v>170</v>
      </c>
      <c r="I538" s="5">
        <v>116</v>
      </c>
      <c r="J538" s="4" t="s">
        <v>64</v>
      </c>
      <c r="K538" s="5">
        <v>1</v>
      </c>
      <c r="L538" s="17" t="s">
        <v>25</v>
      </c>
      <c r="M538" s="5">
        <f t="shared" si="38"/>
        <v>60.72</v>
      </c>
      <c r="N538" s="6" t="str">
        <f>VLOOKUP(C538,'[13]Trips&amp;Operators'!$C$1:$E$99999,3,FALSE)</f>
        <v>ACKERMAN</v>
      </c>
      <c r="O538" s="7" t="s">
        <v>26</v>
      </c>
      <c r="P538" s="8" t="str">
        <f>VLOOKUP(E538,[2]CommonEnf!$A$1:$B$12,2,FALSE)</f>
        <v>Line terminus</v>
      </c>
      <c r="Q538" s="4" t="str">
        <f t="shared" si="39"/>
        <v>12</v>
      </c>
      <c r="R538" s="9">
        <f t="shared" si="40"/>
        <v>42625</v>
      </c>
      <c r="S538" s="4" t="str">
        <f t="shared" si="41"/>
        <v>0146-12</v>
      </c>
      <c r="T538" s="4" t="str">
        <f t="shared" si="42"/>
        <v>EC</v>
      </c>
    </row>
    <row r="539" spans="1:20" x14ac:dyDescent="0.25">
      <c r="A539" s="3">
        <v>42625.473645833335</v>
      </c>
      <c r="B539" s="4" t="s">
        <v>124</v>
      </c>
      <c r="C539" s="4" t="s">
        <v>533</v>
      </c>
      <c r="D539" s="4" t="s">
        <v>30</v>
      </c>
      <c r="E539" s="4" t="s">
        <v>63</v>
      </c>
      <c r="F539" s="5">
        <v>0</v>
      </c>
      <c r="G539" s="5">
        <v>75</v>
      </c>
      <c r="H539" s="5">
        <v>283</v>
      </c>
      <c r="I539" s="5">
        <v>211</v>
      </c>
      <c r="J539" s="4" t="s">
        <v>64</v>
      </c>
      <c r="K539" s="5">
        <v>1</v>
      </c>
      <c r="L539" s="17" t="s">
        <v>25</v>
      </c>
      <c r="M539" s="5">
        <f t="shared" si="38"/>
        <v>110.88</v>
      </c>
      <c r="N539" s="6" t="str">
        <f>VLOOKUP(C539,'[13]Trips&amp;Operators'!$C$1:$E$99999,3,FALSE)</f>
        <v>SPECTOR</v>
      </c>
      <c r="O539" s="7" t="s">
        <v>26</v>
      </c>
      <c r="P539" s="8" t="str">
        <f>VLOOKUP(E539,[2]CommonEnf!$A$1:$B$12,2,FALSE)</f>
        <v>Line terminus</v>
      </c>
      <c r="Q539" s="4" t="str">
        <f t="shared" si="39"/>
        <v>12</v>
      </c>
      <c r="R539" s="9">
        <f t="shared" si="40"/>
        <v>42625</v>
      </c>
      <c r="S539" s="4" t="str">
        <f t="shared" si="41"/>
        <v>0150-12</v>
      </c>
      <c r="T539" s="4" t="str">
        <f t="shared" si="42"/>
        <v>EC</v>
      </c>
    </row>
    <row r="540" spans="1:20" x14ac:dyDescent="0.25">
      <c r="A540" s="3">
        <v>42625.500520833331</v>
      </c>
      <c r="B540" s="4" t="s">
        <v>69</v>
      </c>
      <c r="C540" s="4" t="s">
        <v>534</v>
      </c>
      <c r="D540" s="4" t="s">
        <v>30</v>
      </c>
      <c r="E540" s="4" t="s">
        <v>63</v>
      </c>
      <c r="F540" s="5">
        <v>0</v>
      </c>
      <c r="G540" s="5">
        <v>41</v>
      </c>
      <c r="H540" s="5">
        <v>167</v>
      </c>
      <c r="I540" s="5">
        <v>138</v>
      </c>
      <c r="J540" s="4" t="s">
        <v>64</v>
      </c>
      <c r="K540" s="5">
        <v>1</v>
      </c>
      <c r="L540" s="17" t="s">
        <v>25</v>
      </c>
      <c r="M540" s="5">
        <f t="shared" si="38"/>
        <v>72.335999999999999</v>
      </c>
      <c r="N540" s="6" t="str">
        <f>VLOOKUP(C540,'[13]Trips&amp;Operators'!$C$1:$E$99999,3,FALSE)</f>
        <v>STARKS</v>
      </c>
      <c r="O540" s="7" t="s">
        <v>26</v>
      </c>
      <c r="P540" s="8" t="str">
        <f>VLOOKUP(E540,[2]CommonEnf!$A$1:$B$12,2,FALSE)</f>
        <v>Line terminus</v>
      </c>
      <c r="Q540" s="4" t="str">
        <f t="shared" si="39"/>
        <v>12</v>
      </c>
      <c r="R540" s="9">
        <f t="shared" si="40"/>
        <v>42625</v>
      </c>
      <c r="S540" s="4" t="str">
        <f t="shared" si="41"/>
        <v>0154-12</v>
      </c>
      <c r="T540" s="4" t="str">
        <f t="shared" si="42"/>
        <v>EC</v>
      </c>
    </row>
    <row r="541" spans="1:20" x14ac:dyDescent="0.25">
      <c r="A541" s="3">
        <v>42625.634594907409</v>
      </c>
      <c r="B541" s="4" t="s">
        <v>66</v>
      </c>
      <c r="C541" s="4" t="s">
        <v>535</v>
      </c>
      <c r="D541" s="4" t="s">
        <v>30</v>
      </c>
      <c r="E541" s="4" t="s">
        <v>63</v>
      </c>
      <c r="F541" s="5">
        <v>0</v>
      </c>
      <c r="G541" s="5">
        <v>52</v>
      </c>
      <c r="H541" s="5">
        <v>220</v>
      </c>
      <c r="I541" s="5">
        <v>176</v>
      </c>
      <c r="J541" s="4" t="s">
        <v>64</v>
      </c>
      <c r="K541" s="5">
        <v>1</v>
      </c>
      <c r="L541" s="17" t="s">
        <v>25</v>
      </c>
      <c r="M541" s="5">
        <f t="shared" si="38"/>
        <v>92.4</v>
      </c>
      <c r="N541" s="6" t="str">
        <f>VLOOKUP(C541,'[13]Trips&amp;Operators'!$C$1:$E$99999,3,FALSE)</f>
        <v>CLARK</v>
      </c>
      <c r="O541" s="7" t="s">
        <v>26</v>
      </c>
      <c r="P541" s="8" t="str">
        <f>VLOOKUP(E541,[2]CommonEnf!$A$1:$B$12,2,FALSE)</f>
        <v>Line terminus</v>
      </c>
      <c r="Q541" s="4" t="str">
        <f t="shared" si="39"/>
        <v>12</v>
      </c>
      <c r="R541" s="9">
        <f t="shared" si="40"/>
        <v>42625</v>
      </c>
      <c r="S541" s="4" t="str">
        <f t="shared" si="41"/>
        <v>0180-12</v>
      </c>
      <c r="T541" s="4" t="str">
        <f t="shared" si="42"/>
        <v>EC</v>
      </c>
    </row>
    <row r="542" spans="1:20" x14ac:dyDescent="0.25">
      <c r="A542" s="3">
        <v>42625.651747685188</v>
      </c>
      <c r="B542" s="4" t="s">
        <v>185</v>
      </c>
      <c r="C542" s="4" t="s">
        <v>536</v>
      </c>
      <c r="D542" s="4" t="s">
        <v>30</v>
      </c>
      <c r="E542" s="4" t="s">
        <v>63</v>
      </c>
      <c r="F542" s="5">
        <v>0</v>
      </c>
      <c r="G542" s="5">
        <v>91</v>
      </c>
      <c r="H542" s="5">
        <v>362</v>
      </c>
      <c r="I542" s="5">
        <v>269</v>
      </c>
      <c r="J542" s="4" t="s">
        <v>64</v>
      </c>
      <c r="K542" s="5">
        <v>1</v>
      </c>
      <c r="L542" s="17" t="s">
        <v>25</v>
      </c>
      <c r="M542" s="5">
        <f t="shared" si="38"/>
        <v>141.50399999999999</v>
      </c>
      <c r="N542" s="6" t="str">
        <f>VLOOKUP(C542,'[13]Trips&amp;Operators'!$C$1:$E$99999,3,FALSE)</f>
        <v>BERLING</v>
      </c>
      <c r="O542" s="7" t="s">
        <v>26</v>
      </c>
      <c r="P542" s="8" t="str">
        <f>VLOOKUP(E542,[2]CommonEnf!$A$1:$B$12,2,FALSE)</f>
        <v>Line terminus</v>
      </c>
      <c r="Q542" s="4" t="str">
        <f t="shared" si="39"/>
        <v>12</v>
      </c>
      <c r="R542" s="9">
        <f t="shared" si="40"/>
        <v>42625</v>
      </c>
      <c r="S542" s="4" t="str">
        <f t="shared" si="41"/>
        <v>0184-12</v>
      </c>
      <c r="T542" s="4" t="str">
        <f t="shared" si="42"/>
        <v>EC</v>
      </c>
    </row>
    <row r="543" spans="1:20" x14ac:dyDescent="0.25">
      <c r="A543" s="3">
        <v>42625.704930555556</v>
      </c>
      <c r="B543" s="4" t="s">
        <v>66</v>
      </c>
      <c r="C543" s="4" t="s">
        <v>537</v>
      </c>
      <c r="D543" s="4" t="s">
        <v>30</v>
      </c>
      <c r="E543" s="4" t="s">
        <v>63</v>
      </c>
      <c r="F543" s="5">
        <v>0</v>
      </c>
      <c r="G543" s="5">
        <v>54</v>
      </c>
      <c r="H543" s="5">
        <v>214</v>
      </c>
      <c r="I543" s="5">
        <v>161</v>
      </c>
      <c r="J543" s="4" t="s">
        <v>64</v>
      </c>
      <c r="K543" s="5">
        <v>1</v>
      </c>
      <c r="L543" s="17" t="s">
        <v>25</v>
      </c>
      <c r="M543" s="5">
        <f t="shared" si="38"/>
        <v>84.48</v>
      </c>
      <c r="N543" s="6" t="str">
        <f>VLOOKUP(C543,'[13]Trips&amp;Operators'!$C$1:$E$99999,3,FALSE)</f>
        <v>CLARK</v>
      </c>
      <c r="O543" s="7" t="s">
        <v>26</v>
      </c>
      <c r="P543" s="8" t="str">
        <f>VLOOKUP(E543,[2]CommonEnf!$A$1:$B$12,2,FALSE)</f>
        <v>Line terminus</v>
      </c>
      <c r="Q543" s="4" t="str">
        <f t="shared" si="39"/>
        <v>12</v>
      </c>
      <c r="R543" s="9">
        <f t="shared" si="40"/>
        <v>42625</v>
      </c>
      <c r="S543" s="4" t="str">
        <f t="shared" si="41"/>
        <v>0194-12</v>
      </c>
      <c r="T543" s="4" t="str">
        <f t="shared" si="42"/>
        <v>EC</v>
      </c>
    </row>
    <row r="544" spans="1:20" x14ac:dyDescent="0.25">
      <c r="A544" s="3">
        <v>42625.350740740738</v>
      </c>
      <c r="B544" s="4" t="s">
        <v>91</v>
      </c>
      <c r="C544" s="4" t="s">
        <v>514</v>
      </c>
      <c r="D544" s="4" t="s">
        <v>30</v>
      </c>
      <c r="E544" s="4" t="s">
        <v>63</v>
      </c>
      <c r="F544" s="5">
        <v>0</v>
      </c>
      <c r="G544" s="5">
        <v>145</v>
      </c>
      <c r="H544" s="5">
        <v>232869</v>
      </c>
      <c r="I544" s="5">
        <v>233094</v>
      </c>
      <c r="J544" s="4" t="s">
        <v>64</v>
      </c>
      <c r="K544" s="5">
        <v>233491</v>
      </c>
      <c r="L544" s="17" t="s">
        <v>34</v>
      </c>
      <c r="M544" s="5">
        <f t="shared" si="38"/>
        <v>209.61600000000001</v>
      </c>
      <c r="N544" s="6" t="str">
        <f>VLOOKUP(C544,'[13]Trips&amp;Operators'!$C$1:$E$99999,3,FALSE)</f>
        <v>RICHARDSON</v>
      </c>
      <c r="O544" s="7" t="s">
        <v>26</v>
      </c>
      <c r="P544" s="8" t="str">
        <f>VLOOKUP(E544,[2]CommonEnf!$A$1:$B$12,2,FALSE)</f>
        <v>Line terminus</v>
      </c>
      <c r="Q544" s="4" t="str">
        <f t="shared" si="39"/>
        <v>12</v>
      </c>
      <c r="R544" s="9">
        <f t="shared" si="40"/>
        <v>42625</v>
      </c>
      <c r="S544" s="4" t="str">
        <f t="shared" si="41"/>
        <v>0133-12</v>
      </c>
      <c r="T544" s="4" t="str">
        <f t="shared" si="42"/>
        <v>EC</v>
      </c>
    </row>
    <row r="545" spans="1:20" x14ac:dyDescent="0.25">
      <c r="A545" s="3">
        <v>42625.465370370373</v>
      </c>
      <c r="B545" s="4" t="s">
        <v>182</v>
      </c>
      <c r="C545" s="4" t="s">
        <v>538</v>
      </c>
      <c r="D545" s="4" t="s">
        <v>30</v>
      </c>
      <c r="E545" s="4" t="s">
        <v>63</v>
      </c>
      <c r="F545" s="5">
        <v>0</v>
      </c>
      <c r="G545" s="5">
        <v>55</v>
      </c>
      <c r="H545" s="5">
        <v>233230</v>
      </c>
      <c r="I545" s="5">
        <v>233280</v>
      </c>
      <c r="J545" s="4" t="s">
        <v>64</v>
      </c>
      <c r="K545" s="5">
        <v>233491</v>
      </c>
      <c r="L545" s="17" t="s">
        <v>34</v>
      </c>
      <c r="M545" s="5">
        <f t="shared" si="38"/>
        <v>111.408</v>
      </c>
      <c r="N545" s="6" t="str">
        <f>VLOOKUP(C545,'[13]Trips&amp;Operators'!$C$1:$E$99999,3,FALSE)</f>
        <v>DAVIS</v>
      </c>
      <c r="O545" s="7" t="s">
        <v>26</v>
      </c>
      <c r="P545" s="8" t="str">
        <f>VLOOKUP(E545,[2]CommonEnf!$A$1:$B$12,2,FALSE)</f>
        <v>Line terminus</v>
      </c>
      <c r="Q545" s="4" t="str">
        <f t="shared" si="39"/>
        <v>12</v>
      </c>
      <c r="R545" s="9">
        <f t="shared" si="40"/>
        <v>42625</v>
      </c>
      <c r="S545" s="4" t="str">
        <f t="shared" si="41"/>
        <v>0155-12</v>
      </c>
      <c r="T545" s="4" t="str">
        <f t="shared" si="42"/>
        <v>EC</v>
      </c>
    </row>
    <row r="546" spans="1:20" x14ac:dyDescent="0.25">
      <c r="A546" s="3">
        <v>42625.553425925929</v>
      </c>
      <c r="B546" s="4" t="s">
        <v>37</v>
      </c>
      <c r="C546" s="4" t="s">
        <v>539</v>
      </c>
      <c r="D546" s="4" t="s">
        <v>30</v>
      </c>
      <c r="E546" s="4" t="s">
        <v>63</v>
      </c>
      <c r="F546" s="5">
        <v>0</v>
      </c>
      <c r="G546" s="5">
        <v>65</v>
      </c>
      <c r="H546" s="5">
        <v>233268</v>
      </c>
      <c r="I546" s="5">
        <v>233325</v>
      </c>
      <c r="J546" s="4" t="s">
        <v>64</v>
      </c>
      <c r="K546" s="5">
        <v>233491</v>
      </c>
      <c r="L546" s="17" t="s">
        <v>34</v>
      </c>
      <c r="M546" s="5">
        <f t="shared" si="38"/>
        <v>87.647999999999996</v>
      </c>
      <c r="N546" s="6" t="str">
        <f>VLOOKUP(C546,'[13]Trips&amp;Operators'!$C$1:$E$99999,3,FALSE)</f>
        <v>SHOOK</v>
      </c>
      <c r="O546" s="7" t="s">
        <v>26</v>
      </c>
      <c r="P546" s="8" t="str">
        <f>VLOOKUP(E546,[2]CommonEnf!$A$1:$B$12,2,FALSE)</f>
        <v>Line terminus</v>
      </c>
      <c r="Q546" s="4" t="str">
        <f t="shared" si="39"/>
        <v>12</v>
      </c>
      <c r="R546" s="9">
        <f t="shared" si="40"/>
        <v>42625</v>
      </c>
      <c r="S546" s="4" t="str">
        <f t="shared" si="41"/>
        <v>0171-12</v>
      </c>
      <c r="T546" s="4" t="str">
        <f t="shared" si="42"/>
        <v>EC</v>
      </c>
    </row>
    <row r="547" spans="1:20" x14ac:dyDescent="0.25">
      <c r="A547" s="3">
        <v>42625.683564814812</v>
      </c>
      <c r="B547" s="4" t="s">
        <v>182</v>
      </c>
      <c r="C547" s="4" t="s">
        <v>520</v>
      </c>
      <c r="D547" s="4" t="s">
        <v>30</v>
      </c>
      <c r="E547" s="4" t="s">
        <v>63</v>
      </c>
      <c r="F547" s="5">
        <v>0</v>
      </c>
      <c r="G547" s="5">
        <v>106</v>
      </c>
      <c r="H547" s="5">
        <v>233063</v>
      </c>
      <c r="I547" s="5">
        <v>233216</v>
      </c>
      <c r="J547" s="4" t="s">
        <v>64</v>
      </c>
      <c r="K547" s="5">
        <v>233491</v>
      </c>
      <c r="L547" s="17" t="s">
        <v>34</v>
      </c>
      <c r="M547" s="5">
        <f t="shared" si="38"/>
        <v>145.19999999999999</v>
      </c>
      <c r="N547" s="6" t="str">
        <f>VLOOKUP(C547,'[13]Trips&amp;Operators'!$C$1:$E$99999,3,FALSE)</f>
        <v>BERLING</v>
      </c>
      <c r="O547" s="7" t="s">
        <v>26</v>
      </c>
      <c r="P547" s="8" t="str">
        <f>VLOOKUP(E547,[2]CommonEnf!$A$1:$B$12,2,FALSE)</f>
        <v>Line terminus</v>
      </c>
      <c r="Q547" s="4" t="str">
        <f t="shared" si="39"/>
        <v>12</v>
      </c>
      <c r="R547" s="9">
        <f t="shared" si="40"/>
        <v>42625</v>
      </c>
      <c r="S547" s="4" t="str">
        <f t="shared" si="41"/>
        <v>0197-12</v>
      </c>
      <c r="T547" s="4" t="str">
        <f t="shared" si="42"/>
        <v>EC</v>
      </c>
    </row>
    <row r="548" spans="1:20" x14ac:dyDescent="0.25">
      <c r="A548" s="3">
        <v>42625.692164351851</v>
      </c>
      <c r="B548" s="4" t="s">
        <v>37</v>
      </c>
      <c r="C548" s="4" t="s">
        <v>540</v>
      </c>
      <c r="D548" s="4" t="s">
        <v>30</v>
      </c>
      <c r="E548" s="4" t="s">
        <v>63</v>
      </c>
      <c r="F548" s="5">
        <v>0</v>
      </c>
      <c r="G548" s="5">
        <v>39</v>
      </c>
      <c r="H548" s="5">
        <v>233353</v>
      </c>
      <c r="I548" s="5">
        <v>233374</v>
      </c>
      <c r="J548" s="4" t="s">
        <v>64</v>
      </c>
      <c r="K548" s="5">
        <v>233491</v>
      </c>
      <c r="L548" s="17" t="s">
        <v>34</v>
      </c>
      <c r="M548" s="5">
        <f t="shared" si="38"/>
        <v>61.776000000000003</v>
      </c>
      <c r="N548" s="6" t="str">
        <f>VLOOKUP(C548,'[13]Trips&amp;Operators'!$C$1:$E$99999,3,FALSE)</f>
        <v>SHOOK</v>
      </c>
      <c r="O548" s="7" t="s">
        <v>26</v>
      </c>
      <c r="P548" s="8" t="str">
        <f>VLOOKUP(E548,[2]CommonEnf!$A$1:$B$12,2,FALSE)</f>
        <v>Line terminus</v>
      </c>
      <c r="Q548" s="4" t="str">
        <f t="shared" si="39"/>
        <v>12</v>
      </c>
      <c r="R548" s="9">
        <f t="shared" si="40"/>
        <v>42625</v>
      </c>
      <c r="S548" s="4" t="str">
        <f t="shared" si="41"/>
        <v>0199-12</v>
      </c>
      <c r="T548" s="4" t="str">
        <f t="shared" si="42"/>
        <v>EC</v>
      </c>
    </row>
    <row r="549" spans="1:20" x14ac:dyDescent="0.25">
      <c r="A549" s="3">
        <v>42625.859710648147</v>
      </c>
      <c r="B549" s="4" t="s">
        <v>91</v>
      </c>
      <c r="C549" s="4" t="s">
        <v>541</v>
      </c>
      <c r="D549" s="4" t="s">
        <v>30</v>
      </c>
      <c r="E549" s="4" t="s">
        <v>63</v>
      </c>
      <c r="F549" s="5">
        <v>0</v>
      </c>
      <c r="G549" s="5">
        <v>43</v>
      </c>
      <c r="H549" s="5">
        <v>233344</v>
      </c>
      <c r="I549" s="5">
        <v>233361</v>
      </c>
      <c r="J549" s="4" t="s">
        <v>64</v>
      </c>
      <c r="K549" s="5">
        <v>233491</v>
      </c>
      <c r="L549" s="17" t="s">
        <v>34</v>
      </c>
      <c r="M549" s="5">
        <f t="shared" si="38"/>
        <v>68.64</v>
      </c>
      <c r="N549" s="6" t="str">
        <f>VLOOKUP(C549,'[13]Trips&amp;Operators'!$C$1:$E$99999,3,FALSE)</f>
        <v>CHANDLER</v>
      </c>
      <c r="O549" s="7" t="s">
        <v>26</v>
      </c>
      <c r="P549" s="8" t="str">
        <f>VLOOKUP(E549,[2]CommonEnf!$A$1:$B$12,2,FALSE)</f>
        <v>Line terminus</v>
      </c>
      <c r="Q549" s="4" t="str">
        <f t="shared" si="39"/>
        <v>12</v>
      </c>
      <c r="R549" s="9">
        <f t="shared" si="40"/>
        <v>42625</v>
      </c>
      <c r="S549" s="4" t="str">
        <f t="shared" si="41"/>
        <v>0225-12</v>
      </c>
      <c r="T549" s="4" t="str">
        <f t="shared" si="42"/>
        <v>EC</v>
      </c>
    </row>
    <row r="550" spans="1:20" x14ac:dyDescent="0.25">
      <c r="A550" s="3">
        <v>42625.68068287037</v>
      </c>
      <c r="B550" s="4" t="s">
        <v>35</v>
      </c>
      <c r="C550" s="4" t="s">
        <v>542</v>
      </c>
      <c r="D550" s="4" t="s">
        <v>30</v>
      </c>
      <c r="E550" s="4" t="s">
        <v>23</v>
      </c>
      <c r="F550" s="5">
        <v>0</v>
      </c>
      <c r="G550" s="5">
        <v>337</v>
      </c>
      <c r="H550" s="5">
        <v>15792</v>
      </c>
      <c r="I550" s="5">
        <v>15198</v>
      </c>
      <c r="J550" s="4" t="s">
        <v>24</v>
      </c>
      <c r="K550" s="5">
        <v>15777</v>
      </c>
      <c r="L550" s="17" t="s">
        <v>25</v>
      </c>
      <c r="M550" s="5">
        <f t="shared" si="38"/>
        <v>-305.71199999999999</v>
      </c>
      <c r="N550" s="6" t="str">
        <f>VLOOKUP(C550,'[13]Trips&amp;Operators'!$C$1:$E$99999,3,FALSE)</f>
        <v>HAITHCOX</v>
      </c>
      <c r="O550" s="7" t="s">
        <v>26</v>
      </c>
      <c r="P550" s="8" t="str">
        <f>VLOOKUP(E550,[2]CommonEnf!$A$1:$B$12,2,FALSE)</f>
        <v>Crossing Early Arrival</v>
      </c>
      <c r="Q550" s="4" t="str">
        <f t="shared" si="39"/>
        <v>12</v>
      </c>
      <c r="R550" s="9">
        <f t="shared" si="40"/>
        <v>42625</v>
      </c>
      <c r="S550" s="4" t="str">
        <f t="shared" si="41"/>
        <v>0828-12</v>
      </c>
      <c r="T550" s="4" t="str">
        <f t="shared" si="42"/>
        <v>NW</v>
      </c>
    </row>
    <row r="551" spans="1:20" x14ac:dyDescent="0.25">
      <c r="A551" s="3">
        <v>42625.310370370367</v>
      </c>
      <c r="B551" s="4" t="s">
        <v>146</v>
      </c>
      <c r="C551" s="4" t="s">
        <v>543</v>
      </c>
      <c r="D551" s="4" t="s">
        <v>30</v>
      </c>
      <c r="E551" s="4" t="s">
        <v>45</v>
      </c>
      <c r="F551" s="5">
        <v>300</v>
      </c>
      <c r="G551" s="5">
        <v>351</v>
      </c>
      <c r="H551" s="5">
        <v>19757</v>
      </c>
      <c r="I551" s="5">
        <v>20922</v>
      </c>
      <c r="J551" s="4" t="s">
        <v>46</v>
      </c>
      <c r="K551" s="5">
        <v>21299</v>
      </c>
      <c r="L551" s="17" t="s">
        <v>34</v>
      </c>
      <c r="M551" s="5">
        <f t="shared" si="38"/>
        <v>199.05600000000001</v>
      </c>
      <c r="N551" s="6" t="str">
        <f>VLOOKUP(C551,'[13]Trips&amp;Operators'!$C$1:$E$99999,3,FALSE)</f>
        <v>ROCHA</v>
      </c>
      <c r="O551" s="7" t="s">
        <v>26</v>
      </c>
      <c r="P551" s="8" t="str">
        <f>VLOOKUP(E551,[2]CommonEnf!$A$1:$B$12,2,FALSE)</f>
        <v>Speed Restriction</v>
      </c>
      <c r="Q551" s="4" t="str">
        <f t="shared" si="39"/>
        <v>12</v>
      </c>
      <c r="R551" s="9">
        <f t="shared" si="40"/>
        <v>42625</v>
      </c>
      <c r="S551" s="4" t="str">
        <f t="shared" si="41"/>
        <v>0807-12</v>
      </c>
      <c r="T551" s="4" t="str">
        <f t="shared" si="42"/>
        <v>NW</v>
      </c>
    </row>
    <row r="552" spans="1:20" x14ac:dyDescent="0.25">
      <c r="A552" s="3">
        <v>42625.251087962963</v>
      </c>
      <c r="B552" s="4" t="s">
        <v>31</v>
      </c>
      <c r="C552" s="4" t="s">
        <v>544</v>
      </c>
      <c r="D552" s="4" t="s">
        <v>33</v>
      </c>
      <c r="E552" s="4" t="s">
        <v>45</v>
      </c>
      <c r="F552" s="5">
        <v>300</v>
      </c>
      <c r="G552" s="5">
        <v>352</v>
      </c>
      <c r="H552" s="5">
        <v>42011</v>
      </c>
      <c r="I552" s="5">
        <v>42983</v>
      </c>
      <c r="J552" s="4" t="s">
        <v>46</v>
      </c>
      <c r="K552" s="5">
        <v>39716</v>
      </c>
      <c r="L552" s="17" t="s">
        <v>34</v>
      </c>
      <c r="M552" s="5">
        <f t="shared" si="38"/>
        <v>-1724.9760000000001</v>
      </c>
      <c r="N552" s="6" t="str">
        <f>VLOOKUP(C552,'[13]Trips&amp;Operators'!$C$1:$E$99999,3,FALSE)</f>
        <v>DAVIS</v>
      </c>
      <c r="O552" s="7" t="s">
        <v>26</v>
      </c>
      <c r="P552" s="8" t="str">
        <f>VLOOKUP(E552,[2]CommonEnf!$A$1:$B$12,2,FALSE)</f>
        <v>Speed Restriction</v>
      </c>
      <c r="Q552" s="4" t="str">
        <f t="shared" si="39"/>
        <v>12</v>
      </c>
      <c r="R552" s="9">
        <f t="shared" si="40"/>
        <v>42625</v>
      </c>
      <c r="S552" s="4" t="str">
        <f t="shared" si="41"/>
        <v>0801-12</v>
      </c>
      <c r="T552" s="4" t="str">
        <f t="shared" si="42"/>
        <v>NW</v>
      </c>
    </row>
    <row r="553" spans="1:20" x14ac:dyDescent="0.25">
      <c r="A553" s="3">
        <v>42625.333749999998</v>
      </c>
      <c r="B553" s="4" t="s">
        <v>31</v>
      </c>
      <c r="C553" s="4" t="s">
        <v>545</v>
      </c>
      <c r="D553" s="4" t="s">
        <v>33</v>
      </c>
      <c r="E553" s="4" t="s">
        <v>45</v>
      </c>
      <c r="F553" s="5">
        <v>300</v>
      </c>
      <c r="G553" s="5">
        <v>356</v>
      </c>
      <c r="H553" s="5">
        <v>40927</v>
      </c>
      <c r="I553" s="5">
        <v>41744</v>
      </c>
      <c r="J553" s="4" t="s">
        <v>46</v>
      </c>
      <c r="K553" s="5">
        <v>39716</v>
      </c>
      <c r="L553" s="17" t="s">
        <v>34</v>
      </c>
      <c r="M553" s="5">
        <f t="shared" si="38"/>
        <v>-1070.7840000000001</v>
      </c>
      <c r="N553" s="6" t="str">
        <f>VLOOKUP(C553,'[13]Trips&amp;Operators'!$C$1:$E$99999,3,FALSE)</f>
        <v>DAVIS</v>
      </c>
      <c r="O553" s="7" t="s">
        <v>26</v>
      </c>
      <c r="P553" s="8" t="str">
        <f>VLOOKUP(E553,[2]CommonEnf!$A$1:$B$12,2,FALSE)</f>
        <v>Speed Restriction</v>
      </c>
      <c r="Q553" s="4" t="str">
        <f t="shared" si="39"/>
        <v>12</v>
      </c>
      <c r="R553" s="9">
        <f t="shared" si="40"/>
        <v>42625</v>
      </c>
      <c r="S553" s="4" t="str">
        <f t="shared" si="41"/>
        <v>0809-12</v>
      </c>
      <c r="T553" s="4" t="str">
        <f t="shared" si="42"/>
        <v>NW</v>
      </c>
    </row>
    <row r="554" spans="1:20" x14ac:dyDescent="0.25">
      <c r="A554" s="3">
        <v>42625.48060185185</v>
      </c>
      <c r="B554" s="4" t="s">
        <v>146</v>
      </c>
      <c r="C554" s="4" t="s">
        <v>546</v>
      </c>
      <c r="D554" s="4" t="s">
        <v>30</v>
      </c>
      <c r="E554" s="4" t="s">
        <v>45</v>
      </c>
      <c r="F554" s="5">
        <v>150</v>
      </c>
      <c r="G554" s="5">
        <v>310</v>
      </c>
      <c r="H554" s="5">
        <v>56276</v>
      </c>
      <c r="I554" s="5">
        <v>56864</v>
      </c>
      <c r="J554" s="4" t="s">
        <v>46</v>
      </c>
      <c r="K554" s="5">
        <v>57008</v>
      </c>
      <c r="L554" s="17" t="s">
        <v>34</v>
      </c>
      <c r="M554" s="5">
        <f t="shared" si="38"/>
        <v>76.031999999999996</v>
      </c>
      <c r="N554" s="6" t="str">
        <f>VLOOKUP(C554,'[13]Trips&amp;Operators'!$C$1:$E$99999,3,FALSE)</f>
        <v>ROCHA</v>
      </c>
      <c r="O554" s="7" t="s">
        <v>26</v>
      </c>
      <c r="P554" s="8" t="str">
        <f>VLOOKUP(E554,[2]CommonEnf!$A$1:$B$12,2,FALSE)</f>
        <v>Speed Restriction</v>
      </c>
      <c r="Q554" s="4" t="str">
        <f t="shared" si="39"/>
        <v>12</v>
      </c>
      <c r="R554" s="9">
        <f t="shared" si="40"/>
        <v>42625</v>
      </c>
      <c r="S554" s="4" t="str">
        <f t="shared" si="41"/>
        <v>0817-12</v>
      </c>
      <c r="T554" s="4" t="str">
        <f t="shared" si="42"/>
        <v>NW</v>
      </c>
    </row>
    <row r="555" spans="1:20" x14ac:dyDescent="0.25">
      <c r="A555" s="3">
        <v>42625.647256944445</v>
      </c>
      <c r="B555" s="4" t="s">
        <v>146</v>
      </c>
      <c r="C555" s="4" t="s">
        <v>547</v>
      </c>
      <c r="D555" s="4" t="s">
        <v>30</v>
      </c>
      <c r="E555" s="4" t="s">
        <v>45</v>
      </c>
      <c r="F555" s="5">
        <v>150</v>
      </c>
      <c r="G555" s="5">
        <v>307</v>
      </c>
      <c r="H555" s="5">
        <v>56302</v>
      </c>
      <c r="I555" s="5">
        <v>56849</v>
      </c>
      <c r="J555" s="4" t="s">
        <v>46</v>
      </c>
      <c r="K555" s="5">
        <v>57008</v>
      </c>
      <c r="L555" s="17" t="s">
        <v>34</v>
      </c>
      <c r="M555" s="5">
        <f t="shared" si="38"/>
        <v>83.951999999999998</v>
      </c>
      <c r="N555" s="6" t="str">
        <f>VLOOKUP(C555,'[13]Trips&amp;Operators'!$C$1:$E$99999,3,FALSE)</f>
        <v>BRUDER</v>
      </c>
      <c r="O555" s="7" t="s">
        <v>26</v>
      </c>
      <c r="P555" s="8" t="str">
        <f>VLOOKUP(E555,[2]CommonEnf!$A$1:$B$12,2,FALSE)</f>
        <v>Speed Restriction</v>
      </c>
      <c r="Q555" s="4" t="str">
        <f t="shared" si="39"/>
        <v>12</v>
      </c>
      <c r="R555" s="9">
        <f t="shared" si="40"/>
        <v>42625</v>
      </c>
      <c r="S555" s="4" t="str">
        <f t="shared" si="41"/>
        <v>0825-12</v>
      </c>
      <c r="T555" s="4" t="str">
        <f t="shared" si="42"/>
        <v>NW</v>
      </c>
    </row>
    <row r="556" spans="1:20" x14ac:dyDescent="0.25">
      <c r="A556" s="3">
        <v>42625.32675925926</v>
      </c>
      <c r="B556" s="4" t="s">
        <v>152</v>
      </c>
      <c r="C556" s="4" t="s">
        <v>548</v>
      </c>
      <c r="D556" s="4" t="s">
        <v>30</v>
      </c>
      <c r="E556" s="4" t="s">
        <v>102</v>
      </c>
      <c r="F556" s="5">
        <v>100</v>
      </c>
      <c r="G556" s="5">
        <v>314</v>
      </c>
      <c r="H556" s="5">
        <v>12372</v>
      </c>
      <c r="I556" s="5">
        <v>11556</v>
      </c>
      <c r="J556" s="4" t="s">
        <v>24</v>
      </c>
      <c r="K556" s="5">
        <v>11000</v>
      </c>
      <c r="L556" s="17" t="s">
        <v>25</v>
      </c>
      <c r="M556" s="5">
        <f t="shared" si="38"/>
        <v>293.56799999999998</v>
      </c>
      <c r="N556" s="6" t="str">
        <f>VLOOKUP(C556,'[13]Trips&amp;Operators'!$C$1:$E$99999,3,FALSE)</f>
        <v>ROCHA</v>
      </c>
      <c r="O556" s="7" t="s">
        <v>26</v>
      </c>
      <c r="P556" s="8" t="str">
        <f>VLOOKUP(E556,[2]CommonEnf!$A$1:$B$12,2,FALSE)</f>
        <v>Speed Restriction</v>
      </c>
      <c r="Q556" s="4" t="str">
        <f t="shared" si="39"/>
        <v>12</v>
      </c>
      <c r="R556" s="9">
        <f t="shared" si="40"/>
        <v>42625</v>
      </c>
      <c r="S556" s="4" t="str">
        <f t="shared" si="41"/>
        <v>0808-12</v>
      </c>
      <c r="T556" s="4" t="str">
        <f t="shared" si="42"/>
        <v>NW</v>
      </c>
    </row>
    <row r="557" spans="1:20" x14ac:dyDescent="0.25">
      <c r="A557" s="3">
        <v>42625.229097222225</v>
      </c>
      <c r="B557" s="4" t="s">
        <v>35</v>
      </c>
      <c r="C557" s="4" t="s">
        <v>549</v>
      </c>
      <c r="D557" s="4" t="s">
        <v>30</v>
      </c>
      <c r="E557" s="4" t="s">
        <v>63</v>
      </c>
      <c r="F557" s="5">
        <v>0</v>
      </c>
      <c r="G557" s="5">
        <v>28</v>
      </c>
      <c r="H557" s="5">
        <v>643</v>
      </c>
      <c r="I557" s="5">
        <v>633</v>
      </c>
      <c r="J557" s="4" t="s">
        <v>64</v>
      </c>
      <c r="K557" s="5">
        <v>575</v>
      </c>
      <c r="L557" s="17" t="s">
        <v>25</v>
      </c>
      <c r="M557" s="5">
        <f t="shared" si="38"/>
        <v>30.623999999999999</v>
      </c>
      <c r="N557" s="6" t="str">
        <f>VLOOKUP(C557,'[13]Trips&amp;Operators'!$C$1:$E$99999,3,FALSE)</f>
        <v>DAVIS</v>
      </c>
      <c r="O557" s="7" t="s">
        <v>26</v>
      </c>
      <c r="P557" s="8" t="str">
        <f>VLOOKUP(E557,[2]CommonEnf!$A$1:$B$12,2,FALSE)</f>
        <v>Line terminus</v>
      </c>
      <c r="Q557" s="4" t="str">
        <f t="shared" si="39"/>
        <v>12</v>
      </c>
      <c r="R557" s="9">
        <f t="shared" si="40"/>
        <v>42625</v>
      </c>
      <c r="S557" s="4" t="str">
        <f t="shared" si="41"/>
        <v>0800-12</v>
      </c>
      <c r="T557" s="4" t="str">
        <f t="shared" si="42"/>
        <v>NW</v>
      </c>
    </row>
    <row r="558" spans="1:20" x14ac:dyDescent="0.25">
      <c r="A558" s="3">
        <v>42625.309803240743</v>
      </c>
      <c r="B558" s="4" t="s">
        <v>35</v>
      </c>
      <c r="C558" s="4" t="s">
        <v>550</v>
      </c>
      <c r="D558" s="4" t="s">
        <v>30</v>
      </c>
      <c r="E558" s="4" t="s">
        <v>63</v>
      </c>
      <c r="F558" s="5">
        <v>0</v>
      </c>
      <c r="G558" s="5">
        <v>20</v>
      </c>
      <c r="H558" s="5">
        <v>622</v>
      </c>
      <c r="I558" s="5">
        <v>608</v>
      </c>
      <c r="J558" s="4" t="s">
        <v>64</v>
      </c>
      <c r="K558" s="5">
        <v>575</v>
      </c>
      <c r="L558" s="17" t="s">
        <v>25</v>
      </c>
      <c r="M558" s="5">
        <f t="shared" si="38"/>
        <v>17.423999999999999</v>
      </c>
      <c r="N558" s="6" t="str">
        <f>VLOOKUP(C558,'[13]Trips&amp;Operators'!$C$1:$E$99999,3,FALSE)</f>
        <v>DAVIS</v>
      </c>
      <c r="O558" s="7" t="s">
        <v>26</v>
      </c>
      <c r="P558" s="8" t="str">
        <f>VLOOKUP(E558,[2]CommonEnf!$A$1:$B$12,2,FALSE)</f>
        <v>Line terminus</v>
      </c>
      <c r="Q558" s="4" t="str">
        <f t="shared" si="39"/>
        <v>12</v>
      </c>
      <c r="R558" s="9">
        <f t="shared" si="40"/>
        <v>42625</v>
      </c>
      <c r="S558" s="4" t="str">
        <f t="shared" si="41"/>
        <v>0806-12</v>
      </c>
      <c r="T558" s="4" t="str">
        <f t="shared" si="42"/>
        <v>NW</v>
      </c>
    </row>
    <row r="559" spans="1:20" x14ac:dyDescent="0.25">
      <c r="A559" s="3">
        <v>42625.351655092592</v>
      </c>
      <c r="B559" s="4" t="s">
        <v>35</v>
      </c>
      <c r="C559" s="4" t="s">
        <v>551</v>
      </c>
      <c r="D559" s="4" t="s">
        <v>30</v>
      </c>
      <c r="E559" s="4" t="s">
        <v>63</v>
      </c>
      <c r="F559" s="5">
        <v>0</v>
      </c>
      <c r="G559" s="5">
        <v>70</v>
      </c>
      <c r="H559" s="5">
        <v>799</v>
      </c>
      <c r="I559" s="5">
        <v>734</v>
      </c>
      <c r="J559" s="4" t="s">
        <v>64</v>
      </c>
      <c r="K559" s="5">
        <v>575</v>
      </c>
      <c r="L559" s="17" t="s">
        <v>25</v>
      </c>
      <c r="M559" s="5">
        <f t="shared" si="38"/>
        <v>83.951999999999998</v>
      </c>
      <c r="N559" s="6" t="str">
        <f>VLOOKUP(C559,'[13]Trips&amp;Operators'!$C$1:$E$99999,3,FALSE)</f>
        <v>DAVIS</v>
      </c>
      <c r="O559" s="7" t="s">
        <v>26</v>
      </c>
      <c r="P559" s="8" t="str">
        <f>VLOOKUP(E559,[2]CommonEnf!$A$1:$B$12,2,FALSE)</f>
        <v>Line terminus</v>
      </c>
      <c r="Q559" s="4" t="str">
        <f t="shared" si="39"/>
        <v>12</v>
      </c>
      <c r="R559" s="9">
        <f t="shared" si="40"/>
        <v>42625</v>
      </c>
      <c r="S559" s="4" t="str">
        <f t="shared" si="41"/>
        <v>0810-12</v>
      </c>
      <c r="T559" s="4" t="str">
        <f t="shared" si="42"/>
        <v>NW</v>
      </c>
    </row>
    <row r="560" spans="1:20" x14ac:dyDescent="0.25">
      <c r="A560" s="3">
        <v>42625.371736111112</v>
      </c>
      <c r="B560" s="4" t="s">
        <v>152</v>
      </c>
      <c r="C560" s="4" t="s">
        <v>552</v>
      </c>
      <c r="D560" s="4" t="s">
        <v>30</v>
      </c>
      <c r="E560" s="4" t="s">
        <v>63</v>
      </c>
      <c r="F560" s="5">
        <v>0</v>
      </c>
      <c r="G560" s="5">
        <v>38</v>
      </c>
      <c r="H560" s="5">
        <v>687</v>
      </c>
      <c r="I560" s="5">
        <v>661</v>
      </c>
      <c r="J560" s="4" t="s">
        <v>64</v>
      </c>
      <c r="K560" s="5">
        <v>575</v>
      </c>
      <c r="L560" s="17" t="s">
        <v>25</v>
      </c>
      <c r="M560" s="5">
        <f t="shared" si="38"/>
        <v>45.408000000000001</v>
      </c>
      <c r="N560" s="6" t="str">
        <f>VLOOKUP(C560,'[13]Trips&amp;Operators'!$C$1:$E$99999,3,FALSE)</f>
        <v>ROCHA</v>
      </c>
      <c r="O560" s="7" t="s">
        <v>26</v>
      </c>
      <c r="P560" s="8" t="str">
        <f>VLOOKUP(E560,[2]CommonEnf!$A$1:$B$12,2,FALSE)</f>
        <v>Line terminus</v>
      </c>
      <c r="Q560" s="4" t="str">
        <f t="shared" si="39"/>
        <v>12</v>
      </c>
      <c r="R560" s="9">
        <f t="shared" si="40"/>
        <v>42625</v>
      </c>
      <c r="S560" s="4" t="str">
        <f t="shared" si="41"/>
        <v>0812-12</v>
      </c>
      <c r="T560" s="4" t="str">
        <f t="shared" si="42"/>
        <v>NW</v>
      </c>
    </row>
    <row r="561" spans="1:20" x14ac:dyDescent="0.25">
      <c r="A561" s="3">
        <v>42625.663807870369</v>
      </c>
      <c r="B561" s="4" t="s">
        <v>152</v>
      </c>
      <c r="C561" s="4" t="s">
        <v>553</v>
      </c>
      <c r="D561" s="4" t="s">
        <v>30</v>
      </c>
      <c r="E561" s="4" t="s">
        <v>63</v>
      </c>
      <c r="F561" s="5">
        <v>0</v>
      </c>
      <c r="G561" s="5">
        <v>52</v>
      </c>
      <c r="H561" s="5">
        <v>752</v>
      </c>
      <c r="I561" s="5">
        <v>705</v>
      </c>
      <c r="J561" s="4" t="s">
        <v>64</v>
      </c>
      <c r="K561" s="5">
        <v>575</v>
      </c>
      <c r="L561" s="17" t="s">
        <v>25</v>
      </c>
      <c r="M561" s="5">
        <f t="shared" si="38"/>
        <v>68.64</v>
      </c>
      <c r="N561" s="6" t="str">
        <f>VLOOKUP(C561,'[13]Trips&amp;Operators'!$C$1:$E$99999,3,FALSE)</f>
        <v>BRUDER</v>
      </c>
      <c r="O561" s="7" t="s">
        <v>26</v>
      </c>
      <c r="P561" s="8" t="str">
        <f>VLOOKUP(E561,[2]CommonEnf!$A$1:$B$12,2,FALSE)</f>
        <v>Line terminus</v>
      </c>
      <c r="Q561" s="4" t="str">
        <f t="shared" si="39"/>
        <v>12</v>
      </c>
      <c r="R561" s="9">
        <f t="shared" si="40"/>
        <v>42625</v>
      </c>
      <c r="S561" s="4" t="str">
        <f t="shared" si="41"/>
        <v>0826-12</v>
      </c>
      <c r="T561" s="4" t="str">
        <f t="shared" si="42"/>
        <v>NW</v>
      </c>
    </row>
    <row r="562" spans="1:20" x14ac:dyDescent="0.25">
      <c r="A562" s="3">
        <v>42625.7266087963</v>
      </c>
      <c r="B562" s="4" t="s">
        <v>35</v>
      </c>
      <c r="C562" s="4" t="s">
        <v>554</v>
      </c>
      <c r="D562" s="4" t="s">
        <v>30</v>
      </c>
      <c r="E562" s="4" t="s">
        <v>63</v>
      </c>
      <c r="F562" s="5">
        <v>0</v>
      </c>
      <c r="G562" s="5">
        <v>26</v>
      </c>
      <c r="H562" s="5">
        <v>657</v>
      </c>
      <c r="I562" s="5">
        <v>647</v>
      </c>
      <c r="J562" s="4" t="s">
        <v>64</v>
      </c>
      <c r="K562" s="5">
        <v>575</v>
      </c>
      <c r="L562" s="17" t="s">
        <v>25</v>
      </c>
      <c r="M562" s="5">
        <f t="shared" si="38"/>
        <v>38.015999999999998</v>
      </c>
      <c r="N562" s="6" t="str">
        <f>VLOOKUP(C562,'[13]Trips&amp;Operators'!$C$1:$E$99999,3,FALSE)</f>
        <v>HAITHCOX</v>
      </c>
      <c r="O562" s="7" t="s">
        <v>26</v>
      </c>
      <c r="P562" s="8" t="str">
        <f>VLOOKUP(E562,[2]CommonEnf!$A$1:$B$12,2,FALSE)</f>
        <v>Line terminus</v>
      </c>
      <c r="Q562" s="4" t="str">
        <f t="shared" si="39"/>
        <v>12</v>
      </c>
      <c r="R562" s="9">
        <f t="shared" si="40"/>
        <v>42625</v>
      </c>
      <c r="S562" s="4" t="str">
        <f t="shared" si="41"/>
        <v>0832-12</v>
      </c>
      <c r="T562" s="4" t="str">
        <f t="shared" si="42"/>
        <v>NW</v>
      </c>
    </row>
    <row r="563" spans="1:20" x14ac:dyDescent="0.25">
      <c r="A563" s="3">
        <v>42625.274375000001</v>
      </c>
      <c r="B563" s="4" t="s">
        <v>146</v>
      </c>
      <c r="C563" s="4" t="s">
        <v>555</v>
      </c>
      <c r="D563" s="4" t="s">
        <v>30</v>
      </c>
      <c r="E563" s="4" t="s">
        <v>63</v>
      </c>
      <c r="F563" s="5">
        <v>0</v>
      </c>
      <c r="G563" s="5">
        <v>21</v>
      </c>
      <c r="H563" s="5">
        <v>59018</v>
      </c>
      <c r="I563" s="5">
        <v>59035</v>
      </c>
      <c r="J563" s="4" t="s">
        <v>64</v>
      </c>
      <c r="K563" s="5">
        <v>59048</v>
      </c>
      <c r="L563" s="17" t="s">
        <v>34</v>
      </c>
      <c r="M563" s="5">
        <f t="shared" si="38"/>
        <v>6.8639999999999999</v>
      </c>
      <c r="N563" s="6" t="str">
        <f>VLOOKUP(C563,'[13]Trips&amp;Operators'!$C$1:$E$99999,3,FALSE)</f>
        <v>ROCHA</v>
      </c>
      <c r="O563" s="7" t="s">
        <v>26</v>
      </c>
      <c r="P563" s="8" t="str">
        <f>VLOOKUP(E563,[2]CommonEnf!$A$1:$B$12,2,FALSE)</f>
        <v>Line terminus</v>
      </c>
      <c r="Q563" s="4" t="str">
        <f t="shared" si="39"/>
        <v>12</v>
      </c>
      <c r="R563" s="9">
        <f t="shared" si="40"/>
        <v>42625</v>
      </c>
      <c r="S563" s="4" t="str">
        <f t="shared" si="41"/>
        <v>0803-12</v>
      </c>
      <c r="T563" s="4" t="str">
        <f t="shared" si="42"/>
        <v>NW</v>
      </c>
    </row>
    <row r="564" spans="1:20" x14ac:dyDescent="0.25">
      <c r="A564" s="3">
        <v>42625.295983796299</v>
      </c>
      <c r="B564" s="4" t="s">
        <v>31</v>
      </c>
      <c r="C564" s="4" t="s">
        <v>556</v>
      </c>
      <c r="D564" s="4" t="s">
        <v>33</v>
      </c>
      <c r="E564" s="4" t="s">
        <v>63</v>
      </c>
      <c r="F564" s="5">
        <v>0</v>
      </c>
      <c r="G564" s="5">
        <v>7</v>
      </c>
      <c r="H564" s="5">
        <v>59048</v>
      </c>
      <c r="I564" s="5">
        <v>0</v>
      </c>
      <c r="J564" s="4" t="s">
        <v>64</v>
      </c>
      <c r="K564" s="5">
        <v>59048</v>
      </c>
      <c r="L564" s="17" t="s">
        <v>34</v>
      </c>
      <c r="M564" s="5">
        <f t="shared" si="38"/>
        <v>31177.344000000001</v>
      </c>
      <c r="N564" s="6" t="str">
        <f>VLOOKUP(C564,'[13]Trips&amp;Operators'!$C$1:$E$99999,3,FALSE)</f>
        <v>DAVIS</v>
      </c>
      <c r="O564" s="7" t="s">
        <v>26</v>
      </c>
      <c r="P564" s="8" t="str">
        <f>VLOOKUP(E564,[2]CommonEnf!$A$1:$B$12,2,FALSE)</f>
        <v>Line terminus</v>
      </c>
      <c r="Q564" s="4" t="str">
        <f t="shared" si="39"/>
        <v>12</v>
      </c>
      <c r="R564" s="9">
        <f t="shared" si="40"/>
        <v>42625</v>
      </c>
      <c r="S564" s="4" t="str">
        <f t="shared" si="41"/>
        <v>0805-12</v>
      </c>
      <c r="T564" s="4" t="str">
        <f t="shared" si="42"/>
        <v>NW</v>
      </c>
    </row>
    <row r="565" spans="1:20" x14ac:dyDescent="0.25">
      <c r="A565" s="3">
        <v>42625.337800925925</v>
      </c>
      <c r="B565" s="4" t="s">
        <v>31</v>
      </c>
      <c r="C565" s="4" t="s">
        <v>545</v>
      </c>
      <c r="D565" s="4" t="s">
        <v>30</v>
      </c>
      <c r="E565" s="4" t="s">
        <v>63</v>
      </c>
      <c r="F565" s="5">
        <v>0</v>
      </c>
      <c r="G565" s="5">
        <v>20</v>
      </c>
      <c r="H565" s="5">
        <v>59014</v>
      </c>
      <c r="I565" s="5">
        <v>59031</v>
      </c>
      <c r="J565" s="4" t="s">
        <v>64</v>
      </c>
      <c r="K565" s="5">
        <v>59048</v>
      </c>
      <c r="L565" s="17" t="s">
        <v>34</v>
      </c>
      <c r="M565" s="5">
        <f t="shared" si="38"/>
        <v>8.9760000000000009</v>
      </c>
      <c r="N565" s="6" t="str">
        <f>VLOOKUP(C565,'[13]Trips&amp;Operators'!$C$1:$E$99999,3,FALSE)</f>
        <v>DAVIS</v>
      </c>
      <c r="O565" s="7" t="s">
        <v>26</v>
      </c>
      <c r="P565" s="8" t="str">
        <f>VLOOKUP(E565,[2]CommonEnf!$A$1:$B$12,2,FALSE)</f>
        <v>Line terminus</v>
      </c>
      <c r="Q565" s="4" t="str">
        <f t="shared" si="39"/>
        <v>12</v>
      </c>
      <c r="R565" s="9">
        <f t="shared" si="40"/>
        <v>42625</v>
      </c>
      <c r="S565" s="4" t="str">
        <f t="shared" si="41"/>
        <v>0809-12</v>
      </c>
      <c r="T565" s="4" t="str">
        <f t="shared" si="42"/>
        <v>NW</v>
      </c>
    </row>
    <row r="566" spans="1:20" x14ac:dyDescent="0.25">
      <c r="A566" s="3">
        <v>42625.753645833334</v>
      </c>
      <c r="B566" s="4" t="s">
        <v>31</v>
      </c>
      <c r="C566" s="4" t="s">
        <v>557</v>
      </c>
      <c r="D566" s="4" t="s">
        <v>30</v>
      </c>
      <c r="E566" s="4" t="s">
        <v>63</v>
      </c>
      <c r="F566" s="5">
        <v>0</v>
      </c>
      <c r="G566" s="5">
        <v>111</v>
      </c>
      <c r="H566" s="5">
        <v>58498</v>
      </c>
      <c r="I566" s="5">
        <v>58600</v>
      </c>
      <c r="J566" s="4" t="s">
        <v>64</v>
      </c>
      <c r="K566" s="5">
        <v>59048</v>
      </c>
      <c r="L566" s="17" t="s">
        <v>34</v>
      </c>
      <c r="M566" s="5">
        <f t="shared" si="38"/>
        <v>236.54400000000001</v>
      </c>
      <c r="N566" s="6" t="str">
        <f>VLOOKUP(C566,'[13]Trips&amp;Operators'!$C$1:$E$99999,3,FALSE)</f>
        <v>HAITHCOX</v>
      </c>
      <c r="O566" s="7" t="s">
        <v>26</v>
      </c>
      <c r="P566" s="8" t="str">
        <f>VLOOKUP(E566,[2]CommonEnf!$A$1:$B$12,2,FALSE)</f>
        <v>Line terminus</v>
      </c>
      <c r="Q566" s="4" t="str">
        <f t="shared" si="39"/>
        <v>12</v>
      </c>
      <c r="R566" s="9">
        <f t="shared" si="40"/>
        <v>42625</v>
      </c>
      <c r="S566" s="4" t="str">
        <f t="shared" si="41"/>
        <v>0835-12</v>
      </c>
      <c r="T566" s="4" t="str">
        <f t="shared" si="42"/>
        <v>NW</v>
      </c>
    </row>
    <row r="567" spans="1:20" x14ac:dyDescent="0.25">
      <c r="A567" s="10">
        <v>42625.951655092591</v>
      </c>
      <c r="B567" s="11" t="s">
        <v>152</v>
      </c>
      <c r="C567" s="11" t="s">
        <v>558</v>
      </c>
      <c r="D567" s="11" t="s">
        <v>30</v>
      </c>
      <c r="E567" s="11" t="s">
        <v>55</v>
      </c>
      <c r="F567" s="12">
        <v>0</v>
      </c>
      <c r="G567" s="12">
        <v>36</v>
      </c>
      <c r="H567" s="12">
        <v>31947</v>
      </c>
      <c r="I567" s="12">
        <v>31860</v>
      </c>
      <c r="J567" s="11" t="s">
        <v>56</v>
      </c>
      <c r="K567" s="12">
        <v>30521</v>
      </c>
      <c r="L567" s="19" t="s">
        <v>25</v>
      </c>
      <c r="M567" s="12">
        <f t="shared" si="38"/>
        <v>706.99199999999996</v>
      </c>
      <c r="N567" s="13" t="str">
        <f>VLOOKUP(C567,'[13]Trips&amp;Operators'!$C$1:$E$99999,3,FALSE)</f>
        <v>HAITHCOX</v>
      </c>
      <c r="O567" s="14" t="s">
        <v>26</v>
      </c>
      <c r="P567" s="15"/>
      <c r="Q567" s="11" t="str">
        <f t="shared" si="39"/>
        <v>12</v>
      </c>
      <c r="R567" s="16">
        <f t="shared" si="40"/>
        <v>42625</v>
      </c>
      <c r="S567" s="2" t="str">
        <f t="shared" si="41"/>
        <v>0908-12</v>
      </c>
      <c r="T567" s="2" t="str">
        <f t="shared" si="42"/>
        <v>Other</v>
      </c>
    </row>
    <row r="568" spans="1:20" x14ac:dyDescent="0.25">
      <c r="A568" s="3">
        <v>42626.652303240742</v>
      </c>
      <c r="B568" s="4" t="s">
        <v>136</v>
      </c>
      <c r="C568" s="4" t="s">
        <v>559</v>
      </c>
      <c r="D568" s="4" t="s">
        <v>22</v>
      </c>
      <c r="E568" s="4" t="s">
        <v>23</v>
      </c>
      <c r="F568" s="5">
        <v>0</v>
      </c>
      <c r="G568" s="5">
        <v>170</v>
      </c>
      <c r="H568" s="5">
        <v>30877</v>
      </c>
      <c r="I568" s="5">
        <v>30940</v>
      </c>
      <c r="J568" s="4" t="s">
        <v>24</v>
      </c>
      <c r="K568" s="5">
        <v>30830</v>
      </c>
      <c r="L568" s="17" t="s">
        <v>34</v>
      </c>
      <c r="M568" s="5">
        <f t="shared" si="38"/>
        <v>-58.08</v>
      </c>
      <c r="N568" s="6" t="str">
        <f>VLOOKUP(C568,'[14]Trips&amp;Operators'!$C$1:$E$99999,3,FALSE)</f>
        <v>ROBINSON</v>
      </c>
      <c r="O568" s="7" t="s">
        <v>26</v>
      </c>
      <c r="P568" s="8" t="str">
        <f>VLOOKUP(E568,[2]CommonEnf!$A$1:$B$12,2,FALSE)</f>
        <v>Crossing Early Arrival</v>
      </c>
      <c r="Q568" s="4" t="str">
        <f t="shared" si="39"/>
        <v>13</v>
      </c>
      <c r="R568" s="9">
        <f t="shared" si="40"/>
        <v>42626</v>
      </c>
      <c r="S568" s="4" t="str">
        <f t="shared" si="41"/>
        <v>0195-13</v>
      </c>
      <c r="T568" s="4" t="str">
        <f t="shared" si="42"/>
        <v>EC</v>
      </c>
    </row>
    <row r="569" spans="1:20" x14ac:dyDescent="0.25">
      <c r="A569" s="3">
        <v>42626.487442129626</v>
      </c>
      <c r="B569" s="4" t="s">
        <v>146</v>
      </c>
      <c r="C569" s="4" t="s">
        <v>560</v>
      </c>
      <c r="D569" s="4" t="s">
        <v>22</v>
      </c>
      <c r="E569" s="4" t="s">
        <v>23</v>
      </c>
      <c r="F569" s="5">
        <v>0</v>
      </c>
      <c r="G569" s="5">
        <v>203</v>
      </c>
      <c r="H569" s="5">
        <v>42862</v>
      </c>
      <c r="I569" s="5">
        <v>42976</v>
      </c>
      <c r="J569" s="4" t="s">
        <v>24</v>
      </c>
      <c r="K569" s="5">
        <v>42779</v>
      </c>
      <c r="L569" s="17" t="s">
        <v>34</v>
      </c>
      <c r="M569" s="5">
        <f t="shared" si="38"/>
        <v>-104.01600000000001</v>
      </c>
      <c r="N569" s="6" t="str">
        <f>VLOOKUP(C569,'[14]Trips&amp;Operators'!$C$1:$E$99999,3,FALSE)</f>
        <v>BERLING</v>
      </c>
      <c r="O569" s="7" t="s">
        <v>26</v>
      </c>
      <c r="P569" s="8" t="str">
        <f>VLOOKUP(E569,[2]CommonEnf!$A$1:$B$12,2,FALSE)</f>
        <v>Crossing Early Arrival</v>
      </c>
      <c r="Q569" s="4" t="str">
        <f t="shared" si="39"/>
        <v>13</v>
      </c>
      <c r="R569" s="9">
        <f t="shared" si="40"/>
        <v>42626</v>
      </c>
      <c r="S569" s="4" t="str">
        <f t="shared" si="41"/>
        <v>0163-13</v>
      </c>
      <c r="T569" s="4" t="str">
        <f t="shared" si="42"/>
        <v>EC</v>
      </c>
    </row>
    <row r="570" spans="1:20" x14ac:dyDescent="0.25">
      <c r="A570" s="3">
        <v>42626.560370370367</v>
      </c>
      <c r="B570" s="4" t="s">
        <v>146</v>
      </c>
      <c r="C570" s="4" t="s">
        <v>561</v>
      </c>
      <c r="D570" s="4" t="s">
        <v>22</v>
      </c>
      <c r="E570" s="4" t="s">
        <v>23</v>
      </c>
      <c r="F570" s="5">
        <v>0</v>
      </c>
      <c r="G570" s="5">
        <v>250</v>
      </c>
      <c r="H570" s="5">
        <v>42854</v>
      </c>
      <c r="I570" s="5">
        <v>43202</v>
      </c>
      <c r="J570" s="4" t="s">
        <v>24</v>
      </c>
      <c r="K570" s="5">
        <v>42779</v>
      </c>
      <c r="L570" s="17" t="s">
        <v>34</v>
      </c>
      <c r="M570" s="5">
        <f t="shared" si="38"/>
        <v>-223.34399999999999</v>
      </c>
      <c r="N570" s="6" t="str">
        <f>VLOOKUP(C570,'[14]Trips&amp;Operators'!$C$1:$E$99999,3,FALSE)</f>
        <v>BERLING</v>
      </c>
      <c r="O570" s="7" t="s">
        <v>26</v>
      </c>
      <c r="P570" s="8" t="str">
        <f>VLOOKUP(E570,[2]CommonEnf!$A$1:$B$12,2,FALSE)</f>
        <v>Crossing Early Arrival</v>
      </c>
      <c r="Q570" s="4" t="str">
        <f t="shared" si="39"/>
        <v>13</v>
      </c>
      <c r="R570" s="9">
        <f t="shared" si="40"/>
        <v>42626</v>
      </c>
      <c r="S570" s="4" t="str">
        <f t="shared" si="41"/>
        <v>0177-13</v>
      </c>
      <c r="T570" s="4" t="str">
        <f t="shared" si="42"/>
        <v>EC</v>
      </c>
    </row>
    <row r="571" spans="1:20" x14ac:dyDescent="0.25">
      <c r="A571" s="3">
        <v>42627.057870370372</v>
      </c>
      <c r="B571" s="4" t="s">
        <v>122</v>
      </c>
      <c r="C571" s="4" t="s">
        <v>562</v>
      </c>
      <c r="D571" s="4" t="s">
        <v>22</v>
      </c>
      <c r="E571" s="4" t="s">
        <v>23</v>
      </c>
      <c r="F571" s="5">
        <v>0</v>
      </c>
      <c r="G571" s="5">
        <v>219</v>
      </c>
      <c r="H571" s="5">
        <v>42887</v>
      </c>
      <c r="I571" s="5">
        <v>42728</v>
      </c>
      <c r="J571" s="4" t="s">
        <v>24</v>
      </c>
      <c r="K571" s="5">
        <v>42961</v>
      </c>
      <c r="L571" s="17" t="s">
        <v>25</v>
      </c>
      <c r="M571" s="5">
        <f t="shared" si="38"/>
        <v>-123.024</v>
      </c>
      <c r="N571" s="6" t="str">
        <f>VLOOKUP(C571,'[14]Trips&amp;Operators'!$C$1:$E$99999,3,FALSE)</f>
        <v>SMITH</v>
      </c>
      <c r="O571" s="7" t="s">
        <v>26</v>
      </c>
      <c r="P571" s="8" t="str">
        <f>VLOOKUP(E571,[2]CommonEnf!$A$1:$B$12,2,FALSE)</f>
        <v>Crossing Early Arrival</v>
      </c>
      <c r="Q571" s="4" t="str">
        <f t="shared" si="39"/>
        <v>13</v>
      </c>
      <c r="R571" s="9">
        <f t="shared" si="40"/>
        <v>42626</v>
      </c>
      <c r="S571" s="4" t="str">
        <f t="shared" si="41"/>
        <v>0242-13</v>
      </c>
      <c r="T571" s="4" t="str">
        <f t="shared" si="42"/>
        <v>EC</v>
      </c>
    </row>
    <row r="572" spans="1:20" x14ac:dyDescent="0.25">
      <c r="A572" s="3">
        <v>42626.351215277777</v>
      </c>
      <c r="B572" s="4" t="s">
        <v>41</v>
      </c>
      <c r="C572" s="4" t="s">
        <v>563</v>
      </c>
      <c r="D572" s="4" t="s">
        <v>22</v>
      </c>
      <c r="E572" s="4" t="s">
        <v>23</v>
      </c>
      <c r="F572" s="5">
        <v>0</v>
      </c>
      <c r="G572" s="5">
        <v>302</v>
      </c>
      <c r="H572" s="5">
        <v>63052</v>
      </c>
      <c r="I572" s="5">
        <v>62272</v>
      </c>
      <c r="J572" s="4" t="s">
        <v>24</v>
      </c>
      <c r="K572" s="5">
        <v>63309</v>
      </c>
      <c r="L572" s="17" t="s">
        <v>25</v>
      </c>
      <c r="M572" s="5">
        <f t="shared" si="38"/>
        <v>-547.53599999999994</v>
      </c>
      <c r="N572" s="6" t="str">
        <f>VLOOKUP(C572,'[14]Trips&amp;Operators'!$C$1:$E$99999,3,FALSE)</f>
        <v>KILLION</v>
      </c>
      <c r="O572" s="7" t="s">
        <v>26</v>
      </c>
      <c r="P572" s="8" t="str">
        <f>VLOOKUP(E572,[2]CommonEnf!$A$1:$B$12,2,FALSE)</f>
        <v>Crossing Early Arrival</v>
      </c>
      <c r="Q572" s="4" t="str">
        <f t="shared" si="39"/>
        <v>13</v>
      </c>
      <c r="R572" s="9">
        <f t="shared" si="40"/>
        <v>42626</v>
      </c>
      <c r="S572" s="4" t="str">
        <f t="shared" si="41"/>
        <v>0128-13</v>
      </c>
      <c r="T572" s="4" t="str">
        <f t="shared" si="42"/>
        <v>EC</v>
      </c>
    </row>
    <row r="573" spans="1:20" x14ac:dyDescent="0.25">
      <c r="A573" s="3">
        <v>42626.270590277774</v>
      </c>
      <c r="B573" s="4" t="s">
        <v>41</v>
      </c>
      <c r="C573" s="4" t="s">
        <v>564</v>
      </c>
      <c r="D573" s="4" t="s">
        <v>30</v>
      </c>
      <c r="E573" s="4" t="s">
        <v>23</v>
      </c>
      <c r="F573" s="5">
        <v>0</v>
      </c>
      <c r="G573" s="5">
        <v>273</v>
      </c>
      <c r="H573" s="5">
        <v>109182</v>
      </c>
      <c r="I573" s="5">
        <v>109006</v>
      </c>
      <c r="J573" s="4" t="s">
        <v>24</v>
      </c>
      <c r="K573" s="5">
        <v>109135</v>
      </c>
      <c r="L573" s="17" t="s">
        <v>25</v>
      </c>
      <c r="M573" s="5">
        <f t="shared" si="38"/>
        <v>-68.111999999999995</v>
      </c>
      <c r="N573" s="6" t="str">
        <f>VLOOKUP(C573,'[14]Trips&amp;Operators'!$C$1:$E$99999,3,FALSE)</f>
        <v>KILLION</v>
      </c>
      <c r="O573" s="7" t="s">
        <v>26</v>
      </c>
      <c r="P573" s="8" t="str">
        <f>VLOOKUP(E573,[2]CommonEnf!$A$1:$B$12,2,FALSE)</f>
        <v>Crossing Early Arrival</v>
      </c>
      <c r="Q573" s="4" t="str">
        <f t="shared" si="39"/>
        <v>13</v>
      </c>
      <c r="R573" s="9">
        <f t="shared" si="40"/>
        <v>42626</v>
      </c>
      <c r="S573" s="4" t="str">
        <f t="shared" si="41"/>
        <v>0114-13</v>
      </c>
      <c r="T573" s="4" t="str">
        <f t="shared" si="42"/>
        <v>EC</v>
      </c>
    </row>
    <row r="574" spans="1:20" x14ac:dyDescent="0.25">
      <c r="A574" s="3">
        <v>42626.354861111111</v>
      </c>
      <c r="B574" s="4" t="s">
        <v>66</v>
      </c>
      <c r="C574" s="4" t="s">
        <v>565</v>
      </c>
      <c r="D574" s="4" t="s">
        <v>22</v>
      </c>
      <c r="E574" s="4" t="s">
        <v>23</v>
      </c>
      <c r="F574" s="5">
        <v>0</v>
      </c>
      <c r="G574" s="5">
        <v>243</v>
      </c>
      <c r="H574" s="5">
        <v>108972</v>
      </c>
      <c r="I574" s="5">
        <v>108674</v>
      </c>
      <c r="J574" s="4" t="s">
        <v>24</v>
      </c>
      <c r="K574" s="5">
        <v>109135</v>
      </c>
      <c r="L574" s="17" t="s">
        <v>25</v>
      </c>
      <c r="M574" s="5">
        <f t="shared" si="38"/>
        <v>-243.40799999999999</v>
      </c>
      <c r="N574" s="6" t="str">
        <f>VLOOKUP(C574,'[14]Trips&amp;Operators'!$C$1:$E$99999,3,FALSE)</f>
        <v>ROCHA</v>
      </c>
      <c r="O574" s="7" t="s">
        <v>26</v>
      </c>
      <c r="P574" s="8" t="str">
        <f>VLOOKUP(E574,[2]CommonEnf!$A$1:$B$12,2,FALSE)</f>
        <v>Crossing Early Arrival</v>
      </c>
      <c r="Q574" s="4" t="str">
        <f t="shared" si="39"/>
        <v>13</v>
      </c>
      <c r="R574" s="9">
        <f t="shared" si="40"/>
        <v>42626</v>
      </c>
      <c r="S574" s="4" t="str">
        <f t="shared" si="41"/>
        <v>0130-13</v>
      </c>
      <c r="T574" s="4" t="str">
        <f t="shared" si="42"/>
        <v>EC</v>
      </c>
    </row>
    <row r="575" spans="1:20" x14ac:dyDescent="0.25">
      <c r="A575" s="3">
        <v>42626.856585648151</v>
      </c>
      <c r="B575" s="4" t="s">
        <v>69</v>
      </c>
      <c r="C575" s="4" t="s">
        <v>566</v>
      </c>
      <c r="D575" s="4" t="s">
        <v>30</v>
      </c>
      <c r="E575" s="4" t="s">
        <v>45</v>
      </c>
      <c r="F575" s="5">
        <v>200</v>
      </c>
      <c r="G575" s="5">
        <v>357</v>
      </c>
      <c r="H575" s="5">
        <v>6947</v>
      </c>
      <c r="I575" s="5">
        <v>6042</v>
      </c>
      <c r="J575" s="4" t="s">
        <v>46</v>
      </c>
      <c r="K575" s="5">
        <v>5439</v>
      </c>
      <c r="L575" s="17" t="s">
        <v>25</v>
      </c>
      <c r="M575" s="5">
        <f t="shared" si="38"/>
        <v>318.38400000000001</v>
      </c>
      <c r="N575" s="6" t="str">
        <f>VLOOKUP(C575,'[14]Trips&amp;Operators'!$C$1:$E$99999,3,FALSE)</f>
        <v>DELGADO</v>
      </c>
      <c r="O575" s="7" t="s">
        <v>26</v>
      </c>
      <c r="P575" s="8" t="str">
        <f>VLOOKUP(E575,[2]CommonEnf!$A$1:$B$12,2,FALSE)</f>
        <v>Speed Restriction</v>
      </c>
      <c r="Q575" s="4" t="str">
        <f t="shared" si="39"/>
        <v>13</v>
      </c>
      <c r="R575" s="9">
        <f t="shared" si="40"/>
        <v>42626</v>
      </c>
      <c r="S575" s="4" t="str">
        <f t="shared" si="41"/>
        <v>0222-13</v>
      </c>
      <c r="T575" s="4" t="str">
        <f t="shared" si="42"/>
        <v>EC</v>
      </c>
    </row>
    <row r="576" spans="1:20" x14ac:dyDescent="0.25">
      <c r="A576" s="3">
        <v>42626.539259259262</v>
      </c>
      <c r="B576" s="4" t="s">
        <v>152</v>
      </c>
      <c r="C576" s="4" t="s">
        <v>567</v>
      </c>
      <c r="D576" s="4" t="s">
        <v>30</v>
      </c>
      <c r="E576" s="4" t="s">
        <v>45</v>
      </c>
      <c r="F576" s="5">
        <v>200</v>
      </c>
      <c r="G576" s="5">
        <v>285</v>
      </c>
      <c r="H576" s="5">
        <v>31420</v>
      </c>
      <c r="I576" s="5">
        <v>30792</v>
      </c>
      <c r="J576" s="4" t="s">
        <v>46</v>
      </c>
      <c r="K576" s="5">
        <v>30562</v>
      </c>
      <c r="L576" s="17" t="s">
        <v>25</v>
      </c>
      <c r="M576" s="5">
        <f t="shared" si="38"/>
        <v>121.44</v>
      </c>
      <c r="N576" s="6" t="str">
        <f>VLOOKUP(C576,'[14]Trips&amp;Operators'!$C$1:$E$99999,3,FALSE)</f>
        <v>BERLING</v>
      </c>
      <c r="O576" s="7" t="s">
        <v>26</v>
      </c>
      <c r="P576" s="8" t="str">
        <f>VLOOKUP(E576,[2]CommonEnf!$A$1:$B$12,2,FALSE)</f>
        <v>Speed Restriction</v>
      </c>
      <c r="Q576" s="4" t="str">
        <f t="shared" si="39"/>
        <v>13</v>
      </c>
      <c r="R576" s="9">
        <f t="shared" si="40"/>
        <v>42626</v>
      </c>
      <c r="S576" s="4" t="str">
        <f t="shared" si="41"/>
        <v>0164-13</v>
      </c>
      <c r="T576" s="4" t="str">
        <f t="shared" si="42"/>
        <v>EC</v>
      </c>
    </row>
    <row r="577" spans="1:20" x14ac:dyDescent="0.25">
      <c r="A577" s="3">
        <v>42626.58184027778</v>
      </c>
      <c r="B577" s="4" t="s">
        <v>66</v>
      </c>
      <c r="C577" s="4" t="s">
        <v>568</v>
      </c>
      <c r="D577" s="4" t="s">
        <v>30</v>
      </c>
      <c r="E577" s="4" t="s">
        <v>45</v>
      </c>
      <c r="F577" s="5">
        <v>200</v>
      </c>
      <c r="G577" s="5">
        <v>262</v>
      </c>
      <c r="H577" s="5">
        <v>31212</v>
      </c>
      <c r="I577" s="5">
        <v>30812</v>
      </c>
      <c r="J577" s="4" t="s">
        <v>46</v>
      </c>
      <c r="K577" s="5">
        <v>30562</v>
      </c>
      <c r="L577" s="17" t="s">
        <v>25</v>
      </c>
      <c r="M577" s="5">
        <f t="shared" si="38"/>
        <v>132</v>
      </c>
      <c r="N577" s="6" t="str">
        <f>VLOOKUP(C577,'[14]Trips&amp;Operators'!$C$1:$E$99999,3,FALSE)</f>
        <v>STORY</v>
      </c>
      <c r="O577" s="7" t="s">
        <v>26</v>
      </c>
      <c r="P577" s="8" t="str">
        <f>VLOOKUP(E577,[2]CommonEnf!$A$1:$B$12,2,FALSE)</f>
        <v>Speed Restriction</v>
      </c>
      <c r="Q577" s="4" t="str">
        <f t="shared" si="39"/>
        <v>13</v>
      </c>
      <c r="R577" s="9">
        <f t="shared" si="40"/>
        <v>42626</v>
      </c>
      <c r="S577" s="4" t="str">
        <f t="shared" si="41"/>
        <v>0172-13</v>
      </c>
      <c r="T577" s="4" t="str">
        <f t="shared" si="42"/>
        <v>EC</v>
      </c>
    </row>
    <row r="578" spans="1:20" x14ac:dyDescent="0.25">
      <c r="A578" s="3">
        <v>42626.862291666665</v>
      </c>
      <c r="B578" s="4" t="s">
        <v>88</v>
      </c>
      <c r="C578" s="4" t="s">
        <v>569</v>
      </c>
      <c r="D578" s="4" t="s">
        <v>30</v>
      </c>
      <c r="E578" s="4" t="s">
        <v>45</v>
      </c>
      <c r="F578" s="5">
        <v>400</v>
      </c>
      <c r="G578" s="5">
        <v>480</v>
      </c>
      <c r="H578" s="5">
        <v>121151</v>
      </c>
      <c r="I578" s="5">
        <v>119800</v>
      </c>
      <c r="J578" s="4" t="s">
        <v>46</v>
      </c>
      <c r="K578" s="5">
        <v>119716</v>
      </c>
      <c r="L578" s="17" t="s">
        <v>25</v>
      </c>
      <c r="M578" s="5">
        <f t="shared" ref="M578:M641" si="43">CONVERT((I578-K578)/10000,"mi","ft")*IF(L578="Increasing Mileposts (1)",-1,1)</f>
        <v>44.351999999999997</v>
      </c>
      <c r="N578" s="6" t="str">
        <f>VLOOKUP(C578,'[14]Trips&amp;Operators'!$C$1:$E$99999,3,FALSE)</f>
        <v>HILLS</v>
      </c>
      <c r="O578" s="7" t="s">
        <v>26</v>
      </c>
      <c r="P578" s="8" t="str">
        <f>VLOOKUP(E578,[2]CommonEnf!$A$1:$B$12,2,FALSE)</f>
        <v>Speed Restriction</v>
      </c>
      <c r="Q578" s="4" t="str">
        <f t="shared" ref="Q578:Q641" si="44">RIGHT(C578,2)</f>
        <v>13</v>
      </c>
      <c r="R578" s="9">
        <f t="shared" ref="R578:R641" si="45">first_day_of_month+Q578-1</f>
        <v>42626</v>
      </c>
      <c r="S578" s="4" t="str">
        <f t="shared" si="41"/>
        <v>0224-13</v>
      </c>
      <c r="T578" s="4" t="str">
        <f t="shared" si="42"/>
        <v>EC</v>
      </c>
    </row>
    <row r="579" spans="1:20" x14ac:dyDescent="0.25">
      <c r="A579" s="3">
        <v>42626.626875000002</v>
      </c>
      <c r="B579" s="4" t="s">
        <v>41</v>
      </c>
      <c r="C579" s="4" t="s">
        <v>570</v>
      </c>
      <c r="D579" s="4" t="s">
        <v>33</v>
      </c>
      <c r="E579" s="4" t="s">
        <v>45</v>
      </c>
      <c r="F579" s="5">
        <v>600</v>
      </c>
      <c r="G579" s="5">
        <v>650</v>
      </c>
      <c r="H579" s="5">
        <v>184178</v>
      </c>
      <c r="I579" s="5">
        <v>180765</v>
      </c>
      <c r="J579" s="4" t="s">
        <v>46</v>
      </c>
      <c r="K579" s="5">
        <v>190834</v>
      </c>
      <c r="L579" s="17" t="s">
        <v>25</v>
      </c>
      <c r="M579" s="5">
        <f t="shared" si="43"/>
        <v>-5316.4319999999998</v>
      </c>
      <c r="N579" s="6" t="str">
        <f>VLOOKUP(C579,'[14]Trips&amp;Operators'!$C$1:$E$99999,3,FALSE)</f>
        <v>CLARK</v>
      </c>
      <c r="O579" s="7" t="s">
        <v>26</v>
      </c>
      <c r="P579" s="8" t="str">
        <f>VLOOKUP(E579,[2]CommonEnf!$A$1:$B$12,2,FALSE)</f>
        <v>Speed Restriction</v>
      </c>
      <c r="Q579" s="4" t="str">
        <f t="shared" si="44"/>
        <v>13</v>
      </c>
      <c r="R579" s="9">
        <f t="shared" si="45"/>
        <v>42626</v>
      </c>
      <c r="S579" s="4" t="str">
        <f t="shared" ref="S579:S642" si="46">IF(LEN(C579)=6,"0"&amp;C579,C579)</f>
        <v>0184-13</v>
      </c>
      <c r="T579" s="4" t="str">
        <f t="shared" ref="T579:T642" si="47">IFERROR(IF(VALUE(LEFT(S579,2))&lt;=2,"EC",IF(OR(VALUE(LEFT(S579,2))=8,VALUE(LEFT(S579,2))=18),"NW","Other")),"Other")</f>
        <v>EC</v>
      </c>
    </row>
    <row r="580" spans="1:20" x14ac:dyDescent="0.25">
      <c r="A580" s="3">
        <v>42626.468055555553</v>
      </c>
      <c r="B580" s="4" t="s">
        <v>113</v>
      </c>
      <c r="C580" s="4" t="s">
        <v>571</v>
      </c>
      <c r="D580" s="4" t="s">
        <v>33</v>
      </c>
      <c r="E580" s="4" t="s">
        <v>45</v>
      </c>
      <c r="F580" s="5">
        <v>350</v>
      </c>
      <c r="G580" s="5">
        <v>402</v>
      </c>
      <c r="H580" s="5">
        <v>224783</v>
      </c>
      <c r="I580" s="5">
        <v>223213</v>
      </c>
      <c r="J580" s="4" t="s">
        <v>46</v>
      </c>
      <c r="K580" s="5">
        <v>228668</v>
      </c>
      <c r="L580" s="17" t="s">
        <v>25</v>
      </c>
      <c r="M580" s="5">
        <f t="shared" si="43"/>
        <v>-2880.24</v>
      </c>
      <c r="N580" s="6" t="str">
        <f>VLOOKUP(C580,'[14]Trips&amp;Operators'!$C$1:$E$99999,3,FALSE)</f>
        <v>BRANDNER</v>
      </c>
      <c r="O580" s="7" t="s">
        <v>26</v>
      </c>
      <c r="P580" s="8" t="str">
        <f>VLOOKUP(E580,[2]CommonEnf!$A$1:$B$12,2,FALSE)</f>
        <v>Speed Restriction</v>
      </c>
      <c r="Q580" s="4" t="str">
        <f t="shared" si="44"/>
        <v>13</v>
      </c>
      <c r="R580" s="9">
        <f t="shared" si="45"/>
        <v>42626</v>
      </c>
      <c r="S580" s="4" t="str">
        <f t="shared" si="46"/>
        <v>0154-13</v>
      </c>
      <c r="T580" s="4" t="str">
        <f t="shared" si="47"/>
        <v>EC</v>
      </c>
    </row>
    <row r="581" spans="1:20" x14ac:dyDescent="0.25">
      <c r="A581" s="3">
        <v>42626.657511574071</v>
      </c>
      <c r="B581" s="4" t="s">
        <v>96</v>
      </c>
      <c r="C581" s="4" t="s">
        <v>572</v>
      </c>
      <c r="D581" s="4" t="s">
        <v>33</v>
      </c>
      <c r="E581" s="4" t="s">
        <v>55</v>
      </c>
      <c r="F581" s="5">
        <v>0</v>
      </c>
      <c r="G581" s="5">
        <v>126</v>
      </c>
      <c r="H581" s="5">
        <v>1939</v>
      </c>
      <c r="I581" s="5">
        <v>2092</v>
      </c>
      <c r="J581" s="4" t="s">
        <v>56</v>
      </c>
      <c r="K581" s="5">
        <v>1692</v>
      </c>
      <c r="L581" s="17" t="s">
        <v>34</v>
      </c>
      <c r="M581" s="5">
        <f t="shared" si="43"/>
        <v>-211.2</v>
      </c>
      <c r="N581" s="6" t="str">
        <f>VLOOKUP(C581,'[14]Trips&amp;Operators'!$C$1:$E$99999,3,FALSE)</f>
        <v>BARTLETT</v>
      </c>
      <c r="O581" s="7" t="s">
        <v>26</v>
      </c>
      <c r="P581" s="8" t="str">
        <f>VLOOKUP(E581,[2]CommonEnf!$A$1:$B$12,2,FALSE)</f>
        <v>Legitimate STOP signal aspect</v>
      </c>
      <c r="Q581" s="4" t="str">
        <f t="shared" si="44"/>
        <v>13</v>
      </c>
      <c r="R581" s="9">
        <f t="shared" si="45"/>
        <v>42626</v>
      </c>
      <c r="S581" s="4" t="str">
        <f t="shared" si="46"/>
        <v>0197-13</v>
      </c>
      <c r="T581" s="4" t="str">
        <f t="shared" si="47"/>
        <v>EC</v>
      </c>
    </row>
    <row r="582" spans="1:20" x14ac:dyDescent="0.25">
      <c r="A582" s="3">
        <v>42626.53087962963</v>
      </c>
      <c r="B582" s="4" t="s">
        <v>82</v>
      </c>
      <c r="C582" s="4" t="s">
        <v>573</v>
      </c>
      <c r="D582" s="4" t="s">
        <v>30</v>
      </c>
      <c r="E582" s="4" t="s">
        <v>55</v>
      </c>
      <c r="F582" s="5">
        <v>0</v>
      </c>
      <c r="G582" s="5">
        <v>228</v>
      </c>
      <c r="H582" s="5">
        <v>63889</v>
      </c>
      <c r="I582" s="5">
        <v>64234</v>
      </c>
      <c r="J582" s="4" t="s">
        <v>56</v>
      </c>
      <c r="K582" s="5">
        <v>63995</v>
      </c>
      <c r="L582" s="17" t="s">
        <v>34</v>
      </c>
      <c r="M582" s="5">
        <f t="shared" si="43"/>
        <v>-126.19199999999999</v>
      </c>
      <c r="N582" s="6" t="str">
        <f>VLOOKUP(C582,'[14]Trips&amp;Operators'!$C$1:$E$99999,3,FALSE)</f>
        <v>STORY</v>
      </c>
      <c r="O582" s="7" t="s">
        <v>120</v>
      </c>
      <c r="P582" s="8" t="s">
        <v>121</v>
      </c>
      <c r="Q582" s="4" t="str">
        <f t="shared" si="44"/>
        <v>13</v>
      </c>
      <c r="R582" s="9">
        <f t="shared" si="45"/>
        <v>42626</v>
      </c>
      <c r="S582" s="4" t="str">
        <f t="shared" si="46"/>
        <v>0171-13</v>
      </c>
      <c r="T582" s="4" t="str">
        <f t="shared" si="47"/>
        <v>EC</v>
      </c>
    </row>
    <row r="583" spans="1:20" x14ac:dyDescent="0.25">
      <c r="A583" s="3">
        <v>42626.235972222225</v>
      </c>
      <c r="B583" s="4" t="s">
        <v>152</v>
      </c>
      <c r="C583" s="4" t="s">
        <v>574</v>
      </c>
      <c r="D583" s="4" t="s">
        <v>30</v>
      </c>
      <c r="E583" s="4" t="s">
        <v>55</v>
      </c>
      <c r="F583" s="5">
        <v>0</v>
      </c>
      <c r="G583" s="5">
        <v>586</v>
      </c>
      <c r="H583" s="5">
        <v>130913</v>
      </c>
      <c r="I583" s="5">
        <v>127839</v>
      </c>
      <c r="J583" s="4" t="s">
        <v>56</v>
      </c>
      <c r="K583" s="5">
        <v>127587</v>
      </c>
      <c r="L583" s="17" t="s">
        <v>25</v>
      </c>
      <c r="M583" s="5">
        <f t="shared" si="43"/>
        <v>133.05600000000001</v>
      </c>
      <c r="N583" s="6" t="str">
        <f>VLOOKUP(C583,'[14]Trips&amp;Operators'!$C$1:$E$99999,3,FALSE)</f>
        <v>SPECTOR</v>
      </c>
      <c r="O583" s="7" t="s">
        <v>26</v>
      </c>
      <c r="P583" s="8" t="str">
        <f>VLOOKUP(E583,[2]CommonEnf!$A$1:$B$12,2,FALSE)</f>
        <v>Legitimate STOP signal aspect</v>
      </c>
      <c r="Q583" s="4" t="str">
        <f t="shared" si="44"/>
        <v>13</v>
      </c>
      <c r="R583" s="9">
        <f t="shared" si="45"/>
        <v>42626</v>
      </c>
      <c r="S583" s="4" t="str">
        <f t="shared" si="46"/>
        <v>0108-13</v>
      </c>
      <c r="T583" s="4" t="str">
        <f t="shared" si="47"/>
        <v>EC</v>
      </c>
    </row>
    <row r="584" spans="1:20" x14ac:dyDescent="0.25">
      <c r="A584" s="3">
        <v>42626.605138888888</v>
      </c>
      <c r="B584" s="4" t="s">
        <v>69</v>
      </c>
      <c r="C584" s="4" t="s">
        <v>575</v>
      </c>
      <c r="D584" s="4" t="s">
        <v>30</v>
      </c>
      <c r="E584" s="4" t="s">
        <v>55</v>
      </c>
      <c r="F584" s="5">
        <v>0</v>
      </c>
      <c r="G584" s="5">
        <v>508</v>
      </c>
      <c r="H584" s="5">
        <v>194593</v>
      </c>
      <c r="I584" s="5">
        <v>193099</v>
      </c>
      <c r="J584" s="4" t="s">
        <v>56</v>
      </c>
      <c r="K584" s="5">
        <v>191723</v>
      </c>
      <c r="L584" s="17" t="s">
        <v>25</v>
      </c>
      <c r="M584" s="5">
        <f t="shared" si="43"/>
        <v>726.52800000000002</v>
      </c>
      <c r="N584" s="6" t="str">
        <f>VLOOKUP(C584,'[14]Trips&amp;Operators'!$C$1:$E$99999,3,FALSE)</f>
        <v>BROWN</v>
      </c>
      <c r="O584" s="7" t="s">
        <v>26</v>
      </c>
      <c r="P584" s="8" t="str">
        <f>VLOOKUP(E584,[2]CommonEnf!$A$1:$B$12,2,FALSE)</f>
        <v>Legitimate STOP signal aspect</v>
      </c>
      <c r="Q584" s="4" t="str">
        <f t="shared" si="44"/>
        <v>13</v>
      </c>
      <c r="R584" s="9">
        <f t="shared" si="45"/>
        <v>42626</v>
      </c>
      <c r="S584" s="4" t="str">
        <f t="shared" si="46"/>
        <v>0180-13</v>
      </c>
      <c r="T584" s="4" t="str">
        <f t="shared" si="47"/>
        <v>EC</v>
      </c>
    </row>
    <row r="585" spans="1:20" x14ac:dyDescent="0.25">
      <c r="A585" s="3">
        <v>42626.43037037037</v>
      </c>
      <c r="B585" s="4" t="s">
        <v>41</v>
      </c>
      <c r="C585" s="4" t="s">
        <v>576</v>
      </c>
      <c r="D585" s="4" t="s">
        <v>30</v>
      </c>
      <c r="E585" s="4" t="s">
        <v>63</v>
      </c>
      <c r="F585" s="5">
        <v>0</v>
      </c>
      <c r="G585" s="5">
        <v>59</v>
      </c>
      <c r="H585" s="5">
        <v>201</v>
      </c>
      <c r="I585" s="5">
        <v>141</v>
      </c>
      <c r="J585" s="4" t="s">
        <v>64</v>
      </c>
      <c r="K585" s="5">
        <v>1</v>
      </c>
      <c r="L585" s="17" t="s">
        <v>25</v>
      </c>
      <c r="M585" s="5">
        <f t="shared" si="43"/>
        <v>73.92</v>
      </c>
      <c r="N585" s="6" t="str">
        <f>VLOOKUP(C585,'[14]Trips&amp;Operators'!$C$1:$E$99999,3,FALSE)</f>
        <v>KILLION</v>
      </c>
      <c r="O585" s="7" t="s">
        <v>26</v>
      </c>
      <c r="P585" s="8" t="str">
        <f>VLOOKUP(E585,[2]CommonEnf!$A$1:$B$12,2,FALSE)</f>
        <v>Line terminus</v>
      </c>
      <c r="Q585" s="4" t="str">
        <f t="shared" si="44"/>
        <v>13</v>
      </c>
      <c r="R585" s="9">
        <f t="shared" si="45"/>
        <v>42626</v>
      </c>
      <c r="S585" s="4" t="str">
        <f t="shared" si="46"/>
        <v>0142-13</v>
      </c>
      <c r="T585" s="4" t="str">
        <f t="shared" si="47"/>
        <v>EC</v>
      </c>
    </row>
    <row r="586" spans="1:20" x14ac:dyDescent="0.25">
      <c r="A586" s="3">
        <v>42626.439953703702</v>
      </c>
      <c r="B586" s="4" t="s">
        <v>66</v>
      </c>
      <c r="C586" s="4" t="s">
        <v>577</v>
      </c>
      <c r="D586" s="4" t="s">
        <v>30</v>
      </c>
      <c r="E586" s="4" t="s">
        <v>63</v>
      </c>
      <c r="F586" s="5">
        <v>0</v>
      </c>
      <c r="G586" s="5">
        <v>61</v>
      </c>
      <c r="H586" s="5">
        <v>225</v>
      </c>
      <c r="I586" s="5">
        <v>109</v>
      </c>
      <c r="J586" s="4" t="s">
        <v>64</v>
      </c>
      <c r="K586" s="5">
        <v>1</v>
      </c>
      <c r="L586" s="17" t="s">
        <v>25</v>
      </c>
      <c r="M586" s="5">
        <f t="shared" si="43"/>
        <v>57.024000000000001</v>
      </c>
      <c r="N586" s="6" t="str">
        <f>VLOOKUP(C586,'[14]Trips&amp;Operators'!$C$1:$E$99999,3,FALSE)</f>
        <v>ROCHA</v>
      </c>
      <c r="O586" s="7" t="s">
        <v>26</v>
      </c>
      <c r="P586" s="8" t="str">
        <f>VLOOKUP(E586,[2]CommonEnf!$A$1:$B$12,2,FALSE)</f>
        <v>Line terminus</v>
      </c>
      <c r="Q586" s="4" t="str">
        <f t="shared" si="44"/>
        <v>13</v>
      </c>
      <c r="R586" s="9">
        <f t="shared" si="45"/>
        <v>42626</v>
      </c>
      <c r="S586" s="4" t="str">
        <f t="shared" si="46"/>
        <v>0144-13</v>
      </c>
      <c r="T586" s="4" t="str">
        <f t="shared" si="47"/>
        <v>EC</v>
      </c>
    </row>
    <row r="587" spans="1:20" x14ac:dyDescent="0.25">
      <c r="A587" s="3">
        <v>42626.483738425923</v>
      </c>
      <c r="B587" s="4" t="s">
        <v>69</v>
      </c>
      <c r="C587" s="4" t="s">
        <v>578</v>
      </c>
      <c r="D587" s="4" t="s">
        <v>30</v>
      </c>
      <c r="E587" s="4" t="s">
        <v>63</v>
      </c>
      <c r="F587" s="5">
        <v>0</v>
      </c>
      <c r="G587" s="5">
        <v>49</v>
      </c>
      <c r="H587" s="5">
        <v>194</v>
      </c>
      <c r="I587" s="5">
        <v>158</v>
      </c>
      <c r="J587" s="4" t="s">
        <v>64</v>
      </c>
      <c r="K587" s="5">
        <v>1</v>
      </c>
      <c r="L587" s="17" t="s">
        <v>25</v>
      </c>
      <c r="M587" s="5">
        <f t="shared" si="43"/>
        <v>82.895999999999987</v>
      </c>
      <c r="N587" s="6" t="str">
        <f>VLOOKUP(C587,'[14]Trips&amp;Operators'!$C$1:$E$99999,3,FALSE)</f>
        <v>DAVIS</v>
      </c>
      <c r="O587" s="7" t="s">
        <v>26</v>
      </c>
      <c r="P587" s="8" t="str">
        <f>VLOOKUP(E587,[2]CommonEnf!$A$1:$B$12,2,FALSE)</f>
        <v>Line terminus</v>
      </c>
      <c r="Q587" s="4" t="str">
        <f t="shared" si="44"/>
        <v>13</v>
      </c>
      <c r="R587" s="9">
        <f t="shared" si="45"/>
        <v>42626</v>
      </c>
      <c r="S587" s="4" t="str">
        <f t="shared" si="46"/>
        <v>0152-13</v>
      </c>
      <c r="T587" s="4" t="str">
        <f t="shared" si="47"/>
        <v>EC</v>
      </c>
    </row>
    <row r="588" spans="1:20" x14ac:dyDescent="0.25">
      <c r="A588" s="3">
        <v>42626.587835648148</v>
      </c>
      <c r="B588" s="4" t="s">
        <v>66</v>
      </c>
      <c r="C588" s="4" t="s">
        <v>568</v>
      </c>
      <c r="D588" s="4" t="s">
        <v>30</v>
      </c>
      <c r="E588" s="4" t="s">
        <v>63</v>
      </c>
      <c r="F588" s="5">
        <v>0</v>
      </c>
      <c r="G588" s="5">
        <v>40</v>
      </c>
      <c r="H588" s="5">
        <v>145</v>
      </c>
      <c r="I588" s="5">
        <v>99</v>
      </c>
      <c r="J588" s="4" t="s">
        <v>64</v>
      </c>
      <c r="K588" s="5">
        <v>1</v>
      </c>
      <c r="L588" s="17" t="s">
        <v>25</v>
      </c>
      <c r="M588" s="5">
        <f t="shared" si="43"/>
        <v>51.744</v>
      </c>
      <c r="N588" s="6" t="str">
        <f>VLOOKUP(C588,'[14]Trips&amp;Operators'!$C$1:$E$99999,3,FALSE)</f>
        <v>STORY</v>
      </c>
      <c r="O588" s="7" t="s">
        <v>26</v>
      </c>
      <c r="P588" s="8" t="str">
        <f>VLOOKUP(E588,[2]CommonEnf!$A$1:$B$12,2,FALSE)</f>
        <v>Line terminus</v>
      </c>
      <c r="Q588" s="4" t="str">
        <f t="shared" si="44"/>
        <v>13</v>
      </c>
      <c r="R588" s="9">
        <f t="shared" si="45"/>
        <v>42626</v>
      </c>
      <c r="S588" s="4" t="str">
        <f t="shared" si="46"/>
        <v>0172-13</v>
      </c>
      <c r="T588" s="4" t="str">
        <f t="shared" si="47"/>
        <v>EC</v>
      </c>
    </row>
    <row r="589" spans="1:20" x14ac:dyDescent="0.25">
      <c r="A589" s="3">
        <v>42626.693414351852</v>
      </c>
      <c r="B589" s="4" t="s">
        <v>28</v>
      </c>
      <c r="C589" s="4" t="s">
        <v>579</v>
      </c>
      <c r="D589" s="4" t="s">
        <v>30</v>
      </c>
      <c r="E589" s="4" t="s">
        <v>63</v>
      </c>
      <c r="F589" s="5">
        <v>0</v>
      </c>
      <c r="G589" s="5">
        <v>50</v>
      </c>
      <c r="H589" s="5">
        <v>172</v>
      </c>
      <c r="I589" s="5">
        <v>129</v>
      </c>
      <c r="J589" s="4" t="s">
        <v>64</v>
      </c>
      <c r="K589" s="5">
        <v>1</v>
      </c>
      <c r="L589" s="17" t="s">
        <v>25</v>
      </c>
      <c r="M589" s="5">
        <f t="shared" si="43"/>
        <v>67.584000000000003</v>
      </c>
      <c r="N589" s="6" t="str">
        <f>VLOOKUP(C589,'[14]Trips&amp;Operators'!$C$1:$E$99999,3,FALSE)</f>
        <v>STEWART</v>
      </c>
      <c r="O589" s="7" t="s">
        <v>26</v>
      </c>
      <c r="P589" s="8" t="str">
        <f>VLOOKUP(E589,[2]CommonEnf!$A$1:$B$12,2,FALSE)</f>
        <v>Line terminus</v>
      </c>
      <c r="Q589" s="4" t="str">
        <f t="shared" si="44"/>
        <v>13</v>
      </c>
      <c r="R589" s="9">
        <f t="shared" si="45"/>
        <v>42626</v>
      </c>
      <c r="S589" s="4" t="str">
        <f t="shared" si="46"/>
        <v>0190-13</v>
      </c>
      <c r="T589" s="4" t="str">
        <f t="shared" si="47"/>
        <v>EC</v>
      </c>
    </row>
    <row r="590" spans="1:20" x14ac:dyDescent="0.25">
      <c r="A590" s="3">
        <v>42626.698692129627</v>
      </c>
      <c r="B590" s="4" t="s">
        <v>152</v>
      </c>
      <c r="C590" s="4" t="s">
        <v>580</v>
      </c>
      <c r="D590" s="4" t="s">
        <v>30</v>
      </c>
      <c r="E590" s="4" t="s">
        <v>63</v>
      </c>
      <c r="F590" s="5">
        <v>0</v>
      </c>
      <c r="G590" s="5">
        <v>59</v>
      </c>
      <c r="H590" s="5">
        <v>170</v>
      </c>
      <c r="I590" s="5">
        <v>121</v>
      </c>
      <c r="J590" s="4" t="s">
        <v>64</v>
      </c>
      <c r="K590" s="5">
        <v>1</v>
      </c>
      <c r="L590" s="17" t="s">
        <v>25</v>
      </c>
      <c r="M590" s="5">
        <f t="shared" si="43"/>
        <v>63.36</v>
      </c>
      <c r="N590" s="6" t="str">
        <f>VLOOKUP(C590,'[14]Trips&amp;Operators'!$C$1:$E$99999,3,FALSE)</f>
        <v>BERLING</v>
      </c>
      <c r="O590" s="7" t="s">
        <v>26</v>
      </c>
      <c r="P590" s="8" t="str">
        <f>VLOOKUP(E590,[2]CommonEnf!$A$1:$B$12,2,FALSE)</f>
        <v>Line terminus</v>
      </c>
      <c r="Q590" s="4" t="str">
        <f t="shared" si="44"/>
        <v>13</v>
      </c>
      <c r="R590" s="9">
        <f t="shared" si="45"/>
        <v>42626</v>
      </c>
      <c r="S590" s="4" t="str">
        <f t="shared" si="46"/>
        <v>0192-13</v>
      </c>
      <c r="T590" s="4" t="str">
        <f t="shared" si="47"/>
        <v>EC</v>
      </c>
    </row>
    <row r="591" spans="1:20" x14ac:dyDescent="0.25">
      <c r="A591" s="3">
        <v>42626.816238425927</v>
      </c>
      <c r="B591" s="4" t="s">
        <v>177</v>
      </c>
      <c r="C591" s="4" t="s">
        <v>581</v>
      </c>
      <c r="D591" s="4" t="s">
        <v>30</v>
      </c>
      <c r="E591" s="4" t="s">
        <v>63</v>
      </c>
      <c r="F591" s="5">
        <v>0</v>
      </c>
      <c r="G591" s="5">
        <v>59</v>
      </c>
      <c r="H591" s="5">
        <v>192</v>
      </c>
      <c r="I591" s="5">
        <v>134</v>
      </c>
      <c r="J591" s="4" t="s">
        <v>64</v>
      </c>
      <c r="K591" s="5">
        <v>1</v>
      </c>
      <c r="L591" s="17" t="s">
        <v>25</v>
      </c>
      <c r="M591" s="5">
        <f t="shared" si="43"/>
        <v>70.224000000000004</v>
      </c>
      <c r="N591" s="6" t="str">
        <f>VLOOKUP(C591,'[14]Trips&amp;Operators'!$C$1:$E$99999,3,FALSE)</f>
        <v>STORY</v>
      </c>
      <c r="O591" s="7" t="s">
        <v>26</v>
      </c>
      <c r="P591" s="8" t="str">
        <f>VLOOKUP(E591,[2]CommonEnf!$A$1:$B$12,2,FALSE)</f>
        <v>Line terminus</v>
      </c>
      <c r="Q591" s="4" t="str">
        <f t="shared" si="44"/>
        <v>13</v>
      </c>
      <c r="R591" s="9">
        <f t="shared" si="45"/>
        <v>42626</v>
      </c>
      <c r="S591" s="4" t="str">
        <f t="shared" si="46"/>
        <v>0216-13</v>
      </c>
      <c r="T591" s="4" t="str">
        <f t="shared" si="47"/>
        <v>EC</v>
      </c>
    </row>
    <row r="592" spans="1:20" x14ac:dyDescent="0.25">
      <c r="A592" s="3">
        <v>42626.358981481484</v>
      </c>
      <c r="B592" s="4" t="s">
        <v>146</v>
      </c>
      <c r="C592" s="4" t="s">
        <v>582</v>
      </c>
      <c r="D592" s="4" t="s">
        <v>30</v>
      </c>
      <c r="E592" s="4" t="s">
        <v>63</v>
      </c>
      <c r="F592" s="5">
        <v>0</v>
      </c>
      <c r="G592" s="5">
        <v>63</v>
      </c>
      <c r="H592" s="5">
        <v>233244</v>
      </c>
      <c r="I592" s="5">
        <v>233314</v>
      </c>
      <c r="J592" s="4" t="s">
        <v>64</v>
      </c>
      <c r="K592" s="5">
        <v>233491</v>
      </c>
      <c r="L592" s="17" t="s">
        <v>34</v>
      </c>
      <c r="M592" s="5">
        <f t="shared" si="43"/>
        <v>93.456000000000003</v>
      </c>
      <c r="N592" s="6" t="str">
        <f>VLOOKUP(C592,'[14]Trips&amp;Operators'!$C$1:$E$99999,3,FALSE)</f>
        <v>SPECTOR</v>
      </c>
      <c r="O592" s="7" t="s">
        <v>26</v>
      </c>
      <c r="P592" s="8" t="str">
        <f>VLOOKUP(E592,[2]CommonEnf!$A$1:$B$12,2,FALSE)</f>
        <v>Line terminus</v>
      </c>
      <c r="Q592" s="4" t="str">
        <f t="shared" si="44"/>
        <v>13</v>
      </c>
      <c r="R592" s="9">
        <f t="shared" si="45"/>
        <v>42626</v>
      </c>
      <c r="S592" s="4" t="str">
        <f t="shared" si="46"/>
        <v>0135-13</v>
      </c>
      <c r="T592" s="4" t="str">
        <f t="shared" si="47"/>
        <v>EC</v>
      </c>
    </row>
    <row r="593" spans="1:20" x14ac:dyDescent="0.25">
      <c r="A593" s="3">
        <v>42626.579050925924</v>
      </c>
      <c r="B593" s="4" t="s">
        <v>146</v>
      </c>
      <c r="C593" s="4" t="s">
        <v>561</v>
      </c>
      <c r="D593" s="4" t="s">
        <v>30</v>
      </c>
      <c r="E593" s="4" t="s">
        <v>63</v>
      </c>
      <c r="F593" s="5">
        <v>0</v>
      </c>
      <c r="G593" s="5">
        <v>94</v>
      </c>
      <c r="H593" s="5">
        <v>233103</v>
      </c>
      <c r="I593" s="5">
        <v>233240</v>
      </c>
      <c r="J593" s="4" t="s">
        <v>64</v>
      </c>
      <c r="K593" s="5">
        <v>233491</v>
      </c>
      <c r="L593" s="17" t="s">
        <v>34</v>
      </c>
      <c r="M593" s="5">
        <f t="shared" si="43"/>
        <v>132.52799999999999</v>
      </c>
      <c r="N593" s="6" t="str">
        <f>VLOOKUP(C593,'[14]Trips&amp;Operators'!$C$1:$E$99999,3,FALSE)</f>
        <v>BERLING</v>
      </c>
      <c r="O593" s="7" t="s">
        <v>26</v>
      </c>
      <c r="P593" s="8" t="str">
        <f>VLOOKUP(E593,[2]CommonEnf!$A$1:$B$12,2,FALSE)</f>
        <v>Line terminus</v>
      </c>
      <c r="Q593" s="4" t="str">
        <f t="shared" si="44"/>
        <v>13</v>
      </c>
      <c r="R593" s="9">
        <f t="shared" si="45"/>
        <v>42626</v>
      </c>
      <c r="S593" s="4" t="str">
        <f t="shared" si="46"/>
        <v>0177-13</v>
      </c>
      <c r="T593" s="4" t="str">
        <f t="shared" si="47"/>
        <v>EC</v>
      </c>
    </row>
    <row r="594" spans="1:20" x14ac:dyDescent="0.25">
      <c r="A594" s="3">
        <v>42626.587083333332</v>
      </c>
      <c r="B594" s="4" t="s">
        <v>78</v>
      </c>
      <c r="C594" s="4" t="s">
        <v>583</v>
      </c>
      <c r="D594" s="4" t="s">
        <v>30</v>
      </c>
      <c r="E594" s="4" t="s">
        <v>63</v>
      </c>
      <c r="F594" s="5">
        <v>0</v>
      </c>
      <c r="G594" s="5">
        <v>68</v>
      </c>
      <c r="H594" s="5">
        <v>233246</v>
      </c>
      <c r="I594" s="5">
        <v>233314</v>
      </c>
      <c r="J594" s="4" t="s">
        <v>64</v>
      </c>
      <c r="K594" s="5">
        <v>233491</v>
      </c>
      <c r="L594" s="17" t="s">
        <v>34</v>
      </c>
      <c r="M594" s="5">
        <f t="shared" si="43"/>
        <v>93.456000000000003</v>
      </c>
      <c r="N594" s="6" t="str">
        <f>VLOOKUP(C594,'[14]Trips&amp;Operators'!$C$1:$E$99999,3,FALSE)</f>
        <v>BROWN</v>
      </c>
      <c r="O594" s="7" t="s">
        <v>26</v>
      </c>
      <c r="P594" s="8" t="str">
        <f>VLOOKUP(E594,[2]CommonEnf!$A$1:$B$12,2,FALSE)</f>
        <v>Line terminus</v>
      </c>
      <c r="Q594" s="4" t="str">
        <f t="shared" si="44"/>
        <v>13</v>
      </c>
      <c r="R594" s="9">
        <f t="shared" si="45"/>
        <v>42626</v>
      </c>
      <c r="S594" s="4" t="str">
        <f t="shared" si="46"/>
        <v>0179-13</v>
      </c>
      <c r="T594" s="4" t="str">
        <f t="shared" si="47"/>
        <v>EC</v>
      </c>
    </row>
    <row r="595" spans="1:20" x14ac:dyDescent="0.25">
      <c r="A595" s="3">
        <v>42626.348530092589</v>
      </c>
      <c r="B595" s="4" t="s">
        <v>35</v>
      </c>
      <c r="C595" s="4" t="s">
        <v>584</v>
      </c>
      <c r="D595" s="4" t="s">
        <v>30</v>
      </c>
      <c r="E595" s="4" t="s">
        <v>23</v>
      </c>
      <c r="F595" s="5">
        <v>0</v>
      </c>
      <c r="G595" s="5">
        <v>333</v>
      </c>
      <c r="H595" s="5">
        <v>16722</v>
      </c>
      <c r="I595" s="5">
        <v>16063</v>
      </c>
      <c r="J595" s="4" t="s">
        <v>24</v>
      </c>
      <c r="K595" s="5">
        <v>15777</v>
      </c>
      <c r="L595" s="17" t="s">
        <v>25</v>
      </c>
      <c r="M595" s="5">
        <f t="shared" si="43"/>
        <v>151.00800000000001</v>
      </c>
      <c r="N595" s="6" t="str">
        <f>VLOOKUP(C595,'[14]Trips&amp;Operators'!$C$1:$E$99999,3,FALSE)</f>
        <v>STARKS</v>
      </c>
      <c r="O595" s="7" t="s">
        <v>26</v>
      </c>
      <c r="P595" s="8" t="str">
        <f>VLOOKUP(E595,[2]CommonEnf!$A$1:$B$12,2,FALSE)</f>
        <v>Crossing Early Arrival</v>
      </c>
      <c r="Q595" s="4" t="str">
        <f t="shared" si="44"/>
        <v>13</v>
      </c>
      <c r="R595" s="9">
        <f t="shared" si="45"/>
        <v>42626</v>
      </c>
      <c r="S595" s="4" t="str">
        <f t="shared" si="46"/>
        <v>0810-13</v>
      </c>
      <c r="T595" s="4" t="str">
        <f t="shared" si="47"/>
        <v>NW</v>
      </c>
    </row>
    <row r="596" spans="1:20" x14ac:dyDescent="0.25">
      <c r="A596" s="3">
        <v>42626.722615740742</v>
      </c>
      <c r="B596" s="4" t="s">
        <v>35</v>
      </c>
      <c r="C596" s="4" t="s">
        <v>585</v>
      </c>
      <c r="D596" s="4" t="s">
        <v>30</v>
      </c>
      <c r="E596" s="4" t="s">
        <v>45</v>
      </c>
      <c r="F596" s="5">
        <v>150</v>
      </c>
      <c r="G596" s="5">
        <v>287</v>
      </c>
      <c r="H596" s="5">
        <v>15893</v>
      </c>
      <c r="I596" s="5">
        <v>15166</v>
      </c>
      <c r="J596" s="4" t="s">
        <v>46</v>
      </c>
      <c r="K596" s="5">
        <v>14977</v>
      </c>
      <c r="L596" s="17" t="s">
        <v>25</v>
      </c>
      <c r="M596" s="5">
        <f t="shared" si="43"/>
        <v>99.792000000000002</v>
      </c>
      <c r="N596" s="6" t="str">
        <f>VLOOKUP(C596,'[14]Trips&amp;Operators'!$C$1:$E$99999,3,FALSE)</f>
        <v>MAHAN</v>
      </c>
      <c r="O596" s="7" t="s">
        <v>26</v>
      </c>
      <c r="P596" s="8" t="str">
        <f>VLOOKUP(E596,[2]CommonEnf!$A$1:$B$12,2,FALSE)</f>
        <v>Speed Restriction</v>
      </c>
      <c r="Q596" s="4" t="str">
        <f t="shared" si="44"/>
        <v>13</v>
      </c>
      <c r="R596" s="9">
        <f t="shared" si="45"/>
        <v>42626</v>
      </c>
      <c r="S596" s="4" t="str">
        <f t="shared" si="46"/>
        <v>0832-13</v>
      </c>
      <c r="T596" s="4" t="str">
        <f t="shared" si="47"/>
        <v>NW</v>
      </c>
    </row>
    <row r="597" spans="1:20" x14ac:dyDescent="0.25">
      <c r="A597" s="3">
        <v>42626.326145833336</v>
      </c>
      <c r="B597" s="4" t="s">
        <v>73</v>
      </c>
      <c r="C597" s="4" t="s">
        <v>586</v>
      </c>
      <c r="D597" s="4" t="s">
        <v>30</v>
      </c>
      <c r="E597" s="4" t="s">
        <v>45</v>
      </c>
      <c r="F597" s="5">
        <v>300</v>
      </c>
      <c r="G597" s="5">
        <v>415</v>
      </c>
      <c r="H597" s="5">
        <v>24993</v>
      </c>
      <c r="I597" s="5">
        <v>23855</v>
      </c>
      <c r="J597" s="4" t="s">
        <v>46</v>
      </c>
      <c r="K597" s="5">
        <v>23561</v>
      </c>
      <c r="L597" s="17" t="s">
        <v>25</v>
      </c>
      <c r="M597" s="5">
        <f t="shared" si="43"/>
        <v>155.232</v>
      </c>
      <c r="N597" s="6" t="str">
        <f>VLOOKUP(C597,'[14]Trips&amp;Operators'!$C$1:$E$99999,3,FALSE)</f>
        <v>LEVIN</v>
      </c>
      <c r="O597" s="7" t="s">
        <v>26</v>
      </c>
      <c r="P597" s="8" t="str">
        <f>VLOOKUP(E597,[2]CommonEnf!$A$1:$B$12,2,FALSE)</f>
        <v>Speed Restriction</v>
      </c>
      <c r="Q597" s="4" t="str">
        <f t="shared" si="44"/>
        <v>13</v>
      </c>
      <c r="R597" s="9">
        <f t="shared" si="45"/>
        <v>42626</v>
      </c>
      <c r="S597" s="4" t="str">
        <f t="shared" si="46"/>
        <v>0808-13</v>
      </c>
      <c r="T597" s="4" t="str">
        <f t="shared" si="47"/>
        <v>NW</v>
      </c>
    </row>
    <row r="598" spans="1:20" x14ac:dyDescent="0.25">
      <c r="A598" s="3">
        <v>42626.346828703703</v>
      </c>
      <c r="B598" s="4" t="s">
        <v>35</v>
      </c>
      <c r="C598" s="4" t="s">
        <v>584</v>
      </c>
      <c r="D598" s="4" t="s">
        <v>30</v>
      </c>
      <c r="E598" s="4" t="s">
        <v>45</v>
      </c>
      <c r="F598" s="5">
        <v>300</v>
      </c>
      <c r="G598" s="5">
        <v>550</v>
      </c>
      <c r="H598" s="5">
        <v>27059</v>
      </c>
      <c r="I598" s="5">
        <v>24773</v>
      </c>
      <c r="J598" s="4" t="s">
        <v>46</v>
      </c>
      <c r="K598" s="5">
        <v>23561</v>
      </c>
      <c r="L598" s="17" t="s">
        <v>25</v>
      </c>
      <c r="M598" s="5">
        <f t="shared" si="43"/>
        <v>639.93600000000004</v>
      </c>
      <c r="N598" s="6" t="str">
        <f>VLOOKUP(C598,'[14]Trips&amp;Operators'!$C$1:$E$99999,3,FALSE)</f>
        <v>STARKS</v>
      </c>
      <c r="O598" s="7" t="s">
        <v>26</v>
      </c>
      <c r="P598" s="8" t="str">
        <f>VLOOKUP(E598,[2]CommonEnf!$A$1:$B$12,2,FALSE)</f>
        <v>Speed Restriction</v>
      </c>
      <c r="Q598" s="4" t="str">
        <f t="shared" si="44"/>
        <v>13</v>
      </c>
      <c r="R598" s="9">
        <f t="shared" si="45"/>
        <v>42626</v>
      </c>
      <c r="S598" s="4" t="str">
        <f t="shared" si="46"/>
        <v>0810-13</v>
      </c>
      <c r="T598" s="4" t="str">
        <f t="shared" si="47"/>
        <v>NW</v>
      </c>
    </row>
    <row r="599" spans="1:20" x14ac:dyDescent="0.25">
      <c r="A599" s="3">
        <v>42626.343576388892</v>
      </c>
      <c r="B599" s="4" t="s">
        <v>35</v>
      </c>
      <c r="C599" s="4" t="s">
        <v>584</v>
      </c>
      <c r="D599" s="4" t="s">
        <v>30</v>
      </c>
      <c r="E599" s="4" t="s">
        <v>45</v>
      </c>
      <c r="F599" s="5">
        <v>400</v>
      </c>
      <c r="G599" s="5">
        <v>528</v>
      </c>
      <c r="H599" s="5">
        <v>51873</v>
      </c>
      <c r="I599" s="5">
        <v>50096</v>
      </c>
      <c r="J599" s="4" t="s">
        <v>46</v>
      </c>
      <c r="K599" s="5">
        <v>49775</v>
      </c>
      <c r="L599" s="17" t="s">
        <v>25</v>
      </c>
      <c r="M599" s="5">
        <f t="shared" si="43"/>
        <v>169.48799999999997</v>
      </c>
      <c r="N599" s="6" t="str">
        <f>VLOOKUP(C599,'[14]Trips&amp;Operators'!$C$1:$E$99999,3,FALSE)</f>
        <v>STARKS</v>
      </c>
      <c r="O599" s="7" t="s">
        <v>26</v>
      </c>
      <c r="P599" s="8" t="str">
        <f>VLOOKUP(E599,[2]CommonEnf!$A$1:$B$12,2,FALSE)</f>
        <v>Speed Restriction</v>
      </c>
      <c r="Q599" s="4" t="str">
        <f t="shared" si="44"/>
        <v>13</v>
      </c>
      <c r="R599" s="9">
        <f t="shared" si="45"/>
        <v>42626</v>
      </c>
      <c r="S599" s="4" t="str">
        <f t="shared" si="46"/>
        <v>0810-13</v>
      </c>
      <c r="T599" s="4" t="str">
        <f t="shared" si="47"/>
        <v>NW</v>
      </c>
    </row>
    <row r="600" spans="1:20" x14ac:dyDescent="0.25">
      <c r="A600" s="3">
        <v>42626.710636574076</v>
      </c>
      <c r="B600" s="4" t="s">
        <v>31</v>
      </c>
      <c r="C600" s="4" t="s">
        <v>587</v>
      </c>
      <c r="D600" s="4" t="s">
        <v>30</v>
      </c>
      <c r="E600" s="4" t="s">
        <v>45</v>
      </c>
      <c r="F600" s="5">
        <v>150</v>
      </c>
      <c r="G600" s="5">
        <v>328</v>
      </c>
      <c r="H600" s="5">
        <v>56128</v>
      </c>
      <c r="I600" s="5">
        <v>56718</v>
      </c>
      <c r="J600" s="4" t="s">
        <v>46</v>
      </c>
      <c r="K600" s="5">
        <v>57008</v>
      </c>
      <c r="L600" s="17" t="s">
        <v>34</v>
      </c>
      <c r="M600" s="5">
        <f t="shared" si="43"/>
        <v>153.12</v>
      </c>
      <c r="N600" s="6" t="str">
        <f>VLOOKUP(C600,'[14]Trips&amp;Operators'!$C$1:$E$99999,3,FALSE)</f>
        <v>MAHAN</v>
      </c>
      <c r="O600" s="7" t="s">
        <v>26</v>
      </c>
      <c r="P600" s="8" t="str">
        <f>VLOOKUP(E600,[2]CommonEnf!$A$1:$B$12,2,FALSE)</f>
        <v>Speed Restriction</v>
      </c>
      <c r="Q600" s="4" t="str">
        <f t="shared" si="44"/>
        <v>13</v>
      </c>
      <c r="R600" s="9">
        <f t="shared" si="45"/>
        <v>42626</v>
      </c>
      <c r="S600" s="4" t="str">
        <f t="shared" si="46"/>
        <v>0831-13</v>
      </c>
      <c r="T600" s="4" t="str">
        <f t="shared" si="47"/>
        <v>NW</v>
      </c>
    </row>
    <row r="601" spans="1:20" x14ac:dyDescent="0.25">
      <c r="A601" s="3">
        <v>42626.751851851855</v>
      </c>
      <c r="B601" s="4" t="s">
        <v>31</v>
      </c>
      <c r="C601" s="4" t="s">
        <v>588</v>
      </c>
      <c r="D601" s="4" t="s">
        <v>30</v>
      </c>
      <c r="E601" s="4" t="s">
        <v>45</v>
      </c>
      <c r="F601" s="5">
        <v>150</v>
      </c>
      <c r="G601" s="5">
        <v>332</v>
      </c>
      <c r="H601" s="5">
        <v>55795</v>
      </c>
      <c r="I601" s="5">
        <v>56507</v>
      </c>
      <c r="J601" s="4" t="s">
        <v>46</v>
      </c>
      <c r="K601" s="5">
        <v>57008</v>
      </c>
      <c r="L601" s="17" t="s">
        <v>34</v>
      </c>
      <c r="M601" s="5">
        <f t="shared" si="43"/>
        <v>264.52800000000002</v>
      </c>
      <c r="N601" s="6" t="str">
        <f>VLOOKUP(C601,'[14]Trips&amp;Operators'!$C$1:$E$99999,3,FALSE)</f>
        <v>MAHAN</v>
      </c>
      <c r="O601" s="7" t="s">
        <v>26</v>
      </c>
      <c r="P601" s="8" t="str">
        <f>VLOOKUP(E601,[2]CommonEnf!$A$1:$B$12,2,FALSE)</f>
        <v>Speed Restriction</v>
      </c>
      <c r="Q601" s="4" t="str">
        <f t="shared" si="44"/>
        <v>13</v>
      </c>
      <c r="R601" s="9">
        <f t="shared" si="45"/>
        <v>42626</v>
      </c>
      <c r="S601" s="4" t="str">
        <f t="shared" si="46"/>
        <v>0835-13</v>
      </c>
      <c r="T601" s="4" t="str">
        <f t="shared" si="47"/>
        <v>NW</v>
      </c>
    </row>
    <row r="602" spans="1:20" x14ac:dyDescent="0.25">
      <c r="A602" s="3">
        <v>42626.350659722222</v>
      </c>
      <c r="B602" s="4" t="s">
        <v>35</v>
      </c>
      <c r="C602" s="4" t="s">
        <v>584</v>
      </c>
      <c r="D602" s="4" t="s">
        <v>33</v>
      </c>
      <c r="E602" s="4" t="s">
        <v>102</v>
      </c>
      <c r="F602" s="5">
        <v>100</v>
      </c>
      <c r="G602" s="5">
        <v>150</v>
      </c>
      <c r="H602" s="5">
        <v>10492</v>
      </c>
      <c r="I602" s="5">
        <v>10240</v>
      </c>
      <c r="J602" s="4" t="s">
        <v>24</v>
      </c>
      <c r="K602" s="5">
        <v>11000</v>
      </c>
      <c r="L602" s="17" t="s">
        <v>25</v>
      </c>
      <c r="M602" s="5">
        <f t="shared" si="43"/>
        <v>-401.28</v>
      </c>
      <c r="N602" s="6" t="str">
        <f>VLOOKUP(C602,'[14]Trips&amp;Operators'!$C$1:$E$99999,3,FALSE)</f>
        <v>STARKS</v>
      </c>
      <c r="O602" s="7" t="s">
        <v>26</v>
      </c>
      <c r="P602" s="8" t="str">
        <f>VLOOKUP(E602,[2]CommonEnf!$A$1:$B$12,2,FALSE)</f>
        <v>Speed Restriction</v>
      </c>
      <c r="Q602" s="4" t="str">
        <f t="shared" si="44"/>
        <v>13</v>
      </c>
      <c r="R602" s="9">
        <f t="shared" si="45"/>
        <v>42626</v>
      </c>
      <c r="S602" s="4" t="str">
        <f t="shared" si="46"/>
        <v>0810-13</v>
      </c>
      <c r="T602" s="4" t="str">
        <f t="shared" si="47"/>
        <v>NW</v>
      </c>
    </row>
    <row r="603" spans="1:20" x14ac:dyDescent="0.25">
      <c r="A603" s="10">
        <v>42626.802210648151</v>
      </c>
      <c r="B603" s="11" t="s">
        <v>35</v>
      </c>
      <c r="C603" s="11" t="s">
        <v>589</v>
      </c>
      <c r="D603" s="11" t="s">
        <v>30</v>
      </c>
      <c r="E603" s="11" t="s">
        <v>45</v>
      </c>
      <c r="F603" s="12">
        <v>150</v>
      </c>
      <c r="G603" s="12">
        <v>329</v>
      </c>
      <c r="H603" s="12">
        <v>30966</v>
      </c>
      <c r="I603" s="12">
        <v>30169</v>
      </c>
      <c r="J603" s="11" t="s">
        <v>46</v>
      </c>
      <c r="K603" s="12">
        <v>29659</v>
      </c>
      <c r="L603" s="19" t="s">
        <v>25</v>
      </c>
      <c r="M603" s="12">
        <f t="shared" si="43"/>
        <v>269.27999999999997</v>
      </c>
      <c r="N603" s="13" t="str">
        <f>VLOOKUP(C603,'[14]Trips&amp;Operators'!$C$1:$E$99999,3,FALSE)</f>
        <v>MAHAN</v>
      </c>
      <c r="O603" s="14" t="s">
        <v>26</v>
      </c>
      <c r="P603" s="15"/>
      <c r="Q603" s="11" t="str">
        <f t="shared" si="44"/>
        <v>13</v>
      </c>
      <c r="R603" s="16">
        <f t="shared" si="45"/>
        <v>42626</v>
      </c>
      <c r="S603" s="2" t="str">
        <f t="shared" si="46"/>
        <v>0906-13</v>
      </c>
      <c r="T603" s="2" t="str">
        <f t="shared" si="47"/>
        <v>Other</v>
      </c>
    </row>
    <row r="604" spans="1:20" x14ac:dyDescent="0.25">
      <c r="A604" s="3">
        <v>42626.741898148146</v>
      </c>
      <c r="B604" s="4" t="s">
        <v>202</v>
      </c>
      <c r="C604" s="4" t="s">
        <v>590</v>
      </c>
      <c r="D604" s="4" t="s">
        <v>30</v>
      </c>
      <c r="E604" s="4" t="s">
        <v>63</v>
      </c>
      <c r="F604" s="5">
        <v>0</v>
      </c>
      <c r="G604" s="5">
        <v>14</v>
      </c>
      <c r="H604" s="5">
        <v>21</v>
      </c>
      <c r="I604" s="5">
        <v>17</v>
      </c>
      <c r="J604" s="4" t="s">
        <v>64</v>
      </c>
      <c r="K604" s="5">
        <v>1</v>
      </c>
      <c r="L604" s="17" t="s">
        <v>25</v>
      </c>
      <c r="M604" s="5">
        <f t="shared" si="43"/>
        <v>8.4480000000000004</v>
      </c>
      <c r="N604" s="6" t="str">
        <f>VLOOKUP(C604,'[14]Trips&amp;Operators'!$C$1:$E$99999,3,FALSE)</f>
        <v>YANAI</v>
      </c>
      <c r="O604" s="7" t="s">
        <v>26</v>
      </c>
      <c r="P604" s="8"/>
      <c r="Q604" s="4" t="str">
        <f t="shared" si="44"/>
        <v>13</v>
      </c>
      <c r="R604" s="9">
        <f t="shared" si="45"/>
        <v>42626</v>
      </c>
      <c r="S604" s="2" t="str">
        <f t="shared" si="46"/>
        <v>52-13</v>
      </c>
      <c r="T604" s="2" t="str">
        <f t="shared" si="47"/>
        <v>Other</v>
      </c>
    </row>
    <row r="605" spans="1:20" x14ac:dyDescent="0.25">
      <c r="A605" s="3">
        <v>42626.652743055558</v>
      </c>
      <c r="B605" s="4" t="s">
        <v>35</v>
      </c>
      <c r="C605" s="4" t="s">
        <v>591</v>
      </c>
      <c r="D605" s="4" t="s">
        <v>30</v>
      </c>
      <c r="E605" s="4" t="s">
        <v>63</v>
      </c>
      <c r="F605" s="5">
        <v>0</v>
      </c>
      <c r="G605" s="5">
        <v>49</v>
      </c>
      <c r="H605" s="5">
        <v>741</v>
      </c>
      <c r="I605" s="5">
        <v>717</v>
      </c>
      <c r="J605" s="4" t="s">
        <v>64</v>
      </c>
      <c r="K605" s="5">
        <v>575</v>
      </c>
      <c r="L605" s="17" t="s">
        <v>25</v>
      </c>
      <c r="M605" s="5">
        <f t="shared" si="43"/>
        <v>74.975999999999999</v>
      </c>
      <c r="N605" s="6" t="str">
        <f>VLOOKUP(C605,'[14]Trips&amp;Operators'!$C$1:$E$99999,3,FALSE)</f>
        <v>MAHAN</v>
      </c>
      <c r="O605" s="7" t="s">
        <v>26</v>
      </c>
      <c r="P605" s="8"/>
      <c r="Q605" s="4" t="str">
        <f t="shared" si="44"/>
        <v>13</v>
      </c>
      <c r="R605" s="9">
        <f t="shared" si="45"/>
        <v>42626</v>
      </c>
      <c r="S605" s="2" t="str">
        <f t="shared" si="46"/>
        <v>0904-13</v>
      </c>
      <c r="T605" s="2" t="str">
        <f t="shared" si="47"/>
        <v>Other</v>
      </c>
    </row>
    <row r="606" spans="1:20" x14ac:dyDescent="0.25">
      <c r="A606" s="3">
        <v>42627.766111111108</v>
      </c>
      <c r="B606" s="4" t="s">
        <v>91</v>
      </c>
      <c r="C606" s="4" t="s">
        <v>592</v>
      </c>
      <c r="D606" s="4" t="s">
        <v>22</v>
      </c>
      <c r="E606" s="4" t="s">
        <v>23</v>
      </c>
      <c r="F606" s="5">
        <v>0</v>
      </c>
      <c r="G606" s="5">
        <v>270</v>
      </c>
      <c r="H606" s="5">
        <v>33190</v>
      </c>
      <c r="I606" s="5">
        <v>33623</v>
      </c>
      <c r="J606" s="4" t="s">
        <v>24</v>
      </c>
      <c r="K606" s="5">
        <v>33137</v>
      </c>
      <c r="L606" s="17" t="s">
        <v>34</v>
      </c>
      <c r="M606" s="5">
        <f t="shared" si="43"/>
        <v>-256.608</v>
      </c>
      <c r="N606" s="6" t="str">
        <f>VLOOKUP(C606,'[15]Trips&amp;Operators'!$C$1:$E$99999,3,FALSE)</f>
        <v>LEVIN</v>
      </c>
      <c r="O606" s="7" t="s">
        <v>26</v>
      </c>
      <c r="P606" s="8" t="str">
        <f>VLOOKUP(E606,[2]CommonEnf!$A$1:$B$12,2,FALSE)</f>
        <v>Crossing Early Arrival</v>
      </c>
      <c r="Q606" s="4" t="str">
        <f t="shared" si="44"/>
        <v>14</v>
      </c>
      <c r="R606" s="9">
        <f t="shared" si="45"/>
        <v>42627</v>
      </c>
      <c r="S606" s="4" t="str">
        <f t="shared" si="46"/>
        <v>0217-14</v>
      </c>
      <c r="T606" s="4" t="str">
        <f t="shared" si="47"/>
        <v>EC</v>
      </c>
    </row>
    <row r="607" spans="1:20" x14ac:dyDescent="0.25">
      <c r="A607" s="3">
        <v>42627.92423611111</v>
      </c>
      <c r="B607" s="4" t="s">
        <v>91</v>
      </c>
      <c r="C607" s="4" t="s">
        <v>593</v>
      </c>
      <c r="D607" s="4" t="s">
        <v>22</v>
      </c>
      <c r="E607" s="4" t="s">
        <v>23</v>
      </c>
      <c r="F607" s="5">
        <v>0</v>
      </c>
      <c r="G607" s="5">
        <v>216</v>
      </c>
      <c r="H607" s="5">
        <v>42855</v>
      </c>
      <c r="I607" s="5">
        <v>43184</v>
      </c>
      <c r="J607" s="4" t="s">
        <v>24</v>
      </c>
      <c r="K607" s="5">
        <v>42779</v>
      </c>
      <c r="L607" s="17" t="s">
        <v>34</v>
      </c>
      <c r="M607" s="5">
        <f t="shared" si="43"/>
        <v>-213.84</v>
      </c>
      <c r="N607" s="6" t="str">
        <f>VLOOKUP(C607,'[15]Trips&amp;Operators'!$C$1:$E$99999,3,FALSE)</f>
        <v>LEVIN</v>
      </c>
      <c r="O607" s="7" t="s">
        <v>26</v>
      </c>
      <c r="P607" s="8" t="str">
        <f>VLOOKUP(E607,[2]CommonEnf!$A$1:$B$12,2,FALSE)</f>
        <v>Crossing Early Arrival</v>
      </c>
      <c r="Q607" s="4" t="str">
        <f t="shared" si="44"/>
        <v>14</v>
      </c>
      <c r="R607" s="9">
        <f t="shared" si="45"/>
        <v>42627</v>
      </c>
      <c r="S607" s="4" t="str">
        <f t="shared" si="46"/>
        <v>0233-14</v>
      </c>
      <c r="T607" s="4" t="str">
        <f t="shared" si="47"/>
        <v>EC</v>
      </c>
    </row>
    <row r="608" spans="1:20" x14ac:dyDescent="0.25">
      <c r="A608" s="3">
        <v>42627.986770833333</v>
      </c>
      <c r="B608" s="4" t="s">
        <v>182</v>
      </c>
      <c r="C608" s="4" t="s">
        <v>594</v>
      </c>
      <c r="D608" s="4" t="s">
        <v>22</v>
      </c>
      <c r="E608" s="4" t="s">
        <v>23</v>
      </c>
      <c r="F608" s="5">
        <v>0</v>
      </c>
      <c r="G608" s="5">
        <v>225</v>
      </c>
      <c r="H608" s="5">
        <v>42880</v>
      </c>
      <c r="I608" s="5">
        <v>43061</v>
      </c>
      <c r="J608" s="4" t="s">
        <v>24</v>
      </c>
      <c r="K608" s="5">
        <v>42779</v>
      </c>
      <c r="L608" s="17" t="s">
        <v>34</v>
      </c>
      <c r="M608" s="5">
        <f t="shared" si="43"/>
        <v>-148.89599999999999</v>
      </c>
      <c r="N608" s="6" t="str">
        <f>VLOOKUP(C608,'[15]Trips&amp;Operators'!$C$1:$E$99999,3,FALSE)</f>
        <v>SMITH</v>
      </c>
      <c r="O608" s="7" t="s">
        <v>26</v>
      </c>
      <c r="P608" s="8" t="str">
        <f>VLOOKUP(E608,[2]CommonEnf!$A$1:$B$12,2,FALSE)</f>
        <v>Crossing Early Arrival</v>
      </c>
      <c r="Q608" s="4" t="str">
        <f t="shared" si="44"/>
        <v>14</v>
      </c>
      <c r="R608" s="9">
        <f t="shared" si="45"/>
        <v>42627</v>
      </c>
      <c r="S608" s="4" t="str">
        <f t="shared" si="46"/>
        <v>0239-14</v>
      </c>
      <c r="T608" s="4" t="str">
        <f t="shared" si="47"/>
        <v>EC</v>
      </c>
    </row>
    <row r="609" spans="1:20" x14ac:dyDescent="0.25">
      <c r="A609" s="3">
        <v>42627.467256944445</v>
      </c>
      <c r="B609" s="4" t="s">
        <v>595</v>
      </c>
      <c r="C609" s="4" t="s">
        <v>596</v>
      </c>
      <c r="D609" s="4" t="s">
        <v>30</v>
      </c>
      <c r="E609" s="4" t="s">
        <v>23</v>
      </c>
      <c r="F609" s="5">
        <v>0</v>
      </c>
      <c r="G609" s="5">
        <v>54</v>
      </c>
      <c r="H609" s="5">
        <v>52983</v>
      </c>
      <c r="I609" s="5">
        <v>53046</v>
      </c>
      <c r="J609" s="4" t="s">
        <v>24</v>
      </c>
      <c r="K609" s="5">
        <v>53155</v>
      </c>
      <c r="L609" s="17" t="s">
        <v>34</v>
      </c>
      <c r="M609" s="5">
        <f t="shared" si="43"/>
        <v>57.552</v>
      </c>
      <c r="N609" s="6" t="str">
        <f>VLOOKUP(C609,'[15]Trips&amp;Operators'!$C$1:$E$99999,3,FALSE)</f>
        <v>BROWN</v>
      </c>
      <c r="O609" s="7" t="s">
        <v>26</v>
      </c>
      <c r="P609" s="8" t="s">
        <v>112</v>
      </c>
      <c r="Q609" s="4" t="str">
        <f t="shared" si="44"/>
        <v>14</v>
      </c>
      <c r="R609" s="9">
        <f t="shared" si="45"/>
        <v>42627</v>
      </c>
      <c r="S609" s="4" t="str">
        <f t="shared" si="46"/>
        <v>0159-14</v>
      </c>
      <c r="T609" s="4" t="str">
        <f t="shared" si="47"/>
        <v>EC</v>
      </c>
    </row>
    <row r="610" spans="1:20" x14ac:dyDescent="0.25">
      <c r="A610" s="3">
        <v>42627.386388888888</v>
      </c>
      <c r="B610" s="4" t="s">
        <v>99</v>
      </c>
      <c r="C610" s="4" t="s">
        <v>597</v>
      </c>
      <c r="D610" s="4" t="s">
        <v>30</v>
      </c>
      <c r="E610" s="4" t="s">
        <v>23</v>
      </c>
      <c r="F610" s="5">
        <v>0</v>
      </c>
      <c r="G610" s="5">
        <v>144</v>
      </c>
      <c r="H610" s="5">
        <v>54123</v>
      </c>
      <c r="I610" s="5">
        <v>53938</v>
      </c>
      <c r="J610" s="4" t="s">
        <v>24</v>
      </c>
      <c r="K610" s="5">
        <v>53277</v>
      </c>
      <c r="L610" s="17" t="s">
        <v>25</v>
      </c>
      <c r="M610" s="5">
        <f t="shared" si="43"/>
        <v>349.00800000000004</v>
      </c>
      <c r="N610" s="6" t="str">
        <f>VLOOKUP(C610,'[15]Trips&amp;Operators'!$C$1:$E$99999,3,FALSE)</f>
        <v>STRICKLAND</v>
      </c>
      <c r="O610" s="7" t="s">
        <v>26</v>
      </c>
      <c r="P610" s="8" t="s">
        <v>112</v>
      </c>
      <c r="Q610" s="4" t="str">
        <f t="shared" si="44"/>
        <v>14</v>
      </c>
      <c r="R610" s="9">
        <f t="shared" si="45"/>
        <v>42627</v>
      </c>
      <c r="S610" s="4" t="str">
        <f t="shared" si="46"/>
        <v>0134-14</v>
      </c>
      <c r="T610" s="4" t="str">
        <f t="shared" si="47"/>
        <v>EC</v>
      </c>
    </row>
    <row r="611" spans="1:20" x14ac:dyDescent="0.25">
      <c r="A611" s="3">
        <v>42627.318842592591</v>
      </c>
      <c r="B611" s="4" t="s">
        <v>113</v>
      </c>
      <c r="C611" s="4" t="s">
        <v>598</v>
      </c>
      <c r="D611" s="4" t="s">
        <v>30</v>
      </c>
      <c r="E611" s="4" t="s">
        <v>23</v>
      </c>
      <c r="F611" s="5">
        <v>0</v>
      </c>
      <c r="G611" s="5">
        <v>140</v>
      </c>
      <c r="H611" s="5">
        <v>59451</v>
      </c>
      <c r="I611" s="5">
        <v>59244</v>
      </c>
      <c r="J611" s="4" t="s">
        <v>24</v>
      </c>
      <c r="K611" s="5">
        <v>58904</v>
      </c>
      <c r="L611" s="17" t="s">
        <v>25</v>
      </c>
      <c r="M611" s="5">
        <f t="shared" si="43"/>
        <v>179.52</v>
      </c>
      <c r="N611" s="6" t="str">
        <f>VLOOKUP(C611,'[15]Trips&amp;Operators'!$C$1:$E$99999,3,FALSE)</f>
        <v>SPECTOR</v>
      </c>
      <c r="O611" s="7" t="s">
        <v>26</v>
      </c>
      <c r="P611" s="8" t="s">
        <v>112</v>
      </c>
      <c r="Q611" s="4" t="str">
        <f t="shared" si="44"/>
        <v>14</v>
      </c>
      <c r="R611" s="9">
        <f t="shared" si="45"/>
        <v>42627</v>
      </c>
      <c r="S611" s="4" t="str">
        <f t="shared" si="46"/>
        <v>0122-14</v>
      </c>
      <c r="T611" s="4" t="str">
        <f t="shared" si="47"/>
        <v>EC</v>
      </c>
    </row>
    <row r="612" spans="1:20" x14ac:dyDescent="0.25">
      <c r="A612" s="3">
        <v>42627.34002314815</v>
      </c>
      <c r="B612" s="4" t="s">
        <v>60</v>
      </c>
      <c r="C612" s="4" t="s">
        <v>599</v>
      </c>
      <c r="D612" s="4" t="s">
        <v>30</v>
      </c>
      <c r="E612" s="4" t="s">
        <v>23</v>
      </c>
      <c r="F612" s="5">
        <v>0</v>
      </c>
      <c r="G612" s="5">
        <v>103</v>
      </c>
      <c r="H612" s="5">
        <v>59282</v>
      </c>
      <c r="I612" s="5">
        <v>59168</v>
      </c>
      <c r="J612" s="4" t="s">
        <v>24</v>
      </c>
      <c r="K612" s="5">
        <v>58904</v>
      </c>
      <c r="L612" s="17" t="s">
        <v>25</v>
      </c>
      <c r="M612" s="5">
        <f t="shared" si="43"/>
        <v>139.392</v>
      </c>
      <c r="N612" s="6" t="str">
        <f>VLOOKUP(C612,'[15]Trips&amp;Operators'!$C$1:$E$99999,3,FALSE)</f>
        <v>ROCHA</v>
      </c>
      <c r="O612" s="7" t="s">
        <v>26</v>
      </c>
      <c r="P612" s="8" t="s">
        <v>112</v>
      </c>
      <c r="Q612" s="4" t="str">
        <f t="shared" si="44"/>
        <v>14</v>
      </c>
      <c r="R612" s="9">
        <f t="shared" si="45"/>
        <v>42627</v>
      </c>
      <c r="S612" s="4" t="str">
        <f t="shared" si="46"/>
        <v>0126-14</v>
      </c>
      <c r="T612" s="4" t="str">
        <f t="shared" si="47"/>
        <v>EC</v>
      </c>
    </row>
    <row r="613" spans="1:20" x14ac:dyDescent="0.25">
      <c r="A613" s="3">
        <v>42627.474456018521</v>
      </c>
      <c r="B613" s="4" t="s">
        <v>177</v>
      </c>
      <c r="C613" s="4" t="s">
        <v>600</v>
      </c>
      <c r="D613" s="4" t="s">
        <v>30</v>
      </c>
      <c r="E613" s="4" t="s">
        <v>23</v>
      </c>
      <c r="F613" s="5">
        <v>0</v>
      </c>
      <c r="G613" s="5">
        <v>75</v>
      </c>
      <c r="H613" s="5">
        <v>59150</v>
      </c>
      <c r="I613" s="5">
        <v>59044</v>
      </c>
      <c r="J613" s="4" t="s">
        <v>24</v>
      </c>
      <c r="K613" s="5">
        <v>58904</v>
      </c>
      <c r="L613" s="17" t="s">
        <v>25</v>
      </c>
      <c r="M613" s="5">
        <f t="shared" si="43"/>
        <v>73.92</v>
      </c>
      <c r="N613" s="6" t="str">
        <f>VLOOKUP(C613,'[15]Trips&amp;Operators'!$C$1:$E$99999,3,FALSE)</f>
        <v>KILLION</v>
      </c>
      <c r="O613" s="7" t="s">
        <v>26</v>
      </c>
      <c r="P613" s="8" t="s">
        <v>112</v>
      </c>
      <c r="Q613" s="4" t="str">
        <f t="shared" si="44"/>
        <v>14</v>
      </c>
      <c r="R613" s="9">
        <f t="shared" si="45"/>
        <v>42627</v>
      </c>
      <c r="S613" s="4" t="str">
        <f t="shared" si="46"/>
        <v>0152-14</v>
      </c>
      <c r="T613" s="4" t="str">
        <f t="shared" si="47"/>
        <v>EC</v>
      </c>
    </row>
    <row r="614" spans="1:20" x14ac:dyDescent="0.25">
      <c r="A614" s="3">
        <v>42627.557245370372</v>
      </c>
      <c r="B614" s="4" t="s">
        <v>60</v>
      </c>
      <c r="C614" s="4" t="s">
        <v>601</v>
      </c>
      <c r="D614" s="4" t="s">
        <v>30</v>
      </c>
      <c r="E614" s="4" t="s">
        <v>23</v>
      </c>
      <c r="F614" s="5">
        <v>110</v>
      </c>
      <c r="G614" s="5">
        <v>177</v>
      </c>
      <c r="H614" s="5">
        <v>63731</v>
      </c>
      <c r="I614" s="5">
        <v>63526</v>
      </c>
      <c r="J614" s="4" t="s">
        <v>24</v>
      </c>
      <c r="K614" s="5">
        <v>63309</v>
      </c>
      <c r="L614" s="17" t="s">
        <v>25</v>
      </c>
      <c r="M614" s="5">
        <f t="shared" si="43"/>
        <v>114.57599999999999</v>
      </c>
      <c r="N614" s="6" t="str">
        <f>VLOOKUP(C614,'[15]Trips&amp;Operators'!$C$1:$E$99999,3,FALSE)</f>
        <v>HILLS</v>
      </c>
      <c r="O614" s="7" t="s">
        <v>26</v>
      </c>
      <c r="P614" s="8" t="str">
        <f>VLOOKUP(E614,[2]CommonEnf!$A$1:$B$12,2,FALSE)</f>
        <v>Crossing Early Arrival</v>
      </c>
      <c r="Q614" s="4" t="str">
        <f t="shared" si="44"/>
        <v>14</v>
      </c>
      <c r="R614" s="9">
        <f t="shared" si="45"/>
        <v>42627</v>
      </c>
      <c r="S614" s="4" t="str">
        <f t="shared" si="46"/>
        <v>0168-14</v>
      </c>
      <c r="T614" s="4" t="str">
        <f t="shared" si="47"/>
        <v>EC</v>
      </c>
    </row>
    <row r="615" spans="1:20" x14ac:dyDescent="0.25">
      <c r="A615" s="3">
        <v>42627.701574074075</v>
      </c>
      <c r="B615" s="4" t="s">
        <v>60</v>
      </c>
      <c r="C615" s="4" t="s">
        <v>602</v>
      </c>
      <c r="D615" s="4" t="s">
        <v>30</v>
      </c>
      <c r="E615" s="4" t="s">
        <v>23</v>
      </c>
      <c r="F615" s="5">
        <v>120</v>
      </c>
      <c r="G615" s="5">
        <v>174</v>
      </c>
      <c r="H615" s="5">
        <v>63776</v>
      </c>
      <c r="I615" s="5">
        <v>63643</v>
      </c>
      <c r="J615" s="4" t="s">
        <v>24</v>
      </c>
      <c r="K615" s="5">
        <v>63309</v>
      </c>
      <c r="L615" s="17" t="s">
        <v>25</v>
      </c>
      <c r="M615" s="5">
        <f t="shared" si="43"/>
        <v>176.352</v>
      </c>
      <c r="N615" s="6" t="str">
        <f>VLOOKUP(C615,'[15]Trips&amp;Operators'!$C$1:$E$99999,3,FALSE)</f>
        <v>HILLS</v>
      </c>
      <c r="O615" s="7" t="s">
        <v>26</v>
      </c>
      <c r="P615" s="8" t="str">
        <f>VLOOKUP(E615,[2]CommonEnf!$A$1:$B$12,2,FALSE)</f>
        <v>Crossing Early Arrival</v>
      </c>
      <c r="Q615" s="4" t="str">
        <f t="shared" si="44"/>
        <v>14</v>
      </c>
      <c r="R615" s="9">
        <f t="shared" si="45"/>
        <v>42627</v>
      </c>
      <c r="S615" s="4" t="str">
        <f t="shared" si="46"/>
        <v>0196-14</v>
      </c>
      <c r="T615" s="4" t="str">
        <f t="shared" si="47"/>
        <v>EC</v>
      </c>
    </row>
    <row r="616" spans="1:20" x14ac:dyDescent="0.25">
      <c r="A616" s="3">
        <v>42627.495752314811</v>
      </c>
      <c r="B616" s="4" t="s">
        <v>66</v>
      </c>
      <c r="C616" s="4" t="s">
        <v>603</v>
      </c>
      <c r="D616" s="4" t="s">
        <v>30</v>
      </c>
      <c r="E616" s="4" t="s">
        <v>23</v>
      </c>
      <c r="F616" s="5">
        <v>140</v>
      </c>
      <c r="G616" s="5">
        <v>191</v>
      </c>
      <c r="H616" s="5">
        <v>63697</v>
      </c>
      <c r="I616" s="5">
        <v>63494</v>
      </c>
      <c r="J616" s="4" t="s">
        <v>24</v>
      </c>
      <c r="K616" s="5">
        <v>63309</v>
      </c>
      <c r="L616" s="17" t="s">
        <v>25</v>
      </c>
      <c r="M616" s="5">
        <f t="shared" si="43"/>
        <v>97.68</v>
      </c>
      <c r="N616" s="6" t="str">
        <f>VLOOKUP(C616,'[15]Trips&amp;Operators'!$C$1:$E$99999,3,FALSE)</f>
        <v>STARKS</v>
      </c>
      <c r="O616" s="7" t="s">
        <v>26</v>
      </c>
      <c r="P616" s="8" t="str">
        <f>VLOOKUP(E616,[2]CommonEnf!$A$1:$B$12,2,FALSE)</f>
        <v>Crossing Early Arrival</v>
      </c>
      <c r="Q616" s="4" t="str">
        <f t="shared" si="44"/>
        <v>14</v>
      </c>
      <c r="R616" s="9">
        <f t="shared" si="45"/>
        <v>42627</v>
      </c>
      <c r="S616" s="4" t="str">
        <f t="shared" si="46"/>
        <v>0156-14</v>
      </c>
      <c r="T616" s="4" t="str">
        <f t="shared" si="47"/>
        <v>EC</v>
      </c>
    </row>
    <row r="617" spans="1:20" x14ac:dyDescent="0.25">
      <c r="A617" s="3">
        <v>42627.451261574075</v>
      </c>
      <c r="B617" s="4" t="s">
        <v>99</v>
      </c>
      <c r="C617" s="4" t="s">
        <v>604</v>
      </c>
      <c r="D617" s="4" t="s">
        <v>22</v>
      </c>
      <c r="E617" s="4" t="s">
        <v>23</v>
      </c>
      <c r="F617" s="5">
        <v>0</v>
      </c>
      <c r="G617" s="5">
        <v>295</v>
      </c>
      <c r="H617" s="5">
        <v>109012</v>
      </c>
      <c r="I617" s="5">
        <v>108566</v>
      </c>
      <c r="J617" s="4" t="s">
        <v>24</v>
      </c>
      <c r="K617" s="5">
        <v>109135</v>
      </c>
      <c r="L617" s="17" t="s">
        <v>25</v>
      </c>
      <c r="M617" s="5">
        <f t="shared" si="43"/>
        <v>-300.43200000000002</v>
      </c>
      <c r="N617" s="6" t="str">
        <f>VLOOKUP(C617,'[15]Trips&amp;Operators'!$C$1:$E$99999,3,FALSE)</f>
        <v>STRICKLAND</v>
      </c>
      <c r="O617" s="7" t="s">
        <v>26</v>
      </c>
      <c r="P617" s="8" t="str">
        <f>VLOOKUP(E617,[2]CommonEnf!$A$1:$B$12,2,FALSE)</f>
        <v>Crossing Early Arrival</v>
      </c>
      <c r="Q617" s="4" t="str">
        <f t="shared" si="44"/>
        <v>14</v>
      </c>
      <c r="R617" s="9">
        <f t="shared" si="45"/>
        <v>42627</v>
      </c>
      <c r="S617" s="4" t="str">
        <f t="shared" si="46"/>
        <v>0148-14</v>
      </c>
      <c r="T617" s="4" t="str">
        <f t="shared" si="47"/>
        <v>EC</v>
      </c>
    </row>
    <row r="618" spans="1:20" x14ac:dyDescent="0.25">
      <c r="A618" s="3">
        <v>42627.522060185183</v>
      </c>
      <c r="B618" s="4" t="s">
        <v>415</v>
      </c>
      <c r="C618" s="4" t="s">
        <v>605</v>
      </c>
      <c r="D618" s="4" t="s">
        <v>30</v>
      </c>
      <c r="E618" s="4" t="s">
        <v>45</v>
      </c>
      <c r="F618" s="5">
        <v>300</v>
      </c>
      <c r="G618" s="5">
        <v>411</v>
      </c>
      <c r="H618" s="5">
        <v>23237</v>
      </c>
      <c r="I618" s="5">
        <v>22069</v>
      </c>
      <c r="J618" s="4" t="s">
        <v>46</v>
      </c>
      <c r="K618" s="5">
        <v>21848</v>
      </c>
      <c r="L618" s="17" t="s">
        <v>25</v>
      </c>
      <c r="M618" s="5">
        <f t="shared" si="43"/>
        <v>116.688</v>
      </c>
      <c r="N618" s="6" t="str">
        <f>VLOOKUP(C618,'[15]Trips&amp;Operators'!$C$1:$E$99999,3,FALSE)</f>
        <v>BONDS</v>
      </c>
      <c r="O618" s="7" t="s">
        <v>26</v>
      </c>
      <c r="P618" s="8" t="str">
        <f>VLOOKUP(E618,[2]CommonEnf!$A$1:$B$12,2,FALSE)</f>
        <v>Speed Restriction</v>
      </c>
      <c r="Q618" s="4" t="str">
        <f t="shared" si="44"/>
        <v>14</v>
      </c>
      <c r="R618" s="9">
        <f t="shared" si="45"/>
        <v>42627</v>
      </c>
      <c r="S618" s="4" t="str">
        <f t="shared" si="46"/>
        <v>0160-14</v>
      </c>
      <c r="T618" s="4" t="str">
        <f t="shared" si="47"/>
        <v>EC</v>
      </c>
    </row>
    <row r="619" spans="1:20" x14ac:dyDescent="0.25">
      <c r="A619" s="3">
        <v>42627.417650462965</v>
      </c>
      <c r="B619" s="4" t="s">
        <v>37</v>
      </c>
      <c r="C619" s="4" t="s">
        <v>606</v>
      </c>
      <c r="D619" s="4" t="s">
        <v>30</v>
      </c>
      <c r="E619" s="4" t="s">
        <v>45</v>
      </c>
      <c r="F619" s="5">
        <v>400</v>
      </c>
      <c r="G619" s="5">
        <v>553</v>
      </c>
      <c r="H619" s="5">
        <v>115170</v>
      </c>
      <c r="I619" s="5">
        <v>116970</v>
      </c>
      <c r="J619" s="4" t="s">
        <v>46</v>
      </c>
      <c r="K619" s="5">
        <v>116838</v>
      </c>
      <c r="L619" s="17" t="s">
        <v>34</v>
      </c>
      <c r="M619" s="5">
        <f t="shared" si="43"/>
        <v>-69.695999999999998</v>
      </c>
      <c r="N619" s="6" t="str">
        <f>VLOOKUP(C619,'[15]Trips&amp;Operators'!$C$1:$E$99999,3,FALSE)</f>
        <v>ACKERMAN</v>
      </c>
      <c r="O619" s="7" t="s">
        <v>26</v>
      </c>
      <c r="P619" s="8" t="str">
        <f>VLOOKUP(E619,[2]CommonEnf!$A$1:$B$12,2,FALSE)</f>
        <v>Speed Restriction</v>
      </c>
      <c r="Q619" s="4" t="str">
        <f t="shared" si="44"/>
        <v>14</v>
      </c>
      <c r="R619" s="9">
        <f t="shared" si="45"/>
        <v>42627</v>
      </c>
      <c r="S619" s="4" t="str">
        <f t="shared" si="46"/>
        <v>0145-14</v>
      </c>
      <c r="T619" s="4" t="str">
        <f t="shared" si="47"/>
        <v>EC</v>
      </c>
    </row>
    <row r="620" spans="1:20" x14ac:dyDescent="0.25">
      <c r="A620" s="3">
        <v>42627.375451388885</v>
      </c>
      <c r="B620" s="4" t="s">
        <v>99</v>
      </c>
      <c r="C620" s="4" t="s">
        <v>597</v>
      </c>
      <c r="D620" s="4" t="s">
        <v>30</v>
      </c>
      <c r="E620" s="4" t="s">
        <v>45</v>
      </c>
      <c r="F620" s="5">
        <v>400</v>
      </c>
      <c r="G620" s="5">
        <v>499</v>
      </c>
      <c r="H620" s="5">
        <v>121251</v>
      </c>
      <c r="I620" s="5">
        <v>119577</v>
      </c>
      <c r="J620" s="4" t="s">
        <v>46</v>
      </c>
      <c r="K620" s="5">
        <v>119716</v>
      </c>
      <c r="L620" s="17" t="s">
        <v>25</v>
      </c>
      <c r="M620" s="5">
        <f t="shared" si="43"/>
        <v>-73.391999999999996</v>
      </c>
      <c r="N620" s="6" t="str">
        <f>VLOOKUP(C620,'[15]Trips&amp;Operators'!$C$1:$E$99999,3,FALSE)</f>
        <v>STRICKLAND</v>
      </c>
      <c r="O620" s="7" t="s">
        <v>26</v>
      </c>
      <c r="P620" s="8" t="str">
        <f>VLOOKUP(E620,[2]CommonEnf!$A$1:$B$12,2,FALSE)</f>
        <v>Speed Restriction</v>
      </c>
      <c r="Q620" s="4" t="str">
        <f t="shared" si="44"/>
        <v>14</v>
      </c>
      <c r="R620" s="9">
        <f t="shared" si="45"/>
        <v>42627</v>
      </c>
      <c r="S620" s="4" t="str">
        <f t="shared" si="46"/>
        <v>0134-14</v>
      </c>
      <c r="T620" s="4" t="str">
        <f t="shared" si="47"/>
        <v>EC</v>
      </c>
    </row>
    <row r="621" spans="1:20" x14ac:dyDescent="0.25">
      <c r="A621" s="3">
        <v>42627.392442129632</v>
      </c>
      <c r="B621" s="4" t="s">
        <v>82</v>
      </c>
      <c r="C621" s="4" t="s">
        <v>607</v>
      </c>
      <c r="D621" s="4" t="s">
        <v>30</v>
      </c>
      <c r="E621" s="4" t="s">
        <v>45</v>
      </c>
      <c r="F621" s="5">
        <v>600</v>
      </c>
      <c r="G621" s="5">
        <v>738</v>
      </c>
      <c r="H621" s="5">
        <v>181055</v>
      </c>
      <c r="I621" s="5">
        <v>183901</v>
      </c>
      <c r="J621" s="4" t="s">
        <v>46</v>
      </c>
      <c r="K621" s="5">
        <v>183829</v>
      </c>
      <c r="L621" s="17" t="s">
        <v>34</v>
      </c>
      <c r="M621" s="5">
        <f t="shared" si="43"/>
        <v>-38.015999999999998</v>
      </c>
      <c r="N621" s="6" t="str">
        <f>VLOOKUP(C621,'[15]Trips&amp;Operators'!$C$1:$E$99999,3,FALSE)</f>
        <v>MAELZER</v>
      </c>
      <c r="O621" s="7" t="s">
        <v>26</v>
      </c>
      <c r="P621" s="8" t="str">
        <f>VLOOKUP(E621,[2]CommonEnf!$A$1:$B$12,2,FALSE)</f>
        <v>Speed Restriction</v>
      </c>
      <c r="Q621" s="4" t="str">
        <f t="shared" si="44"/>
        <v>14</v>
      </c>
      <c r="R621" s="9">
        <f t="shared" si="45"/>
        <v>42627</v>
      </c>
      <c r="S621" s="4" t="str">
        <f t="shared" si="46"/>
        <v>0141-14</v>
      </c>
      <c r="T621" s="4" t="str">
        <f t="shared" si="47"/>
        <v>EC</v>
      </c>
    </row>
    <row r="622" spans="1:20" x14ac:dyDescent="0.25">
      <c r="A622" s="3">
        <v>42627.317511574074</v>
      </c>
      <c r="B622" s="4" t="s">
        <v>177</v>
      </c>
      <c r="C622" s="4" t="s">
        <v>608</v>
      </c>
      <c r="D622" s="4" t="s">
        <v>33</v>
      </c>
      <c r="E622" s="4" t="s">
        <v>45</v>
      </c>
      <c r="F622" s="5">
        <v>700</v>
      </c>
      <c r="G622" s="5">
        <v>750</v>
      </c>
      <c r="H622" s="5">
        <v>170692</v>
      </c>
      <c r="I622" s="5">
        <v>167747</v>
      </c>
      <c r="J622" s="4" t="s">
        <v>46</v>
      </c>
      <c r="K622" s="5">
        <v>183829</v>
      </c>
      <c r="L622" s="17" t="s">
        <v>25</v>
      </c>
      <c r="M622" s="5">
        <f t="shared" si="43"/>
        <v>-8491.2960000000003</v>
      </c>
      <c r="N622" s="6" t="str">
        <f>VLOOKUP(C622,'[15]Trips&amp;Operators'!$C$1:$E$99999,3,FALSE)</f>
        <v>KILLION</v>
      </c>
      <c r="O622" s="7" t="s">
        <v>26</v>
      </c>
      <c r="P622" s="8" t="str">
        <f>VLOOKUP(E622,[2]CommonEnf!$A$1:$B$12,2,FALSE)</f>
        <v>Speed Restriction</v>
      </c>
      <c r="Q622" s="4" t="str">
        <f t="shared" si="44"/>
        <v>14</v>
      </c>
      <c r="R622" s="9">
        <f t="shared" si="45"/>
        <v>42627</v>
      </c>
      <c r="S622" s="4" t="str">
        <f t="shared" si="46"/>
        <v>0124-14</v>
      </c>
      <c r="T622" s="4" t="str">
        <f t="shared" si="47"/>
        <v>EC</v>
      </c>
    </row>
    <row r="623" spans="1:20" x14ac:dyDescent="0.25">
      <c r="A623" s="3">
        <v>42627.437199074076</v>
      </c>
      <c r="B623" s="4" t="s">
        <v>41</v>
      </c>
      <c r="C623" s="4" t="s">
        <v>609</v>
      </c>
      <c r="D623" s="4" t="s">
        <v>33</v>
      </c>
      <c r="E623" s="4" t="s">
        <v>45</v>
      </c>
      <c r="F623" s="5">
        <v>700</v>
      </c>
      <c r="G623" s="5">
        <v>752</v>
      </c>
      <c r="H623" s="5">
        <v>180190</v>
      </c>
      <c r="I623" s="5">
        <v>176720</v>
      </c>
      <c r="J623" s="4" t="s">
        <v>46</v>
      </c>
      <c r="K623" s="5">
        <v>183829</v>
      </c>
      <c r="L623" s="17" t="s">
        <v>25</v>
      </c>
      <c r="M623" s="5">
        <f t="shared" si="43"/>
        <v>-3753.5520000000001</v>
      </c>
      <c r="N623" s="6" t="str">
        <f>VLOOKUP(C623,'[15]Trips&amp;Operators'!$C$1:$E$99999,3,FALSE)</f>
        <v>ACKERMAN</v>
      </c>
      <c r="O623" s="7" t="s">
        <v>26</v>
      </c>
      <c r="P623" s="8" t="str">
        <f>VLOOKUP(E623,[2]CommonEnf!$A$1:$B$12,2,FALSE)</f>
        <v>Speed Restriction</v>
      </c>
      <c r="Q623" s="4" t="str">
        <f t="shared" si="44"/>
        <v>14</v>
      </c>
      <c r="R623" s="9">
        <f t="shared" si="45"/>
        <v>42627</v>
      </c>
      <c r="S623" s="4" t="str">
        <f t="shared" si="46"/>
        <v>0146-14</v>
      </c>
      <c r="T623" s="4" t="str">
        <f t="shared" si="47"/>
        <v>EC</v>
      </c>
    </row>
    <row r="624" spans="1:20" x14ac:dyDescent="0.25">
      <c r="A624" s="3">
        <v>42627.753472222219</v>
      </c>
      <c r="B624" s="4" t="s">
        <v>177</v>
      </c>
      <c r="C624" s="4" t="s">
        <v>610</v>
      </c>
      <c r="D624" s="4" t="s">
        <v>33</v>
      </c>
      <c r="E624" s="4" t="s">
        <v>45</v>
      </c>
      <c r="F624" s="5">
        <v>700</v>
      </c>
      <c r="G624" s="5">
        <v>753</v>
      </c>
      <c r="H624" s="5">
        <v>179681</v>
      </c>
      <c r="I624" s="5">
        <v>175807</v>
      </c>
      <c r="J624" s="4" t="s">
        <v>46</v>
      </c>
      <c r="K624" s="5">
        <v>183829</v>
      </c>
      <c r="L624" s="17" t="s">
        <v>25</v>
      </c>
      <c r="M624" s="5">
        <f t="shared" si="43"/>
        <v>-4235.616</v>
      </c>
      <c r="N624" s="6" t="str">
        <f>VLOOKUP(C624,'[15]Trips&amp;Operators'!$C$1:$E$99999,3,FALSE)</f>
        <v>STAMBAUGH</v>
      </c>
      <c r="O624" s="7" t="s">
        <v>26</v>
      </c>
      <c r="P624" s="8" t="str">
        <f>VLOOKUP(E624,[2]CommonEnf!$A$1:$B$12,2,FALSE)</f>
        <v>Speed Restriction</v>
      </c>
      <c r="Q624" s="4" t="str">
        <f t="shared" si="44"/>
        <v>14</v>
      </c>
      <c r="R624" s="9">
        <f t="shared" si="45"/>
        <v>42627</v>
      </c>
      <c r="S624" s="4" t="str">
        <f t="shared" si="46"/>
        <v>0208-14</v>
      </c>
      <c r="T624" s="4" t="str">
        <f t="shared" si="47"/>
        <v>EC</v>
      </c>
    </row>
    <row r="625" spans="1:20" x14ac:dyDescent="0.25">
      <c r="A625" s="3">
        <v>42627.427048611113</v>
      </c>
      <c r="B625" s="4" t="s">
        <v>91</v>
      </c>
      <c r="C625" s="4" t="s">
        <v>611</v>
      </c>
      <c r="D625" s="4" t="s">
        <v>30</v>
      </c>
      <c r="E625" s="4" t="s">
        <v>45</v>
      </c>
      <c r="F625" s="5">
        <v>450</v>
      </c>
      <c r="G625" s="5">
        <v>593</v>
      </c>
      <c r="H625" s="5">
        <v>188186</v>
      </c>
      <c r="I625" s="5">
        <v>190750</v>
      </c>
      <c r="J625" s="4" t="s">
        <v>46</v>
      </c>
      <c r="K625" s="5">
        <v>190834</v>
      </c>
      <c r="L625" s="17" t="s">
        <v>34</v>
      </c>
      <c r="M625" s="5">
        <f t="shared" si="43"/>
        <v>44.351999999999997</v>
      </c>
      <c r="N625" s="6" t="str">
        <f>VLOOKUP(C625,'[15]Trips&amp;Operators'!$C$1:$E$99999,3,FALSE)</f>
        <v>STRICKLAND</v>
      </c>
      <c r="O625" s="7" t="s">
        <v>26</v>
      </c>
      <c r="P625" s="8" t="str">
        <f>VLOOKUP(E625,[2]CommonEnf!$A$1:$B$12,2,FALSE)</f>
        <v>Speed Restriction</v>
      </c>
      <c r="Q625" s="4" t="str">
        <f t="shared" si="44"/>
        <v>14</v>
      </c>
      <c r="R625" s="9">
        <f t="shared" si="45"/>
        <v>42627</v>
      </c>
      <c r="S625" s="4" t="str">
        <f t="shared" si="46"/>
        <v>0147-14</v>
      </c>
      <c r="T625" s="4" t="str">
        <f t="shared" si="47"/>
        <v>EC</v>
      </c>
    </row>
    <row r="626" spans="1:20" x14ac:dyDescent="0.25">
      <c r="A626" s="3">
        <v>42627.524212962962</v>
      </c>
      <c r="B626" s="4" t="s">
        <v>113</v>
      </c>
      <c r="C626" s="4" t="s">
        <v>612</v>
      </c>
      <c r="D626" s="4" t="s">
        <v>33</v>
      </c>
      <c r="E626" s="4" t="s">
        <v>45</v>
      </c>
      <c r="F626" s="5">
        <v>600</v>
      </c>
      <c r="G626" s="5">
        <v>651</v>
      </c>
      <c r="H626" s="5">
        <v>184050</v>
      </c>
      <c r="I626" s="5">
        <v>180539</v>
      </c>
      <c r="J626" s="4" t="s">
        <v>46</v>
      </c>
      <c r="K626" s="5">
        <v>190834</v>
      </c>
      <c r="L626" s="17" t="s">
        <v>25</v>
      </c>
      <c r="M626" s="5">
        <f t="shared" si="43"/>
        <v>-5435.76</v>
      </c>
      <c r="N626" s="6" t="str">
        <f>VLOOKUP(C626,'[15]Trips&amp;Operators'!$C$1:$E$99999,3,FALSE)</f>
        <v>BERLING</v>
      </c>
      <c r="O626" s="7" t="s">
        <v>26</v>
      </c>
      <c r="P626" s="8" t="str">
        <f>VLOOKUP(E626,[2]CommonEnf!$A$1:$B$12,2,FALSE)</f>
        <v>Speed Restriction</v>
      </c>
      <c r="Q626" s="4" t="str">
        <f t="shared" si="44"/>
        <v>14</v>
      </c>
      <c r="R626" s="9">
        <f t="shared" si="45"/>
        <v>42627</v>
      </c>
      <c r="S626" s="4" t="str">
        <f t="shared" si="46"/>
        <v>0164-14</v>
      </c>
      <c r="T626" s="4" t="str">
        <f t="shared" si="47"/>
        <v>EC</v>
      </c>
    </row>
    <row r="627" spans="1:20" x14ac:dyDescent="0.25">
      <c r="A627" s="3">
        <v>42627.60497685185</v>
      </c>
      <c r="B627" s="4" t="s">
        <v>177</v>
      </c>
      <c r="C627" s="4" t="s">
        <v>613</v>
      </c>
      <c r="D627" s="4" t="s">
        <v>30</v>
      </c>
      <c r="E627" s="4" t="s">
        <v>45</v>
      </c>
      <c r="F627" s="5">
        <v>750</v>
      </c>
      <c r="G627" s="5">
        <v>833</v>
      </c>
      <c r="H627" s="5">
        <v>203441</v>
      </c>
      <c r="I627" s="5">
        <v>199093</v>
      </c>
      <c r="J627" s="4" t="s">
        <v>46</v>
      </c>
      <c r="K627" s="5">
        <v>200464</v>
      </c>
      <c r="L627" s="17" t="s">
        <v>25</v>
      </c>
      <c r="M627" s="5">
        <f t="shared" si="43"/>
        <v>-723.88800000000003</v>
      </c>
      <c r="N627" s="6" t="str">
        <f>VLOOKUP(C627,'[15]Trips&amp;Operators'!$C$1:$E$99999,3,FALSE)</f>
        <v>STAMBAUGH</v>
      </c>
      <c r="O627" s="7" t="s">
        <v>26</v>
      </c>
      <c r="P627" s="8" t="str">
        <f>VLOOKUP(E627,[2]CommonEnf!$A$1:$B$12,2,FALSE)</f>
        <v>Speed Restriction</v>
      </c>
      <c r="Q627" s="4" t="str">
        <f t="shared" si="44"/>
        <v>14</v>
      </c>
      <c r="R627" s="9">
        <f t="shared" si="45"/>
        <v>42627</v>
      </c>
      <c r="S627" s="4" t="str">
        <f t="shared" si="46"/>
        <v>0180-14</v>
      </c>
      <c r="T627" s="4" t="str">
        <f t="shared" si="47"/>
        <v>EC</v>
      </c>
    </row>
    <row r="628" spans="1:20" x14ac:dyDescent="0.25">
      <c r="A628" s="3">
        <v>42627.50509259259</v>
      </c>
      <c r="B628" s="4" t="s">
        <v>136</v>
      </c>
      <c r="C628" s="4" t="s">
        <v>614</v>
      </c>
      <c r="D628" s="4" t="s">
        <v>30</v>
      </c>
      <c r="E628" s="4" t="s">
        <v>45</v>
      </c>
      <c r="F628" s="5">
        <v>450</v>
      </c>
      <c r="G628" s="5">
        <v>524</v>
      </c>
      <c r="H628" s="5">
        <v>217793</v>
      </c>
      <c r="I628" s="5">
        <v>219716</v>
      </c>
      <c r="J628" s="4" t="s">
        <v>46</v>
      </c>
      <c r="K628" s="5">
        <v>218954</v>
      </c>
      <c r="L628" s="17" t="s">
        <v>34</v>
      </c>
      <c r="M628" s="5">
        <f t="shared" si="43"/>
        <v>-402.33600000000001</v>
      </c>
      <c r="N628" s="6" t="str">
        <f>VLOOKUP(C628,'[15]Trips&amp;Operators'!$C$1:$E$99999,3,FALSE)</f>
        <v>BERLING</v>
      </c>
      <c r="O628" s="7" t="s">
        <v>26</v>
      </c>
      <c r="P628" s="8" t="str">
        <f>VLOOKUP(E628,[2]CommonEnf!$A$1:$B$12,2,FALSE)</f>
        <v>Speed Restriction</v>
      </c>
      <c r="Q628" s="4" t="str">
        <f t="shared" si="44"/>
        <v>14</v>
      </c>
      <c r="R628" s="9">
        <f t="shared" si="45"/>
        <v>42627</v>
      </c>
      <c r="S628" s="4" t="str">
        <f t="shared" si="46"/>
        <v>0163-14</v>
      </c>
      <c r="T628" s="4" t="str">
        <f t="shared" si="47"/>
        <v>EC</v>
      </c>
    </row>
    <row r="629" spans="1:20" x14ac:dyDescent="0.25">
      <c r="A629" s="3">
        <v>42627.731076388889</v>
      </c>
      <c r="B629" s="4" t="s">
        <v>172</v>
      </c>
      <c r="C629" s="4" t="s">
        <v>615</v>
      </c>
      <c r="D629" s="4" t="s">
        <v>30</v>
      </c>
      <c r="E629" s="4" t="s">
        <v>45</v>
      </c>
      <c r="F629" s="5">
        <v>550</v>
      </c>
      <c r="G629" s="5">
        <v>782</v>
      </c>
      <c r="H629" s="5">
        <v>219121</v>
      </c>
      <c r="I629" s="5">
        <v>222511</v>
      </c>
      <c r="J629" s="4" t="s">
        <v>46</v>
      </c>
      <c r="K629" s="5">
        <v>222090</v>
      </c>
      <c r="L629" s="17" t="s">
        <v>34</v>
      </c>
      <c r="M629" s="5">
        <f t="shared" si="43"/>
        <v>-222.28800000000001</v>
      </c>
      <c r="N629" s="6" t="str">
        <f>VLOOKUP(C629,'[15]Trips&amp;Operators'!$C$1:$E$99999,3,FALSE)</f>
        <v>STAMBAUGH</v>
      </c>
      <c r="O629" s="7" t="s">
        <v>26</v>
      </c>
      <c r="P629" s="8" t="str">
        <f>VLOOKUP(E629,[2]CommonEnf!$A$1:$B$12,2,FALSE)</f>
        <v>Speed Restriction</v>
      </c>
      <c r="Q629" s="4" t="str">
        <f t="shared" si="44"/>
        <v>14</v>
      </c>
      <c r="R629" s="9">
        <f t="shared" si="45"/>
        <v>42627</v>
      </c>
      <c r="S629" s="4" t="str">
        <f t="shared" si="46"/>
        <v>0207-14</v>
      </c>
      <c r="T629" s="4" t="str">
        <f t="shared" si="47"/>
        <v>EC</v>
      </c>
    </row>
    <row r="630" spans="1:20" x14ac:dyDescent="0.25">
      <c r="A630" s="3">
        <v>42627.394918981481</v>
      </c>
      <c r="B630" s="4" t="s">
        <v>60</v>
      </c>
      <c r="C630" s="4" t="s">
        <v>616</v>
      </c>
      <c r="D630" s="4" t="s">
        <v>33</v>
      </c>
      <c r="E630" s="4" t="s">
        <v>45</v>
      </c>
      <c r="F630" s="5">
        <v>350</v>
      </c>
      <c r="G630" s="5">
        <v>400</v>
      </c>
      <c r="H630" s="5">
        <v>225541</v>
      </c>
      <c r="I630" s="5">
        <v>224219</v>
      </c>
      <c r="J630" s="4" t="s">
        <v>46</v>
      </c>
      <c r="K630" s="5">
        <v>232107</v>
      </c>
      <c r="L630" s="17" t="s">
        <v>25</v>
      </c>
      <c r="M630" s="5">
        <f t="shared" si="43"/>
        <v>-4164.8639999999996</v>
      </c>
      <c r="N630" s="6" t="str">
        <f>VLOOKUP(C630,'[15]Trips&amp;Operators'!$C$1:$E$99999,3,FALSE)</f>
        <v>ROCHA</v>
      </c>
      <c r="O630" s="7" t="s">
        <v>26</v>
      </c>
      <c r="P630" s="8" t="str">
        <f>VLOOKUP(E630,[2]CommonEnf!$A$1:$B$12,2,FALSE)</f>
        <v>Speed Restriction</v>
      </c>
      <c r="Q630" s="4" t="str">
        <f t="shared" si="44"/>
        <v>14</v>
      </c>
      <c r="R630" s="9">
        <f t="shared" si="45"/>
        <v>42627</v>
      </c>
      <c r="S630" s="4" t="str">
        <f t="shared" si="46"/>
        <v>0140-14</v>
      </c>
      <c r="T630" s="4" t="str">
        <f t="shared" si="47"/>
        <v>EC</v>
      </c>
    </row>
    <row r="631" spans="1:20" x14ac:dyDescent="0.25">
      <c r="A631" s="3">
        <v>42627.436921296299</v>
      </c>
      <c r="B631" s="4" t="s">
        <v>99</v>
      </c>
      <c r="C631" s="4" t="s">
        <v>604</v>
      </c>
      <c r="D631" s="4" t="s">
        <v>33</v>
      </c>
      <c r="E631" s="4" t="s">
        <v>45</v>
      </c>
      <c r="F631" s="5">
        <v>350</v>
      </c>
      <c r="G631" s="5">
        <v>407</v>
      </c>
      <c r="H631" s="5">
        <v>224629</v>
      </c>
      <c r="I631" s="5">
        <v>223025</v>
      </c>
      <c r="J631" s="4" t="s">
        <v>46</v>
      </c>
      <c r="K631" s="5">
        <v>232107</v>
      </c>
      <c r="L631" s="17" t="s">
        <v>25</v>
      </c>
      <c r="M631" s="5">
        <f t="shared" si="43"/>
        <v>-4795.2960000000003</v>
      </c>
      <c r="N631" s="6" t="str">
        <f>VLOOKUP(C631,'[15]Trips&amp;Operators'!$C$1:$E$99999,3,FALSE)</f>
        <v>STRICKLAND</v>
      </c>
      <c r="O631" s="7" t="s">
        <v>26</v>
      </c>
      <c r="P631" s="8" t="str">
        <f>VLOOKUP(E631,[2]CommonEnf!$A$1:$B$12,2,FALSE)</f>
        <v>Speed Restriction</v>
      </c>
      <c r="Q631" s="4" t="str">
        <f t="shared" si="44"/>
        <v>14</v>
      </c>
      <c r="R631" s="9">
        <f t="shared" si="45"/>
        <v>42627</v>
      </c>
      <c r="S631" s="4" t="str">
        <f t="shared" si="46"/>
        <v>0148-14</v>
      </c>
      <c r="T631" s="4" t="str">
        <f t="shared" si="47"/>
        <v>EC</v>
      </c>
    </row>
    <row r="632" spans="1:20" x14ac:dyDescent="0.25">
      <c r="A632" s="3">
        <v>42627.383356481485</v>
      </c>
      <c r="B632" s="4" t="s">
        <v>82</v>
      </c>
      <c r="C632" s="4" t="s">
        <v>607</v>
      </c>
      <c r="D632" s="4" t="s">
        <v>30</v>
      </c>
      <c r="E632" s="4" t="s">
        <v>55</v>
      </c>
      <c r="F632" s="5">
        <v>0</v>
      </c>
      <c r="G632" s="5">
        <v>386</v>
      </c>
      <c r="H632" s="5">
        <v>106126</v>
      </c>
      <c r="I632" s="5">
        <v>107034</v>
      </c>
      <c r="J632" s="4" t="s">
        <v>56</v>
      </c>
      <c r="K632" s="5">
        <v>107939</v>
      </c>
      <c r="L632" s="17" t="s">
        <v>34</v>
      </c>
      <c r="M632" s="5">
        <f t="shared" si="43"/>
        <v>477.84</v>
      </c>
      <c r="N632" s="6" t="str">
        <f>VLOOKUP(C632,'[15]Trips&amp;Operators'!$C$1:$E$99999,3,FALSE)</f>
        <v>MAELZER</v>
      </c>
      <c r="O632" s="7" t="s">
        <v>26</v>
      </c>
      <c r="P632" s="8" t="str">
        <f>VLOOKUP(E632,[2]CommonEnf!$A$1:$B$12,2,FALSE)</f>
        <v>Legitimate STOP signal aspect</v>
      </c>
      <c r="Q632" s="4" t="str">
        <f t="shared" si="44"/>
        <v>14</v>
      </c>
      <c r="R632" s="9">
        <f t="shared" si="45"/>
        <v>42627</v>
      </c>
      <c r="S632" s="4" t="str">
        <f t="shared" si="46"/>
        <v>0141-14</v>
      </c>
      <c r="T632" s="4" t="str">
        <f t="shared" si="47"/>
        <v>EC</v>
      </c>
    </row>
    <row r="633" spans="1:20" x14ac:dyDescent="0.25">
      <c r="A633" s="3">
        <v>42627.538449074076</v>
      </c>
      <c r="B633" s="4" t="s">
        <v>177</v>
      </c>
      <c r="C633" s="4" t="s">
        <v>617</v>
      </c>
      <c r="D633" s="4" t="s">
        <v>30</v>
      </c>
      <c r="E633" s="4" t="s">
        <v>55</v>
      </c>
      <c r="F633" s="5">
        <v>0</v>
      </c>
      <c r="G633" s="5">
        <v>518</v>
      </c>
      <c r="H633" s="5">
        <v>130034</v>
      </c>
      <c r="I633" s="5">
        <v>128403</v>
      </c>
      <c r="J633" s="4" t="s">
        <v>56</v>
      </c>
      <c r="K633" s="5">
        <v>127587</v>
      </c>
      <c r="L633" s="17" t="s">
        <v>25</v>
      </c>
      <c r="M633" s="5">
        <f t="shared" si="43"/>
        <v>430.84800000000001</v>
      </c>
      <c r="N633" s="6" t="str">
        <f>VLOOKUP(C633,'[15]Trips&amp;Operators'!$C$1:$E$99999,3,FALSE)</f>
        <v>STAMBAUGH</v>
      </c>
      <c r="O633" s="7" t="s">
        <v>26</v>
      </c>
      <c r="P633" s="8" t="str">
        <f>VLOOKUP(E633,[2]CommonEnf!$A$1:$B$12,2,FALSE)</f>
        <v>Legitimate STOP signal aspect</v>
      </c>
      <c r="Q633" s="4" t="str">
        <f t="shared" si="44"/>
        <v>14</v>
      </c>
      <c r="R633" s="9">
        <f t="shared" si="45"/>
        <v>42627</v>
      </c>
      <c r="S633" s="4" t="str">
        <f t="shared" si="46"/>
        <v>0166-14</v>
      </c>
      <c r="T633" s="4" t="str">
        <f t="shared" si="47"/>
        <v>EC</v>
      </c>
    </row>
    <row r="634" spans="1:20" x14ac:dyDescent="0.25">
      <c r="A634" s="3">
        <v>42627.668854166666</v>
      </c>
      <c r="B634" s="4" t="s">
        <v>140</v>
      </c>
      <c r="C634" s="4" t="s">
        <v>618</v>
      </c>
      <c r="D634" s="4" t="s">
        <v>30</v>
      </c>
      <c r="E634" s="4" t="s">
        <v>55</v>
      </c>
      <c r="F634" s="5">
        <v>0</v>
      </c>
      <c r="G634" s="5">
        <v>455</v>
      </c>
      <c r="H634" s="5">
        <v>152144</v>
      </c>
      <c r="I634" s="5">
        <v>153858</v>
      </c>
      <c r="J634" s="4" t="s">
        <v>56</v>
      </c>
      <c r="K634" s="5">
        <v>155600</v>
      </c>
      <c r="L634" s="17" t="s">
        <v>34</v>
      </c>
      <c r="M634" s="5">
        <f t="shared" si="43"/>
        <v>919.77599999999995</v>
      </c>
      <c r="N634" s="6" t="str">
        <f>VLOOKUP(C634,'[15]Trips&amp;Operators'!$C$1:$E$99999,3,FALSE)</f>
        <v>HILLS</v>
      </c>
      <c r="O634" s="7" t="s">
        <v>26</v>
      </c>
      <c r="P634" s="8" t="str">
        <f>VLOOKUP(E634,[2]CommonEnf!$A$1:$B$12,2,FALSE)</f>
        <v>Legitimate STOP signal aspect</v>
      </c>
      <c r="Q634" s="4" t="str">
        <f t="shared" si="44"/>
        <v>14</v>
      </c>
      <c r="R634" s="9">
        <f t="shared" si="45"/>
        <v>42627</v>
      </c>
      <c r="S634" s="4" t="str">
        <f t="shared" si="46"/>
        <v>0195-14</v>
      </c>
      <c r="T634" s="4" t="str">
        <f t="shared" si="47"/>
        <v>EC</v>
      </c>
    </row>
    <row r="635" spans="1:20" x14ac:dyDescent="0.25">
      <c r="A635" s="3">
        <v>42627.532534722224</v>
      </c>
      <c r="B635" s="4" t="s">
        <v>177</v>
      </c>
      <c r="C635" s="4" t="s">
        <v>617</v>
      </c>
      <c r="D635" s="4" t="s">
        <v>30</v>
      </c>
      <c r="E635" s="4" t="s">
        <v>55</v>
      </c>
      <c r="F635" s="5">
        <v>0</v>
      </c>
      <c r="G635" s="5">
        <v>577</v>
      </c>
      <c r="H635" s="5">
        <v>195070</v>
      </c>
      <c r="I635" s="5">
        <v>193469</v>
      </c>
      <c r="J635" s="4" t="s">
        <v>56</v>
      </c>
      <c r="K635" s="5">
        <v>191723</v>
      </c>
      <c r="L635" s="17" t="s">
        <v>25</v>
      </c>
      <c r="M635" s="5">
        <f t="shared" si="43"/>
        <v>921.88800000000003</v>
      </c>
      <c r="N635" s="6" t="str">
        <f>VLOOKUP(C635,'[15]Trips&amp;Operators'!$C$1:$E$99999,3,FALSE)</f>
        <v>STAMBAUGH</v>
      </c>
      <c r="O635" s="7" t="s">
        <v>26</v>
      </c>
      <c r="P635" s="8" t="str">
        <f>VLOOKUP(E635,[2]CommonEnf!$A$1:$B$12,2,FALSE)</f>
        <v>Legitimate STOP signal aspect</v>
      </c>
      <c r="Q635" s="4" t="str">
        <f t="shared" si="44"/>
        <v>14</v>
      </c>
      <c r="R635" s="9">
        <f t="shared" si="45"/>
        <v>42627</v>
      </c>
      <c r="S635" s="4" t="str">
        <f t="shared" si="46"/>
        <v>0166-14</v>
      </c>
      <c r="T635" s="4" t="str">
        <f t="shared" si="47"/>
        <v>EC</v>
      </c>
    </row>
    <row r="636" spans="1:20" x14ac:dyDescent="0.25">
      <c r="A636" s="3">
        <v>42627.62599537037</v>
      </c>
      <c r="B636" s="4" t="s">
        <v>66</v>
      </c>
      <c r="C636" s="4" t="s">
        <v>619</v>
      </c>
      <c r="D636" s="4" t="s">
        <v>30</v>
      </c>
      <c r="E636" s="4" t="s">
        <v>55</v>
      </c>
      <c r="F636" s="5">
        <v>0</v>
      </c>
      <c r="G636" s="5">
        <v>352</v>
      </c>
      <c r="H636" s="5">
        <v>193472</v>
      </c>
      <c r="I636" s="5">
        <v>192649</v>
      </c>
      <c r="J636" s="4" t="s">
        <v>56</v>
      </c>
      <c r="K636" s="5">
        <v>191723</v>
      </c>
      <c r="L636" s="17" t="s">
        <v>25</v>
      </c>
      <c r="M636" s="5">
        <f t="shared" si="43"/>
        <v>488.928</v>
      </c>
      <c r="N636" s="6" t="str">
        <f>VLOOKUP(C636,'[15]Trips&amp;Operators'!$C$1:$E$99999,3,FALSE)</f>
        <v>BRUDER</v>
      </c>
      <c r="O636" s="7" t="s">
        <v>120</v>
      </c>
      <c r="P636" s="8" t="s">
        <v>121</v>
      </c>
      <c r="Q636" s="4" t="str">
        <f t="shared" si="44"/>
        <v>14</v>
      </c>
      <c r="R636" s="9">
        <f t="shared" si="45"/>
        <v>42627</v>
      </c>
      <c r="S636" s="4" t="str">
        <f t="shared" si="46"/>
        <v>0184-14</v>
      </c>
      <c r="T636" s="4" t="str">
        <f t="shared" si="47"/>
        <v>EC</v>
      </c>
    </row>
    <row r="637" spans="1:20" x14ac:dyDescent="0.25">
      <c r="A637" s="3">
        <v>42627.26290509259</v>
      </c>
      <c r="B637" s="4" t="s">
        <v>177</v>
      </c>
      <c r="C637" s="4" t="s">
        <v>620</v>
      </c>
      <c r="D637" s="4" t="s">
        <v>30</v>
      </c>
      <c r="E637" s="4" t="s">
        <v>130</v>
      </c>
      <c r="F637" s="5">
        <v>0</v>
      </c>
      <c r="G637" s="5">
        <v>156</v>
      </c>
      <c r="H637" s="5">
        <v>3916</v>
      </c>
      <c r="I637" s="5">
        <v>0</v>
      </c>
      <c r="J637" s="4" t="s">
        <v>131</v>
      </c>
      <c r="K637" s="5">
        <v>3902</v>
      </c>
      <c r="L637" s="17" t="s">
        <v>25</v>
      </c>
      <c r="M637" s="5">
        <f t="shared" si="43"/>
        <v>-2060.2559999999999</v>
      </c>
      <c r="N637" s="6" t="str">
        <f>VLOOKUP(C637,'[15]Trips&amp;Operators'!$C$1:$E$99999,3,FALSE)</f>
        <v>KILLION</v>
      </c>
      <c r="O637" s="7" t="s">
        <v>120</v>
      </c>
      <c r="P637" s="8" t="s">
        <v>121</v>
      </c>
      <c r="Q637" s="4" t="str">
        <f t="shared" si="44"/>
        <v>14</v>
      </c>
      <c r="R637" s="9">
        <f t="shared" si="45"/>
        <v>42627</v>
      </c>
      <c r="S637" s="4" t="str">
        <f t="shared" si="46"/>
        <v>0110-14</v>
      </c>
      <c r="T637" s="4" t="str">
        <f t="shared" si="47"/>
        <v>EC</v>
      </c>
    </row>
    <row r="638" spans="1:20" x14ac:dyDescent="0.25">
      <c r="A638" s="3">
        <v>42627.200960648152</v>
      </c>
      <c r="B638" s="4" t="s">
        <v>415</v>
      </c>
      <c r="C638" s="4" t="s">
        <v>621</v>
      </c>
      <c r="D638" s="4" t="s">
        <v>30</v>
      </c>
      <c r="E638" s="4" t="s">
        <v>63</v>
      </c>
      <c r="F638" s="5">
        <v>0</v>
      </c>
      <c r="G638" s="5">
        <v>24</v>
      </c>
      <c r="H638" s="5">
        <v>79</v>
      </c>
      <c r="I638" s="5">
        <v>48</v>
      </c>
      <c r="J638" s="4" t="s">
        <v>64</v>
      </c>
      <c r="K638" s="5">
        <v>1</v>
      </c>
      <c r="L638" s="17" t="s">
        <v>25</v>
      </c>
      <c r="M638" s="5">
        <f t="shared" si="43"/>
        <v>24.815999999999999</v>
      </c>
      <c r="N638" s="6" t="str">
        <f>VLOOKUP(C638,'[15]Trips&amp;Operators'!$C$1:$E$99999,3,FALSE)</f>
        <v>MAELZER</v>
      </c>
      <c r="O638" s="7" t="s">
        <v>26</v>
      </c>
      <c r="P638" s="8" t="str">
        <f>VLOOKUP(E638,[2]CommonEnf!$A$1:$B$12,2,FALSE)</f>
        <v>Line terminus</v>
      </c>
      <c r="Q638" s="4" t="str">
        <f t="shared" si="44"/>
        <v>14</v>
      </c>
      <c r="R638" s="9">
        <f t="shared" si="45"/>
        <v>42627</v>
      </c>
      <c r="S638" s="4" t="str">
        <f t="shared" si="46"/>
        <v>0102-14</v>
      </c>
      <c r="T638" s="4" t="str">
        <f t="shared" si="47"/>
        <v>EC</v>
      </c>
    </row>
    <row r="639" spans="1:20" x14ac:dyDescent="0.25">
      <c r="A639" s="3">
        <v>42627.20144675926</v>
      </c>
      <c r="B639" s="4" t="s">
        <v>415</v>
      </c>
      <c r="C639" s="4" t="s">
        <v>621</v>
      </c>
      <c r="D639" s="4" t="s">
        <v>30</v>
      </c>
      <c r="E639" s="4" t="s">
        <v>63</v>
      </c>
      <c r="F639" s="5">
        <v>0</v>
      </c>
      <c r="G639" s="5">
        <v>12</v>
      </c>
      <c r="H639" s="5">
        <v>41</v>
      </c>
      <c r="I639" s="5">
        <v>12</v>
      </c>
      <c r="J639" s="4" t="s">
        <v>64</v>
      </c>
      <c r="K639" s="5">
        <v>1</v>
      </c>
      <c r="L639" s="17" t="s">
        <v>25</v>
      </c>
      <c r="M639" s="5">
        <f t="shared" si="43"/>
        <v>5.8079999999999998</v>
      </c>
      <c r="N639" s="6" t="str">
        <f>VLOOKUP(C639,'[15]Trips&amp;Operators'!$C$1:$E$99999,3,FALSE)</f>
        <v>MAELZER</v>
      </c>
      <c r="O639" s="7" t="s">
        <v>26</v>
      </c>
      <c r="P639" s="8" t="str">
        <f>VLOOKUP(E639,[2]CommonEnf!$A$1:$B$12,2,FALSE)</f>
        <v>Line terminus</v>
      </c>
      <c r="Q639" s="4" t="str">
        <f t="shared" si="44"/>
        <v>14</v>
      </c>
      <c r="R639" s="9">
        <f t="shared" si="45"/>
        <v>42627</v>
      </c>
      <c r="S639" s="4" t="str">
        <f t="shared" si="46"/>
        <v>0102-14</v>
      </c>
      <c r="T639" s="4" t="str">
        <f t="shared" si="47"/>
        <v>EC</v>
      </c>
    </row>
    <row r="640" spans="1:20" x14ac:dyDescent="0.25">
      <c r="A640" s="3">
        <v>42627.223923611113</v>
      </c>
      <c r="B640" s="4" t="s">
        <v>41</v>
      </c>
      <c r="C640" s="4" t="s">
        <v>622</v>
      </c>
      <c r="D640" s="4" t="s">
        <v>30</v>
      </c>
      <c r="E640" s="4" t="s">
        <v>63</v>
      </c>
      <c r="F640" s="5">
        <v>0</v>
      </c>
      <c r="G640" s="5">
        <v>36</v>
      </c>
      <c r="H640" s="5">
        <v>139</v>
      </c>
      <c r="I640" s="5">
        <v>110</v>
      </c>
      <c r="J640" s="4" t="s">
        <v>64</v>
      </c>
      <c r="K640" s="5">
        <v>1</v>
      </c>
      <c r="L640" s="17" t="s">
        <v>25</v>
      </c>
      <c r="M640" s="5">
        <f t="shared" si="43"/>
        <v>57.552</v>
      </c>
      <c r="N640" s="6" t="str">
        <f>VLOOKUP(C640,'[15]Trips&amp;Operators'!$C$1:$E$99999,3,FALSE)</f>
        <v>ARVIDSON</v>
      </c>
      <c r="O640" s="7" t="s">
        <v>26</v>
      </c>
      <c r="P640" s="8" t="str">
        <f>VLOOKUP(E640,[2]CommonEnf!$A$1:$B$12,2,FALSE)</f>
        <v>Line terminus</v>
      </c>
      <c r="Q640" s="4" t="str">
        <f t="shared" si="44"/>
        <v>14</v>
      </c>
      <c r="R640" s="9">
        <f t="shared" si="45"/>
        <v>42627</v>
      </c>
      <c r="S640" s="4" t="str">
        <f t="shared" si="46"/>
        <v>0104-14</v>
      </c>
      <c r="T640" s="4" t="str">
        <f t="shared" si="47"/>
        <v>EC</v>
      </c>
    </row>
    <row r="641" spans="1:20" x14ac:dyDescent="0.25">
      <c r="A641" s="3">
        <v>42627.411898148152</v>
      </c>
      <c r="B641" s="4" t="s">
        <v>177</v>
      </c>
      <c r="C641" s="4" t="s">
        <v>623</v>
      </c>
      <c r="D641" s="4" t="s">
        <v>30</v>
      </c>
      <c r="E641" s="4" t="s">
        <v>63</v>
      </c>
      <c r="F641" s="5">
        <v>0</v>
      </c>
      <c r="G641" s="5">
        <v>104</v>
      </c>
      <c r="H641" s="5">
        <v>435</v>
      </c>
      <c r="I641" s="5">
        <v>313</v>
      </c>
      <c r="J641" s="4" t="s">
        <v>64</v>
      </c>
      <c r="K641" s="5">
        <v>1</v>
      </c>
      <c r="L641" s="17" t="s">
        <v>25</v>
      </c>
      <c r="M641" s="5">
        <f t="shared" si="43"/>
        <v>164.73599999999999</v>
      </c>
      <c r="N641" s="6" t="str">
        <f>VLOOKUP(C641,'[15]Trips&amp;Operators'!$C$1:$E$99999,3,FALSE)</f>
        <v>KILLION</v>
      </c>
      <c r="O641" s="7" t="s">
        <v>26</v>
      </c>
      <c r="P641" s="8" t="str">
        <f>VLOOKUP(E641,[2]CommonEnf!$A$1:$B$12,2,FALSE)</f>
        <v>Line terminus</v>
      </c>
      <c r="Q641" s="4" t="str">
        <f t="shared" si="44"/>
        <v>14</v>
      </c>
      <c r="R641" s="9">
        <f t="shared" si="45"/>
        <v>42627</v>
      </c>
      <c r="S641" s="4" t="str">
        <f t="shared" si="46"/>
        <v>0138-14</v>
      </c>
      <c r="T641" s="4" t="str">
        <f t="shared" si="47"/>
        <v>EC</v>
      </c>
    </row>
    <row r="642" spans="1:20" x14ac:dyDescent="0.25">
      <c r="A642" s="3">
        <v>42627.412349537037</v>
      </c>
      <c r="B642" s="4" t="s">
        <v>177</v>
      </c>
      <c r="C642" s="4" t="s">
        <v>623</v>
      </c>
      <c r="D642" s="4" t="s">
        <v>30</v>
      </c>
      <c r="E642" s="4" t="s">
        <v>63</v>
      </c>
      <c r="F642" s="5">
        <v>0</v>
      </c>
      <c r="G642" s="5">
        <v>47</v>
      </c>
      <c r="H642" s="5">
        <v>161</v>
      </c>
      <c r="I642" s="5">
        <v>125</v>
      </c>
      <c r="J642" s="4" t="s">
        <v>64</v>
      </c>
      <c r="K642" s="5">
        <v>1</v>
      </c>
      <c r="L642" s="17" t="s">
        <v>25</v>
      </c>
      <c r="M642" s="5">
        <f t="shared" ref="M642:M705" si="48">CONVERT((I642-K642)/10000,"mi","ft")*IF(L642="Increasing Mileposts (1)",-1,1)</f>
        <v>65.471999999999994</v>
      </c>
      <c r="N642" s="6" t="str">
        <f>VLOOKUP(C642,'[15]Trips&amp;Operators'!$C$1:$E$99999,3,FALSE)</f>
        <v>KILLION</v>
      </c>
      <c r="O642" s="7" t="s">
        <v>26</v>
      </c>
      <c r="P642" s="8" t="str">
        <f>VLOOKUP(E642,[2]CommonEnf!$A$1:$B$12,2,FALSE)</f>
        <v>Line terminus</v>
      </c>
      <c r="Q642" s="4" t="str">
        <f t="shared" ref="Q642:Q705" si="49">RIGHT(C642,2)</f>
        <v>14</v>
      </c>
      <c r="R642" s="9">
        <f t="shared" ref="R642:R705" si="50">first_day_of_month+Q642-1</f>
        <v>42627</v>
      </c>
      <c r="S642" s="4" t="str">
        <f t="shared" si="46"/>
        <v>0138-14</v>
      </c>
      <c r="T642" s="4" t="str">
        <f t="shared" si="47"/>
        <v>EC</v>
      </c>
    </row>
    <row r="643" spans="1:20" x14ac:dyDescent="0.25">
      <c r="A643" s="3">
        <v>42627.546805555554</v>
      </c>
      <c r="B643" s="4" t="s">
        <v>113</v>
      </c>
      <c r="C643" s="4" t="s">
        <v>612</v>
      </c>
      <c r="D643" s="4" t="s">
        <v>30</v>
      </c>
      <c r="E643" s="4" t="s">
        <v>63</v>
      </c>
      <c r="F643" s="5">
        <v>0</v>
      </c>
      <c r="G643" s="5">
        <v>104</v>
      </c>
      <c r="H643" s="5">
        <v>418</v>
      </c>
      <c r="I643" s="5">
        <v>278</v>
      </c>
      <c r="J643" s="4" t="s">
        <v>64</v>
      </c>
      <c r="K643" s="5">
        <v>1</v>
      </c>
      <c r="L643" s="17" t="s">
        <v>25</v>
      </c>
      <c r="M643" s="5">
        <f t="shared" si="48"/>
        <v>146.256</v>
      </c>
      <c r="N643" s="6" t="str">
        <f>VLOOKUP(C643,'[15]Trips&amp;Operators'!$C$1:$E$99999,3,FALSE)</f>
        <v>BERLING</v>
      </c>
      <c r="O643" s="7" t="s">
        <v>26</v>
      </c>
      <c r="P643" s="8" t="str">
        <f>VLOOKUP(E643,[2]CommonEnf!$A$1:$B$12,2,FALSE)</f>
        <v>Line terminus</v>
      </c>
      <c r="Q643" s="4" t="str">
        <f t="shared" si="49"/>
        <v>14</v>
      </c>
      <c r="R643" s="9">
        <f t="shared" si="50"/>
        <v>42627</v>
      </c>
      <c r="S643" s="4" t="str">
        <f t="shared" ref="S643:S706" si="51">IF(LEN(C643)=6,"0"&amp;C643,C643)</f>
        <v>0164-14</v>
      </c>
      <c r="T643" s="4" t="str">
        <f t="shared" ref="T643:T706" si="52">IFERROR(IF(VALUE(LEFT(S643,2))&lt;=2,"EC",IF(OR(VALUE(LEFT(S643,2))=8,VALUE(LEFT(S643,2))=18),"NW","Other")),"Other")</f>
        <v>EC</v>
      </c>
    </row>
    <row r="644" spans="1:20" x14ac:dyDescent="0.25">
      <c r="A644" s="3">
        <v>42627.555393518516</v>
      </c>
      <c r="B644" s="4" t="s">
        <v>177</v>
      </c>
      <c r="C644" s="4" t="s">
        <v>617</v>
      </c>
      <c r="D644" s="4" t="s">
        <v>30</v>
      </c>
      <c r="E644" s="4" t="s">
        <v>63</v>
      </c>
      <c r="F644" s="5">
        <v>0</v>
      </c>
      <c r="G644" s="5">
        <v>68</v>
      </c>
      <c r="H644" s="5">
        <v>196</v>
      </c>
      <c r="I644" s="5">
        <v>134</v>
      </c>
      <c r="J644" s="4" t="s">
        <v>64</v>
      </c>
      <c r="K644" s="5">
        <v>1</v>
      </c>
      <c r="L644" s="17" t="s">
        <v>25</v>
      </c>
      <c r="M644" s="5">
        <f t="shared" si="48"/>
        <v>70.224000000000004</v>
      </c>
      <c r="N644" s="6" t="str">
        <f>VLOOKUP(C644,'[15]Trips&amp;Operators'!$C$1:$E$99999,3,FALSE)</f>
        <v>STAMBAUGH</v>
      </c>
      <c r="O644" s="7" t="s">
        <v>26</v>
      </c>
      <c r="P644" s="8" t="str">
        <f>VLOOKUP(E644,[2]CommonEnf!$A$1:$B$12,2,FALSE)</f>
        <v>Line terminus</v>
      </c>
      <c r="Q644" s="4" t="str">
        <f t="shared" si="49"/>
        <v>14</v>
      </c>
      <c r="R644" s="9">
        <f t="shared" si="50"/>
        <v>42627</v>
      </c>
      <c r="S644" s="4" t="str">
        <f t="shared" si="51"/>
        <v>0166-14</v>
      </c>
      <c r="T644" s="4" t="str">
        <f t="shared" si="52"/>
        <v>EC</v>
      </c>
    </row>
    <row r="645" spans="1:20" x14ac:dyDescent="0.25">
      <c r="A645" s="3">
        <v>42627.609155092592</v>
      </c>
      <c r="B645" s="4" t="s">
        <v>99</v>
      </c>
      <c r="C645" s="4" t="s">
        <v>624</v>
      </c>
      <c r="D645" s="4" t="s">
        <v>30</v>
      </c>
      <c r="E645" s="4" t="s">
        <v>63</v>
      </c>
      <c r="F645" s="5">
        <v>0</v>
      </c>
      <c r="G645" s="5">
        <v>46</v>
      </c>
      <c r="H645" s="5">
        <v>176</v>
      </c>
      <c r="I645" s="5">
        <v>121</v>
      </c>
      <c r="J645" s="4" t="s">
        <v>64</v>
      </c>
      <c r="K645" s="5">
        <v>1</v>
      </c>
      <c r="L645" s="17" t="s">
        <v>25</v>
      </c>
      <c r="M645" s="5">
        <f t="shared" si="48"/>
        <v>63.36</v>
      </c>
      <c r="N645" s="6" t="str">
        <f>VLOOKUP(C645,'[15]Trips&amp;Operators'!$C$1:$E$99999,3,FALSE)</f>
        <v>BARTLETT</v>
      </c>
      <c r="O645" s="7" t="s">
        <v>26</v>
      </c>
      <c r="P645" s="8" t="str">
        <f>VLOOKUP(E645,[2]CommonEnf!$A$1:$B$12,2,FALSE)</f>
        <v>Line terminus</v>
      </c>
      <c r="Q645" s="4" t="str">
        <f t="shared" si="49"/>
        <v>14</v>
      </c>
      <c r="R645" s="9">
        <f t="shared" si="50"/>
        <v>42627</v>
      </c>
      <c r="S645" s="4" t="str">
        <f t="shared" si="51"/>
        <v>0176-14</v>
      </c>
      <c r="T645" s="4" t="str">
        <f t="shared" si="52"/>
        <v>EC</v>
      </c>
    </row>
    <row r="646" spans="1:20" x14ac:dyDescent="0.25">
      <c r="A646" s="3">
        <v>42627.620057870372</v>
      </c>
      <c r="B646" s="4" t="s">
        <v>113</v>
      </c>
      <c r="C646" s="4" t="s">
        <v>625</v>
      </c>
      <c r="D646" s="4" t="s">
        <v>30</v>
      </c>
      <c r="E646" s="4" t="s">
        <v>63</v>
      </c>
      <c r="F646" s="5">
        <v>0</v>
      </c>
      <c r="G646" s="5">
        <v>57</v>
      </c>
      <c r="H646" s="5">
        <v>209</v>
      </c>
      <c r="I646" s="5">
        <v>149</v>
      </c>
      <c r="J646" s="4" t="s">
        <v>64</v>
      </c>
      <c r="K646" s="5">
        <v>1</v>
      </c>
      <c r="L646" s="17" t="s">
        <v>25</v>
      </c>
      <c r="M646" s="5">
        <f t="shared" si="48"/>
        <v>78.144000000000005</v>
      </c>
      <c r="N646" s="6" t="str">
        <f>VLOOKUP(C646,'[15]Trips&amp;Operators'!$C$1:$E$99999,3,FALSE)</f>
        <v>BERLING</v>
      </c>
      <c r="O646" s="7" t="s">
        <v>26</v>
      </c>
      <c r="P646" s="8" t="str">
        <f>VLOOKUP(E646,[2]CommonEnf!$A$1:$B$12,2,FALSE)</f>
        <v>Line terminus</v>
      </c>
      <c r="Q646" s="4" t="str">
        <f t="shared" si="49"/>
        <v>14</v>
      </c>
      <c r="R646" s="9">
        <f t="shared" si="50"/>
        <v>42627</v>
      </c>
      <c r="S646" s="4" t="str">
        <f t="shared" si="51"/>
        <v>0178-14</v>
      </c>
      <c r="T646" s="4" t="str">
        <f t="shared" si="52"/>
        <v>EC</v>
      </c>
    </row>
    <row r="647" spans="1:20" x14ac:dyDescent="0.25">
      <c r="A647" s="3">
        <v>42627.627766203703</v>
      </c>
      <c r="B647" s="4" t="s">
        <v>177</v>
      </c>
      <c r="C647" s="4" t="s">
        <v>613</v>
      </c>
      <c r="D647" s="4" t="s">
        <v>30</v>
      </c>
      <c r="E647" s="4" t="s">
        <v>63</v>
      </c>
      <c r="F647" s="5">
        <v>0</v>
      </c>
      <c r="G647" s="5">
        <v>32</v>
      </c>
      <c r="H647" s="5">
        <v>90</v>
      </c>
      <c r="I647" s="5">
        <v>72</v>
      </c>
      <c r="J647" s="4" t="s">
        <v>64</v>
      </c>
      <c r="K647" s="5">
        <v>1</v>
      </c>
      <c r="L647" s="17" t="s">
        <v>25</v>
      </c>
      <c r="M647" s="5">
        <f t="shared" si="48"/>
        <v>37.488</v>
      </c>
      <c r="N647" s="6" t="str">
        <f>VLOOKUP(C647,'[15]Trips&amp;Operators'!$C$1:$E$99999,3,FALSE)</f>
        <v>STAMBAUGH</v>
      </c>
      <c r="O647" s="7" t="s">
        <v>26</v>
      </c>
      <c r="P647" s="8" t="str">
        <f>VLOOKUP(E647,[2]CommonEnf!$A$1:$B$12,2,FALSE)</f>
        <v>Line terminus</v>
      </c>
      <c r="Q647" s="4" t="str">
        <f t="shared" si="49"/>
        <v>14</v>
      </c>
      <c r="R647" s="9">
        <f t="shared" si="50"/>
        <v>42627</v>
      </c>
      <c r="S647" s="4" t="str">
        <f t="shared" si="51"/>
        <v>0180-14</v>
      </c>
      <c r="T647" s="4" t="str">
        <f t="shared" si="52"/>
        <v>EC</v>
      </c>
    </row>
    <row r="648" spans="1:20" x14ac:dyDescent="0.25">
      <c r="A648" s="3">
        <v>42627.670104166667</v>
      </c>
      <c r="B648" s="4" t="s">
        <v>415</v>
      </c>
      <c r="C648" s="4" t="s">
        <v>626</v>
      </c>
      <c r="D648" s="4" t="s">
        <v>30</v>
      </c>
      <c r="E648" s="4" t="s">
        <v>63</v>
      </c>
      <c r="F648" s="5">
        <v>0</v>
      </c>
      <c r="G648" s="5">
        <v>45</v>
      </c>
      <c r="H648" s="5">
        <v>149</v>
      </c>
      <c r="I648" s="5">
        <v>114</v>
      </c>
      <c r="J648" s="4" t="s">
        <v>64</v>
      </c>
      <c r="K648" s="5">
        <v>1</v>
      </c>
      <c r="L648" s="17" t="s">
        <v>25</v>
      </c>
      <c r="M648" s="5">
        <f t="shared" si="48"/>
        <v>59.664000000000001</v>
      </c>
      <c r="N648" s="6" t="str">
        <f>VLOOKUP(C648,'[15]Trips&amp;Operators'!$C$1:$E$99999,3,FALSE)</f>
        <v>BONDS</v>
      </c>
      <c r="O648" s="7" t="s">
        <v>26</v>
      </c>
      <c r="P648" s="8" t="str">
        <f>VLOOKUP(E648,[2]CommonEnf!$A$1:$B$12,2,FALSE)</f>
        <v>Line terminus</v>
      </c>
      <c r="Q648" s="4" t="str">
        <f t="shared" si="49"/>
        <v>14</v>
      </c>
      <c r="R648" s="9">
        <f t="shared" si="50"/>
        <v>42627</v>
      </c>
      <c r="S648" s="4" t="str">
        <f t="shared" si="51"/>
        <v>0188-14</v>
      </c>
      <c r="T648" s="4" t="str">
        <f t="shared" si="52"/>
        <v>EC</v>
      </c>
    </row>
    <row r="649" spans="1:20" x14ac:dyDescent="0.25">
      <c r="A649" s="3">
        <v>42627.774502314816</v>
      </c>
      <c r="B649" s="4" t="s">
        <v>177</v>
      </c>
      <c r="C649" s="4" t="s">
        <v>610</v>
      </c>
      <c r="D649" s="4" t="s">
        <v>30</v>
      </c>
      <c r="E649" s="4" t="s">
        <v>63</v>
      </c>
      <c r="F649" s="5">
        <v>0</v>
      </c>
      <c r="G649" s="5">
        <v>65</v>
      </c>
      <c r="H649" s="5">
        <v>227</v>
      </c>
      <c r="I649" s="5">
        <v>150</v>
      </c>
      <c r="J649" s="4" t="s">
        <v>64</v>
      </c>
      <c r="K649" s="5">
        <v>1</v>
      </c>
      <c r="L649" s="17" t="s">
        <v>25</v>
      </c>
      <c r="M649" s="5">
        <f t="shared" si="48"/>
        <v>78.671999999999997</v>
      </c>
      <c r="N649" s="6" t="str">
        <f>VLOOKUP(C649,'[15]Trips&amp;Operators'!$C$1:$E$99999,3,FALSE)</f>
        <v>STAMBAUGH</v>
      </c>
      <c r="O649" s="7" t="s">
        <v>26</v>
      </c>
      <c r="P649" s="8" t="str">
        <f>VLOOKUP(E649,[2]CommonEnf!$A$1:$B$12,2,FALSE)</f>
        <v>Line terminus</v>
      </c>
      <c r="Q649" s="4" t="str">
        <f t="shared" si="49"/>
        <v>14</v>
      </c>
      <c r="R649" s="9">
        <f t="shared" si="50"/>
        <v>42627</v>
      </c>
      <c r="S649" s="4" t="str">
        <f t="shared" si="51"/>
        <v>0208-14</v>
      </c>
      <c r="T649" s="4" t="str">
        <f t="shared" si="52"/>
        <v>EC</v>
      </c>
    </row>
    <row r="650" spans="1:20" x14ac:dyDescent="0.25">
      <c r="A650" s="3">
        <v>42627.410115740742</v>
      </c>
      <c r="B650" s="4" t="s">
        <v>35</v>
      </c>
      <c r="C650" s="4" t="s">
        <v>627</v>
      </c>
      <c r="D650" s="4" t="s">
        <v>30</v>
      </c>
      <c r="E650" s="4" t="s">
        <v>23</v>
      </c>
      <c r="F650" s="5">
        <v>320</v>
      </c>
      <c r="G650" s="5">
        <v>474</v>
      </c>
      <c r="H650" s="5">
        <v>17151</v>
      </c>
      <c r="I650" s="5">
        <v>15673</v>
      </c>
      <c r="J650" s="4" t="s">
        <v>24</v>
      </c>
      <c r="K650" s="5">
        <v>15777</v>
      </c>
      <c r="L650" s="17" t="s">
        <v>25</v>
      </c>
      <c r="M650" s="5">
        <f t="shared" si="48"/>
        <v>-54.911999999999999</v>
      </c>
      <c r="N650" s="6" t="str">
        <f>VLOOKUP(C650,'[15]Trips&amp;Operators'!$C$1:$E$99999,3,FALSE)</f>
        <v>BRANDNER</v>
      </c>
      <c r="O650" s="7" t="s">
        <v>26</v>
      </c>
      <c r="P650" s="8" t="str">
        <f>VLOOKUP(E650,[2]CommonEnf!$A$1:$B$12,2,FALSE)</f>
        <v>Crossing Early Arrival</v>
      </c>
      <c r="Q650" s="4" t="str">
        <f t="shared" si="49"/>
        <v>14</v>
      </c>
      <c r="R650" s="9">
        <f t="shared" si="50"/>
        <v>42627</v>
      </c>
      <c r="S650" s="4" t="str">
        <f t="shared" si="51"/>
        <v>0814-14</v>
      </c>
      <c r="T650" s="4" t="str">
        <f t="shared" si="52"/>
        <v>NW</v>
      </c>
    </row>
    <row r="651" spans="1:20" x14ac:dyDescent="0.25">
      <c r="A651" s="3">
        <v>42627.408541666664</v>
      </c>
      <c r="B651" s="4" t="s">
        <v>35</v>
      </c>
      <c r="C651" s="4" t="s">
        <v>627</v>
      </c>
      <c r="D651" s="4" t="s">
        <v>30</v>
      </c>
      <c r="E651" s="4" t="s">
        <v>45</v>
      </c>
      <c r="F651" s="5">
        <v>300</v>
      </c>
      <c r="G651" s="5">
        <v>383</v>
      </c>
      <c r="H651" s="5">
        <v>24896</v>
      </c>
      <c r="I651" s="5">
        <v>23942</v>
      </c>
      <c r="J651" s="4" t="s">
        <v>46</v>
      </c>
      <c r="K651" s="5">
        <v>23561</v>
      </c>
      <c r="L651" s="17" t="s">
        <v>25</v>
      </c>
      <c r="M651" s="5">
        <f t="shared" si="48"/>
        <v>201.16800000000001</v>
      </c>
      <c r="N651" s="6" t="str">
        <f>VLOOKUP(C651,'[15]Trips&amp;Operators'!$C$1:$E$99999,3,FALSE)</f>
        <v>BRANDNER</v>
      </c>
      <c r="O651" s="7" t="s">
        <v>26</v>
      </c>
      <c r="P651" s="8" t="str">
        <f>VLOOKUP(E651,[2]CommonEnf!$A$1:$B$12,2,FALSE)</f>
        <v>Speed Restriction</v>
      </c>
      <c r="Q651" s="4" t="str">
        <f t="shared" si="49"/>
        <v>14</v>
      </c>
      <c r="R651" s="9">
        <f t="shared" si="50"/>
        <v>42627</v>
      </c>
      <c r="S651" s="4" t="str">
        <f t="shared" si="51"/>
        <v>0814-14</v>
      </c>
      <c r="T651" s="4" t="str">
        <f t="shared" si="52"/>
        <v>NW</v>
      </c>
    </row>
    <row r="652" spans="1:20" x14ac:dyDescent="0.25">
      <c r="A652" s="3">
        <v>42627.481215277781</v>
      </c>
      <c r="B652" s="4" t="s">
        <v>31</v>
      </c>
      <c r="C652" s="4" t="s">
        <v>628</v>
      </c>
      <c r="D652" s="4" t="s">
        <v>30</v>
      </c>
      <c r="E652" s="4" t="s">
        <v>45</v>
      </c>
      <c r="F652" s="5">
        <v>150</v>
      </c>
      <c r="G652" s="5">
        <v>239</v>
      </c>
      <c r="H652" s="5">
        <v>56557</v>
      </c>
      <c r="I652" s="5">
        <v>56933</v>
      </c>
      <c r="J652" s="4" t="s">
        <v>46</v>
      </c>
      <c r="K652" s="5">
        <v>57008</v>
      </c>
      <c r="L652" s="17" t="s">
        <v>34</v>
      </c>
      <c r="M652" s="5">
        <f t="shared" si="48"/>
        <v>39.6</v>
      </c>
      <c r="N652" s="6" t="str">
        <f>VLOOKUP(C652,'[15]Trips&amp;Operators'!$C$1:$E$99999,3,FALSE)</f>
        <v>BRANDNER</v>
      </c>
      <c r="O652" s="7" t="s">
        <v>26</v>
      </c>
      <c r="P652" s="8" t="str">
        <f>VLOOKUP(E652,[2]CommonEnf!$A$1:$B$12,2,FALSE)</f>
        <v>Speed Restriction</v>
      </c>
      <c r="Q652" s="4" t="str">
        <f t="shared" si="49"/>
        <v>14</v>
      </c>
      <c r="R652" s="9">
        <f t="shared" si="50"/>
        <v>42627</v>
      </c>
      <c r="S652" s="4" t="str">
        <f t="shared" si="51"/>
        <v>0817-14</v>
      </c>
      <c r="T652" s="4" t="str">
        <f t="shared" si="52"/>
        <v>NW</v>
      </c>
    </row>
    <row r="653" spans="1:20" x14ac:dyDescent="0.25">
      <c r="A653" s="3">
        <v>42627.700115740743</v>
      </c>
      <c r="B653" s="4" t="s">
        <v>35</v>
      </c>
      <c r="C653" s="4" t="s">
        <v>629</v>
      </c>
      <c r="D653" s="4" t="s">
        <v>30</v>
      </c>
      <c r="E653" s="4" t="s">
        <v>55</v>
      </c>
      <c r="F653" s="5">
        <v>0</v>
      </c>
      <c r="G653" s="5">
        <v>549</v>
      </c>
      <c r="H653" s="5">
        <v>27706</v>
      </c>
      <c r="I653" s="5">
        <v>25823</v>
      </c>
      <c r="J653" s="4" t="s">
        <v>56</v>
      </c>
      <c r="K653" s="5">
        <v>27253</v>
      </c>
      <c r="L653" s="17" t="s">
        <v>25</v>
      </c>
      <c r="M653" s="5">
        <f t="shared" si="48"/>
        <v>-755.04</v>
      </c>
      <c r="N653" s="6" t="str">
        <f>VLOOKUP(C653,'[15]Trips&amp;Operators'!$C$1:$E$99999,3,FALSE)</f>
        <v>MOSES</v>
      </c>
      <c r="O653" s="7" t="s">
        <v>120</v>
      </c>
      <c r="P653" s="8" t="s">
        <v>184</v>
      </c>
      <c r="Q653" s="4" t="str">
        <f t="shared" si="49"/>
        <v>14</v>
      </c>
      <c r="R653" s="9">
        <f t="shared" si="50"/>
        <v>42627</v>
      </c>
      <c r="S653" s="4" t="str">
        <f t="shared" si="51"/>
        <v>0830-14</v>
      </c>
      <c r="T653" s="4" t="str">
        <f t="shared" si="52"/>
        <v>NW</v>
      </c>
    </row>
    <row r="654" spans="1:20" x14ac:dyDescent="0.25">
      <c r="A654" s="3">
        <v>42627.683831018519</v>
      </c>
      <c r="B654" s="4" t="s">
        <v>31</v>
      </c>
      <c r="C654" s="4" t="s">
        <v>630</v>
      </c>
      <c r="D654" s="4" t="s">
        <v>30</v>
      </c>
      <c r="E654" s="4" t="s">
        <v>102</v>
      </c>
      <c r="F654" s="5">
        <v>100</v>
      </c>
      <c r="G654" s="5">
        <v>324</v>
      </c>
      <c r="H654" s="5">
        <v>9302</v>
      </c>
      <c r="I654" s="5">
        <v>10090</v>
      </c>
      <c r="J654" s="4" t="s">
        <v>24</v>
      </c>
      <c r="K654" s="5">
        <v>10701</v>
      </c>
      <c r="L654" s="17" t="s">
        <v>34</v>
      </c>
      <c r="M654" s="5">
        <f t="shared" si="48"/>
        <v>322.608</v>
      </c>
      <c r="N654" s="6" t="str">
        <f>VLOOKUP(C654,'[15]Trips&amp;Operators'!$C$1:$E$99999,3,FALSE)</f>
        <v>MOSES</v>
      </c>
      <c r="O654" s="7" t="s">
        <v>26</v>
      </c>
      <c r="P654" s="8" t="str">
        <f>VLOOKUP(E654,[2]CommonEnf!$A$1:$B$12,2,FALSE)</f>
        <v>Speed Restriction</v>
      </c>
      <c r="Q654" s="4" t="str">
        <f t="shared" si="49"/>
        <v>14</v>
      </c>
      <c r="R654" s="9">
        <f t="shared" si="50"/>
        <v>42627</v>
      </c>
      <c r="S654" s="4" t="str">
        <f t="shared" si="51"/>
        <v>0829-14</v>
      </c>
      <c r="T654" s="4" t="str">
        <f t="shared" si="52"/>
        <v>NW</v>
      </c>
    </row>
    <row r="655" spans="1:20" x14ac:dyDescent="0.25">
      <c r="A655" s="3">
        <v>42627.347384259258</v>
      </c>
      <c r="B655" s="4" t="s">
        <v>152</v>
      </c>
      <c r="C655" s="4" t="s">
        <v>631</v>
      </c>
      <c r="D655" s="4" t="s">
        <v>30</v>
      </c>
      <c r="E655" s="4" t="s">
        <v>102</v>
      </c>
      <c r="F655" s="5">
        <v>100</v>
      </c>
      <c r="G655" s="5">
        <v>151</v>
      </c>
      <c r="H655" s="5">
        <v>11481</v>
      </c>
      <c r="I655" s="5">
        <v>11206</v>
      </c>
      <c r="J655" s="4" t="s">
        <v>24</v>
      </c>
      <c r="K655" s="5">
        <v>11000</v>
      </c>
      <c r="L655" s="17" t="s">
        <v>25</v>
      </c>
      <c r="M655" s="5">
        <f t="shared" si="48"/>
        <v>108.768</v>
      </c>
      <c r="N655" s="6" t="str">
        <f>VLOOKUP(C655,'[15]Trips&amp;Operators'!$C$1:$E$99999,3,FALSE)</f>
        <v>STARKS</v>
      </c>
      <c r="O655" s="7" t="s">
        <v>26</v>
      </c>
      <c r="P655" s="8" t="str">
        <f>VLOOKUP(E655,[2]CommonEnf!$A$1:$B$12,2,FALSE)</f>
        <v>Speed Restriction</v>
      </c>
      <c r="Q655" s="4" t="str">
        <f t="shared" si="49"/>
        <v>14</v>
      </c>
      <c r="R655" s="9">
        <f t="shared" si="50"/>
        <v>42627</v>
      </c>
      <c r="S655" s="4" t="str">
        <f t="shared" si="51"/>
        <v>0810-14</v>
      </c>
      <c r="T655" s="4" t="str">
        <f t="shared" si="52"/>
        <v>NW</v>
      </c>
    </row>
    <row r="656" spans="1:20" x14ac:dyDescent="0.25">
      <c r="A656" s="3">
        <v>42627.267581018517</v>
      </c>
      <c r="B656" s="4" t="s">
        <v>152</v>
      </c>
      <c r="C656" s="4" t="s">
        <v>632</v>
      </c>
      <c r="D656" s="4" t="s">
        <v>30</v>
      </c>
      <c r="E656" s="4" t="s">
        <v>63</v>
      </c>
      <c r="F656" s="5">
        <v>0</v>
      </c>
      <c r="G656" s="5">
        <v>60</v>
      </c>
      <c r="H656" s="5">
        <v>792</v>
      </c>
      <c r="I656" s="5">
        <v>729</v>
      </c>
      <c r="J656" s="4" t="s">
        <v>64</v>
      </c>
      <c r="K656" s="5">
        <v>575</v>
      </c>
      <c r="L656" s="17" t="s">
        <v>25</v>
      </c>
      <c r="M656" s="5">
        <f t="shared" si="48"/>
        <v>81.311999999999998</v>
      </c>
      <c r="N656" s="6" t="str">
        <f>VLOOKUP(C656,'[15]Trips&amp;Operators'!$C$1:$E$99999,3,FALSE)</f>
        <v>STARKS</v>
      </c>
      <c r="O656" s="7" t="s">
        <v>26</v>
      </c>
      <c r="P656" s="8" t="str">
        <f>VLOOKUP(E656,[2]CommonEnf!$A$1:$B$12,2,FALSE)</f>
        <v>Line terminus</v>
      </c>
      <c r="Q656" s="4" t="str">
        <f t="shared" si="49"/>
        <v>14</v>
      </c>
      <c r="R656" s="9">
        <f t="shared" si="50"/>
        <v>42627</v>
      </c>
      <c r="S656" s="4" t="str">
        <f t="shared" si="51"/>
        <v>0802-14</v>
      </c>
      <c r="T656" s="4" t="str">
        <f t="shared" si="52"/>
        <v>NW</v>
      </c>
    </row>
    <row r="657" spans="1:20" x14ac:dyDescent="0.25">
      <c r="A657" s="3">
        <v>42627.308935185189</v>
      </c>
      <c r="B657" s="4" t="s">
        <v>152</v>
      </c>
      <c r="C657" s="4" t="s">
        <v>633</v>
      </c>
      <c r="D657" s="4" t="s">
        <v>30</v>
      </c>
      <c r="E657" s="4" t="s">
        <v>63</v>
      </c>
      <c r="F657" s="5">
        <v>0</v>
      </c>
      <c r="G657" s="5">
        <v>151</v>
      </c>
      <c r="H657" s="5">
        <v>1391</v>
      </c>
      <c r="I657" s="5">
        <v>1177</v>
      </c>
      <c r="J657" s="4" t="s">
        <v>64</v>
      </c>
      <c r="K657" s="5">
        <v>575</v>
      </c>
      <c r="L657" s="17" t="s">
        <v>25</v>
      </c>
      <c r="M657" s="5">
        <f t="shared" si="48"/>
        <v>317.85599999999999</v>
      </c>
      <c r="N657" s="6" t="str">
        <f>VLOOKUP(C657,'[15]Trips&amp;Operators'!$C$1:$E$99999,3,FALSE)</f>
        <v>STARKS</v>
      </c>
      <c r="O657" s="7" t="s">
        <v>26</v>
      </c>
      <c r="P657" s="8" t="str">
        <f>VLOOKUP(E657,[2]CommonEnf!$A$1:$B$12,2,FALSE)</f>
        <v>Line terminus</v>
      </c>
      <c r="Q657" s="4" t="str">
        <f t="shared" si="49"/>
        <v>14</v>
      </c>
      <c r="R657" s="9">
        <f t="shared" si="50"/>
        <v>42627</v>
      </c>
      <c r="S657" s="4" t="str">
        <f t="shared" si="51"/>
        <v>0806-14</v>
      </c>
      <c r="T657" s="4" t="str">
        <f t="shared" si="52"/>
        <v>NW</v>
      </c>
    </row>
    <row r="658" spans="1:20" x14ac:dyDescent="0.25">
      <c r="A658" s="3">
        <v>42627.309374999997</v>
      </c>
      <c r="B658" s="4" t="s">
        <v>152</v>
      </c>
      <c r="C658" s="4" t="s">
        <v>633</v>
      </c>
      <c r="D658" s="4" t="s">
        <v>30</v>
      </c>
      <c r="E658" s="4" t="s">
        <v>63</v>
      </c>
      <c r="F658" s="5">
        <v>0</v>
      </c>
      <c r="G658" s="5">
        <v>92</v>
      </c>
      <c r="H658" s="5">
        <v>1042</v>
      </c>
      <c r="I658" s="5">
        <v>964</v>
      </c>
      <c r="J658" s="4" t="s">
        <v>64</v>
      </c>
      <c r="K658" s="5">
        <v>575</v>
      </c>
      <c r="L658" s="17" t="s">
        <v>25</v>
      </c>
      <c r="M658" s="5">
        <f t="shared" si="48"/>
        <v>205.392</v>
      </c>
      <c r="N658" s="6" t="str">
        <f>VLOOKUP(C658,'[15]Trips&amp;Operators'!$C$1:$E$99999,3,FALSE)</f>
        <v>STARKS</v>
      </c>
      <c r="O658" s="7" t="s">
        <v>26</v>
      </c>
      <c r="P658" s="8" t="str">
        <f>VLOOKUP(E658,[2]CommonEnf!$A$1:$B$12,2,FALSE)</f>
        <v>Line terminus</v>
      </c>
      <c r="Q658" s="4" t="str">
        <f t="shared" si="49"/>
        <v>14</v>
      </c>
      <c r="R658" s="9">
        <f t="shared" si="50"/>
        <v>42627</v>
      </c>
      <c r="S658" s="4" t="str">
        <f t="shared" si="51"/>
        <v>0806-14</v>
      </c>
      <c r="T658" s="4" t="str">
        <f t="shared" si="52"/>
        <v>NW</v>
      </c>
    </row>
    <row r="659" spans="1:20" x14ac:dyDescent="0.25">
      <c r="A659" s="3">
        <v>42627.309733796297</v>
      </c>
      <c r="B659" s="4" t="s">
        <v>152</v>
      </c>
      <c r="C659" s="4" t="s">
        <v>633</v>
      </c>
      <c r="D659" s="4" t="s">
        <v>30</v>
      </c>
      <c r="E659" s="4" t="s">
        <v>63</v>
      </c>
      <c r="F659" s="5">
        <v>0</v>
      </c>
      <c r="G659" s="5">
        <v>45</v>
      </c>
      <c r="H659" s="5">
        <v>934</v>
      </c>
      <c r="I659" s="5">
        <v>867</v>
      </c>
      <c r="J659" s="4" t="s">
        <v>64</v>
      </c>
      <c r="K659" s="5">
        <v>575</v>
      </c>
      <c r="L659" s="17" t="s">
        <v>25</v>
      </c>
      <c r="M659" s="5">
        <f t="shared" si="48"/>
        <v>154.17599999999999</v>
      </c>
      <c r="N659" s="6" t="str">
        <f>VLOOKUP(C659,'[15]Trips&amp;Operators'!$C$1:$E$99999,3,FALSE)</f>
        <v>STARKS</v>
      </c>
      <c r="O659" s="7" t="s">
        <v>26</v>
      </c>
      <c r="P659" s="8" t="str">
        <f>VLOOKUP(E659,[2]CommonEnf!$A$1:$B$12,2,FALSE)</f>
        <v>Line terminus</v>
      </c>
      <c r="Q659" s="4" t="str">
        <f t="shared" si="49"/>
        <v>14</v>
      </c>
      <c r="R659" s="9">
        <f t="shared" si="50"/>
        <v>42627</v>
      </c>
      <c r="S659" s="4" t="str">
        <f t="shared" si="51"/>
        <v>0806-14</v>
      </c>
      <c r="T659" s="4" t="str">
        <f t="shared" si="52"/>
        <v>NW</v>
      </c>
    </row>
    <row r="660" spans="1:20" x14ac:dyDescent="0.25">
      <c r="A660" s="3">
        <v>42627.330775462964</v>
      </c>
      <c r="B660" s="4" t="s">
        <v>35</v>
      </c>
      <c r="C660" s="4" t="s">
        <v>634</v>
      </c>
      <c r="D660" s="4" t="s">
        <v>30</v>
      </c>
      <c r="E660" s="4" t="s">
        <v>63</v>
      </c>
      <c r="F660" s="5">
        <v>0</v>
      </c>
      <c r="G660" s="5">
        <v>30</v>
      </c>
      <c r="H660" s="5">
        <v>666</v>
      </c>
      <c r="I660" s="5">
        <v>649</v>
      </c>
      <c r="J660" s="4" t="s">
        <v>64</v>
      </c>
      <c r="K660" s="5">
        <v>575</v>
      </c>
      <c r="L660" s="17" t="s">
        <v>25</v>
      </c>
      <c r="M660" s="5">
        <f t="shared" si="48"/>
        <v>39.072000000000003</v>
      </c>
      <c r="N660" s="6" t="str">
        <f>VLOOKUP(C660,'[15]Trips&amp;Operators'!$C$1:$E$99999,3,FALSE)</f>
        <v>BRANDNER</v>
      </c>
      <c r="O660" s="7" t="s">
        <v>26</v>
      </c>
      <c r="P660" s="8" t="str">
        <f>VLOOKUP(E660,[2]CommonEnf!$A$1:$B$12,2,FALSE)</f>
        <v>Line terminus</v>
      </c>
      <c r="Q660" s="4" t="str">
        <f t="shared" si="49"/>
        <v>14</v>
      </c>
      <c r="R660" s="9">
        <f t="shared" si="50"/>
        <v>42627</v>
      </c>
      <c r="S660" s="4" t="str">
        <f t="shared" si="51"/>
        <v>0808-14</v>
      </c>
      <c r="T660" s="4" t="str">
        <f t="shared" si="52"/>
        <v>NW</v>
      </c>
    </row>
    <row r="661" spans="1:20" x14ac:dyDescent="0.25">
      <c r="A661" s="3">
        <v>42627.415405092594</v>
      </c>
      <c r="B661" s="4" t="s">
        <v>35</v>
      </c>
      <c r="C661" s="4" t="s">
        <v>627</v>
      </c>
      <c r="D661" s="4" t="s">
        <v>30</v>
      </c>
      <c r="E661" s="4" t="s">
        <v>63</v>
      </c>
      <c r="F661" s="5">
        <v>0</v>
      </c>
      <c r="G661" s="5">
        <v>35</v>
      </c>
      <c r="H661" s="5">
        <v>668</v>
      </c>
      <c r="I661" s="5">
        <v>647</v>
      </c>
      <c r="J661" s="4" t="s">
        <v>64</v>
      </c>
      <c r="K661" s="5">
        <v>575</v>
      </c>
      <c r="L661" s="17" t="s">
        <v>25</v>
      </c>
      <c r="M661" s="5">
        <f t="shared" si="48"/>
        <v>38.015999999999998</v>
      </c>
      <c r="N661" s="6" t="str">
        <f>VLOOKUP(C661,'[15]Trips&amp;Operators'!$C$1:$E$99999,3,FALSE)</f>
        <v>BRANDNER</v>
      </c>
      <c r="O661" s="7" t="s">
        <v>26</v>
      </c>
      <c r="P661" s="8" t="str">
        <f>VLOOKUP(E661,[2]CommonEnf!$A$1:$B$12,2,FALSE)</f>
        <v>Line terminus</v>
      </c>
      <c r="Q661" s="4" t="str">
        <f t="shared" si="49"/>
        <v>14</v>
      </c>
      <c r="R661" s="9">
        <f t="shared" si="50"/>
        <v>42627</v>
      </c>
      <c r="S661" s="4" t="str">
        <f t="shared" si="51"/>
        <v>0814-14</v>
      </c>
      <c r="T661" s="4" t="str">
        <f t="shared" si="52"/>
        <v>NW</v>
      </c>
    </row>
    <row r="662" spans="1:20" x14ac:dyDescent="0.25">
      <c r="A662" s="3">
        <v>42627.501261574071</v>
      </c>
      <c r="B662" s="4" t="s">
        <v>35</v>
      </c>
      <c r="C662" s="4" t="s">
        <v>635</v>
      </c>
      <c r="D662" s="4" t="s">
        <v>30</v>
      </c>
      <c r="E662" s="4" t="s">
        <v>63</v>
      </c>
      <c r="F662" s="5">
        <v>0</v>
      </c>
      <c r="G662" s="5">
        <v>48</v>
      </c>
      <c r="H662" s="5">
        <v>734</v>
      </c>
      <c r="I662" s="5">
        <v>685</v>
      </c>
      <c r="J662" s="4" t="s">
        <v>64</v>
      </c>
      <c r="K662" s="5">
        <v>575</v>
      </c>
      <c r="L662" s="17" t="s">
        <v>25</v>
      </c>
      <c r="M662" s="5">
        <f t="shared" si="48"/>
        <v>58.08</v>
      </c>
      <c r="N662" s="6" t="str">
        <f>VLOOKUP(C662,'[15]Trips&amp;Operators'!$C$1:$E$99999,3,FALSE)</f>
        <v>BRANDNER</v>
      </c>
      <c r="O662" s="7" t="s">
        <v>26</v>
      </c>
      <c r="P662" s="8" t="str">
        <f>VLOOKUP(E662,[2]CommonEnf!$A$1:$B$12,2,FALSE)</f>
        <v>Line terminus</v>
      </c>
      <c r="Q662" s="4" t="str">
        <f t="shared" si="49"/>
        <v>14</v>
      </c>
      <c r="R662" s="9">
        <f t="shared" si="50"/>
        <v>42627</v>
      </c>
      <c r="S662" s="4" t="str">
        <f t="shared" si="51"/>
        <v>0818-14</v>
      </c>
      <c r="T662" s="4" t="str">
        <f t="shared" si="52"/>
        <v>NW</v>
      </c>
    </row>
    <row r="663" spans="1:20" x14ac:dyDescent="0.25">
      <c r="A663" s="3">
        <v>42627.541909722226</v>
      </c>
      <c r="B663" s="4" t="s">
        <v>35</v>
      </c>
      <c r="C663" s="4" t="s">
        <v>636</v>
      </c>
      <c r="D663" s="4" t="s">
        <v>30</v>
      </c>
      <c r="E663" s="4" t="s">
        <v>63</v>
      </c>
      <c r="F663" s="5">
        <v>0</v>
      </c>
      <c r="G663" s="5">
        <v>61</v>
      </c>
      <c r="H663" s="5">
        <v>789</v>
      </c>
      <c r="I663" s="5">
        <v>743</v>
      </c>
      <c r="J663" s="4" t="s">
        <v>64</v>
      </c>
      <c r="K663" s="5">
        <v>575</v>
      </c>
      <c r="L663" s="17" t="s">
        <v>25</v>
      </c>
      <c r="M663" s="5">
        <f t="shared" si="48"/>
        <v>88.703999999999994</v>
      </c>
      <c r="N663" s="6" t="str">
        <f>VLOOKUP(C663,'[15]Trips&amp;Operators'!$C$1:$E$99999,3,FALSE)</f>
        <v>BRANDNER</v>
      </c>
      <c r="O663" s="7" t="s">
        <v>26</v>
      </c>
      <c r="P663" s="8" t="str">
        <f>VLOOKUP(E663,[2]CommonEnf!$A$1:$B$12,2,FALSE)</f>
        <v>Line terminus</v>
      </c>
      <c r="Q663" s="4" t="str">
        <f t="shared" si="49"/>
        <v>14</v>
      </c>
      <c r="R663" s="9">
        <f t="shared" si="50"/>
        <v>42627</v>
      </c>
      <c r="S663" s="4" t="str">
        <f t="shared" si="51"/>
        <v>0820-14</v>
      </c>
      <c r="T663" s="4" t="str">
        <f t="shared" si="52"/>
        <v>NW</v>
      </c>
    </row>
    <row r="664" spans="1:20" x14ac:dyDescent="0.25">
      <c r="A664" s="3">
        <v>42627.768726851849</v>
      </c>
      <c r="B664" s="4" t="s">
        <v>152</v>
      </c>
      <c r="C664" s="4" t="s">
        <v>637</v>
      </c>
      <c r="D664" s="4" t="s">
        <v>30</v>
      </c>
      <c r="E664" s="4" t="s">
        <v>63</v>
      </c>
      <c r="F664" s="5">
        <v>0</v>
      </c>
      <c r="G664" s="5">
        <v>40</v>
      </c>
      <c r="H664" s="5">
        <v>722</v>
      </c>
      <c r="I664" s="5">
        <v>699</v>
      </c>
      <c r="J664" s="4" t="s">
        <v>64</v>
      </c>
      <c r="K664" s="5">
        <v>575</v>
      </c>
      <c r="L664" s="17" t="s">
        <v>25</v>
      </c>
      <c r="M664" s="5">
        <f t="shared" si="48"/>
        <v>65.471999999999994</v>
      </c>
      <c r="N664" s="6" t="str">
        <f>VLOOKUP(C664,'[15]Trips&amp;Operators'!$C$1:$E$99999,3,FALSE)</f>
        <v>DELGADO</v>
      </c>
      <c r="O664" s="7" t="s">
        <v>26</v>
      </c>
      <c r="P664" s="8" t="str">
        <f>VLOOKUP(E664,[2]CommonEnf!$A$1:$B$12,2,FALSE)</f>
        <v>Line terminus</v>
      </c>
      <c r="Q664" s="4" t="str">
        <f t="shared" si="49"/>
        <v>14</v>
      </c>
      <c r="R664" s="9">
        <f t="shared" si="50"/>
        <v>42627</v>
      </c>
      <c r="S664" s="4" t="str">
        <f t="shared" si="51"/>
        <v>0836-14</v>
      </c>
      <c r="T664" s="4" t="str">
        <f t="shared" si="52"/>
        <v>NW</v>
      </c>
    </row>
    <row r="665" spans="1:20" x14ac:dyDescent="0.25">
      <c r="A665" s="3">
        <v>42627.789861111109</v>
      </c>
      <c r="B665" s="4" t="s">
        <v>35</v>
      </c>
      <c r="C665" s="4" t="s">
        <v>638</v>
      </c>
      <c r="D665" s="4" t="s">
        <v>30</v>
      </c>
      <c r="E665" s="4" t="s">
        <v>63</v>
      </c>
      <c r="F665" s="5">
        <v>0</v>
      </c>
      <c r="G665" s="5">
        <v>24</v>
      </c>
      <c r="H665" s="5">
        <v>645</v>
      </c>
      <c r="I665" s="5">
        <v>631</v>
      </c>
      <c r="J665" s="4" t="s">
        <v>64</v>
      </c>
      <c r="K665" s="5">
        <v>575</v>
      </c>
      <c r="L665" s="17" t="s">
        <v>25</v>
      </c>
      <c r="M665" s="5">
        <f t="shared" si="48"/>
        <v>29.568000000000001</v>
      </c>
      <c r="N665" s="6" t="str">
        <f>VLOOKUP(C665,'[15]Trips&amp;Operators'!$C$1:$E$99999,3,FALSE)</f>
        <v>MOSES</v>
      </c>
      <c r="O665" s="7" t="s">
        <v>26</v>
      </c>
      <c r="P665" s="8" t="str">
        <f>VLOOKUP(E665,[2]CommonEnf!$A$1:$B$12,2,FALSE)</f>
        <v>Line terminus</v>
      </c>
      <c r="Q665" s="4" t="str">
        <f t="shared" si="49"/>
        <v>14</v>
      </c>
      <c r="R665" s="9">
        <f t="shared" si="50"/>
        <v>42627</v>
      </c>
      <c r="S665" s="4" t="str">
        <f t="shared" si="51"/>
        <v>0838-14</v>
      </c>
      <c r="T665" s="4" t="str">
        <f t="shared" si="52"/>
        <v>NW</v>
      </c>
    </row>
    <row r="666" spans="1:20" x14ac:dyDescent="0.25">
      <c r="A666" s="3">
        <v>42627.834965277776</v>
      </c>
      <c r="B666" s="4" t="s">
        <v>35</v>
      </c>
      <c r="C666" s="4" t="s">
        <v>639</v>
      </c>
      <c r="D666" s="4" t="s">
        <v>30</v>
      </c>
      <c r="E666" s="4" t="s">
        <v>63</v>
      </c>
      <c r="F666" s="5">
        <v>0</v>
      </c>
      <c r="G666" s="5">
        <v>20</v>
      </c>
      <c r="H666" s="5">
        <v>645</v>
      </c>
      <c r="I666" s="5">
        <v>633</v>
      </c>
      <c r="J666" s="4" t="s">
        <v>64</v>
      </c>
      <c r="K666" s="5">
        <v>575</v>
      </c>
      <c r="L666" s="17" t="s">
        <v>25</v>
      </c>
      <c r="M666" s="5">
        <f t="shared" si="48"/>
        <v>30.623999999999999</v>
      </c>
      <c r="N666" s="6" t="str">
        <f>VLOOKUP(C666,'[15]Trips&amp;Operators'!$C$1:$E$99999,3,FALSE)</f>
        <v>MOSES</v>
      </c>
      <c r="O666" s="7" t="s">
        <v>26</v>
      </c>
      <c r="P666" s="8" t="str">
        <f>VLOOKUP(E666,[2]CommonEnf!$A$1:$B$12,2,FALSE)</f>
        <v>Line terminus</v>
      </c>
      <c r="Q666" s="4" t="str">
        <f t="shared" si="49"/>
        <v>14</v>
      </c>
      <c r="R666" s="9">
        <f t="shared" si="50"/>
        <v>42627</v>
      </c>
      <c r="S666" s="4" t="str">
        <f t="shared" si="51"/>
        <v>0840-14</v>
      </c>
      <c r="T666" s="4" t="str">
        <f t="shared" si="52"/>
        <v>NW</v>
      </c>
    </row>
    <row r="667" spans="1:20" x14ac:dyDescent="0.25">
      <c r="A667" s="3">
        <v>42627.274050925924</v>
      </c>
      <c r="B667" s="4" t="s">
        <v>31</v>
      </c>
      <c r="C667" s="4" t="s">
        <v>640</v>
      </c>
      <c r="D667" s="4" t="s">
        <v>30</v>
      </c>
      <c r="E667" s="4" t="s">
        <v>63</v>
      </c>
      <c r="F667" s="5">
        <v>0</v>
      </c>
      <c r="G667" s="5">
        <v>11</v>
      </c>
      <c r="H667" s="5">
        <v>59027</v>
      </c>
      <c r="I667" s="5">
        <v>59029</v>
      </c>
      <c r="J667" s="4" t="s">
        <v>64</v>
      </c>
      <c r="K667" s="5">
        <v>59048</v>
      </c>
      <c r="L667" s="17" t="s">
        <v>34</v>
      </c>
      <c r="M667" s="5">
        <f t="shared" si="48"/>
        <v>10.032</v>
      </c>
      <c r="N667" s="6" t="str">
        <f>VLOOKUP(C667,'[15]Trips&amp;Operators'!$C$1:$E$99999,3,FALSE)</f>
        <v>BRANDNER</v>
      </c>
      <c r="O667" s="7" t="s">
        <v>26</v>
      </c>
      <c r="P667" s="8" t="str">
        <f>VLOOKUP(E667,[2]CommonEnf!$A$1:$B$12,2,FALSE)</f>
        <v>Line terminus</v>
      </c>
      <c r="Q667" s="4" t="str">
        <f t="shared" si="49"/>
        <v>14</v>
      </c>
      <c r="R667" s="9">
        <f t="shared" si="50"/>
        <v>42627</v>
      </c>
      <c r="S667" s="4" t="str">
        <f t="shared" si="51"/>
        <v>0803-14</v>
      </c>
      <c r="T667" s="4" t="str">
        <f t="shared" si="52"/>
        <v>NW</v>
      </c>
    </row>
    <row r="668" spans="1:20" x14ac:dyDescent="0.25">
      <c r="A668" s="3">
        <v>42627.358287037037</v>
      </c>
      <c r="B668" s="4" t="s">
        <v>31</v>
      </c>
      <c r="C668" s="4" t="s">
        <v>641</v>
      </c>
      <c r="D668" s="4" t="s">
        <v>30</v>
      </c>
      <c r="E668" s="4" t="s">
        <v>63</v>
      </c>
      <c r="F668" s="5">
        <v>0</v>
      </c>
      <c r="G668" s="5">
        <v>12</v>
      </c>
      <c r="H668" s="5">
        <v>59005</v>
      </c>
      <c r="I668" s="5">
        <v>59008</v>
      </c>
      <c r="J668" s="4" t="s">
        <v>64</v>
      </c>
      <c r="K668" s="5">
        <v>59048</v>
      </c>
      <c r="L668" s="17" t="s">
        <v>34</v>
      </c>
      <c r="M668" s="5">
        <f t="shared" si="48"/>
        <v>21.12</v>
      </c>
      <c r="N668" s="6" t="str">
        <f>VLOOKUP(C668,'[15]Trips&amp;Operators'!$C$1:$E$99999,3,FALSE)</f>
        <v>BRANDNER</v>
      </c>
      <c r="O668" s="7" t="s">
        <v>26</v>
      </c>
      <c r="P668" s="8" t="str">
        <f>VLOOKUP(E668,[2]CommonEnf!$A$1:$B$12,2,FALSE)</f>
        <v>Line terminus</v>
      </c>
      <c r="Q668" s="4" t="str">
        <f t="shared" si="49"/>
        <v>14</v>
      </c>
      <c r="R668" s="9">
        <f t="shared" si="50"/>
        <v>42627</v>
      </c>
      <c r="S668" s="4" t="str">
        <f t="shared" si="51"/>
        <v>0811-14</v>
      </c>
      <c r="T668" s="4" t="str">
        <f t="shared" si="52"/>
        <v>NW</v>
      </c>
    </row>
    <row r="669" spans="1:20" x14ac:dyDescent="0.25">
      <c r="A669" s="3">
        <v>42627.440428240741</v>
      </c>
      <c r="B669" s="4" t="s">
        <v>31</v>
      </c>
      <c r="C669" s="4" t="s">
        <v>642</v>
      </c>
      <c r="D669" s="4" t="s">
        <v>30</v>
      </c>
      <c r="E669" s="4" t="s">
        <v>63</v>
      </c>
      <c r="F669" s="5">
        <v>0</v>
      </c>
      <c r="G669" s="5">
        <v>41</v>
      </c>
      <c r="H669" s="5">
        <v>58941</v>
      </c>
      <c r="I669" s="5">
        <v>58978</v>
      </c>
      <c r="J669" s="4" t="s">
        <v>64</v>
      </c>
      <c r="K669" s="5">
        <v>59048</v>
      </c>
      <c r="L669" s="17" t="s">
        <v>34</v>
      </c>
      <c r="M669" s="5">
        <f t="shared" si="48"/>
        <v>36.96</v>
      </c>
      <c r="N669" s="6" t="str">
        <f>VLOOKUP(C669,'[15]Trips&amp;Operators'!$C$1:$E$99999,3,FALSE)</f>
        <v>BRANDNER</v>
      </c>
      <c r="O669" s="7" t="s">
        <v>26</v>
      </c>
      <c r="P669" s="8" t="str">
        <f>VLOOKUP(E669,[2]CommonEnf!$A$1:$B$12,2,FALSE)</f>
        <v>Line terminus</v>
      </c>
      <c r="Q669" s="4" t="str">
        <f t="shared" si="49"/>
        <v>14</v>
      </c>
      <c r="R669" s="9">
        <f t="shared" si="50"/>
        <v>42627</v>
      </c>
      <c r="S669" s="4" t="str">
        <f t="shared" si="51"/>
        <v>0815-14</v>
      </c>
      <c r="T669" s="4" t="str">
        <f t="shared" si="52"/>
        <v>NW</v>
      </c>
    </row>
    <row r="670" spans="1:20" x14ac:dyDescent="0.25">
      <c r="A670" s="3">
        <v>42627.485092592593</v>
      </c>
      <c r="B670" s="4" t="s">
        <v>31</v>
      </c>
      <c r="C670" s="4" t="s">
        <v>628</v>
      </c>
      <c r="D670" s="4" t="s">
        <v>30</v>
      </c>
      <c r="E670" s="4" t="s">
        <v>63</v>
      </c>
      <c r="F670" s="5">
        <v>0</v>
      </c>
      <c r="G670" s="5">
        <v>38</v>
      </c>
      <c r="H670" s="5">
        <v>58958</v>
      </c>
      <c r="I670" s="5">
        <v>58993</v>
      </c>
      <c r="J670" s="4" t="s">
        <v>64</v>
      </c>
      <c r="K670" s="5">
        <v>59048</v>
      </c>
      <c r="L670" s="17" t="s">
        <v>34</v>
      </c>
      <c r="M670" s="5">
        <f t="shared" si="48"/>
        <v>29.04</v>
      </c>
      <c r="N670" s="6" t="str">
        <f>VLOOKUP(C670,'[15]Trips&amp;Operators'!$C$1:$E$99999,3,FALSE)</f>
        <v>BRANDNER</v>
      </c>
      <c r="O670" s="7" t="s">
        <v>26</v>
      </c>
      <c r="P670" s="8" t="str">
        <f>VLOOKUP(E670,[2]CommonEnf!$A$1:$B$12,2,FALSE)</f>
        <v>Line terminus</v>
      </c>
      <c r="Q670" s="4" t="str">
        <f t="shared" si="49"/>
        <v>14</v>
      </c>
      <c r="R670" s="9">
        <f t="shared" si="50"/>
        <v>42627</v>
      </c>
      <c r="S670" s="4" t="str">
        <f t="shared" si="51"/>
        <v>0817-14</v>
      </c>
      <c r="T670" s="4" t="str">
        <f t="shared" si="52"/>
        <v>NW</v>
      </c>
    </row>
    <row r="671" spans="1:20" x14ac:dyDescent="0.25">
      <c r="A671" s="3">
        <v>42627.608888888892</v>
      </c>
      <c r="B671" s="4" t="s">
        <v>31</v>
      </c>
      <c r="C671" s="4" t="s">
        <v>643</v>
      </c>
      <c r="D671" s="4" t="s">
        <v>30</v>
      </c>
      <c r="E671" s="4" t="s">
        <v>63</v>
      </c>
      <c r="F671" s="5">
        <v>0</v>
      </c>
      <c r="G671" s="5">
        <v>51</v>
      </c>
      <c r="H671" s="5">
        <v>58935</v>
      </c>
      <c r="I671" s="5">
        <v>58988</v>
      </c>
      <c r="J671" s="4" t="s">
        <v>64</v>
      </c>
      <c r="K671" s="5">
        <v>59048</v>
      </c>
      <c r="L671" s="17" t="s">
        <v>34</v>
      </c>
      <c r="M671" s="5">
        <f t="shared" si="48"/>
        <v>31.68</v>
      </c>
      <c r="N671" s="6" t="str">
        <f>VLOOKUP(C671,'[15]Trips&amp;Operators'!$C$1:$E$99999,3,FALSE)</f>
        <v>MOSES</v>
      </c>
      <c r="O671" s="7" t="s">
        <v>26</v>
      </c>
      <c r="P671" s="8" t="str">
        <f>VLOOKUP(E671,[2]CommonEnf!$A$1:$B$12,2,FALSE)</f>
        <v>Line terminus</v>
      </c>
      <c r="Q671" s="4" t="str">
        <f t="shared" si="49"/>
        <v>14</v>
      </c>
      <c r="R671" s="9">
        <f t="shared" si="50"/>
        <v>42627</v>
      </c>
      <c r="S671" s="4" t="str">
        <f t="shared" si="51"/>
        <v>0823-14</v>
      </c>
      <c r="T671" s="4" t="str">
        <f t="shared" si="52"/>
        <v>NW</v>
      </c>
    </row>
    <row r="672" spans="1:20" x14ac:dyDescent="0.25">
      <c r="A672" s="3">
        <v>42627.649560185186</v>
      </c>
      <c r="B672" s="4" t="s">
        <v>31</v>
      </c>
      <c r="C672" s="4" t="s">
        <v>644</v>
      </c>
      <c r="D672" s="4" t="s">
        <v>30</v>
      </c>
      <c r="E672" s="4" t="s">
        <v>63</v>
      </c>
      <c r="F672" s="5">
        <v>0</v>
      </c>
      <c r="G672" s="5">
        <v>100</v>
      </c>
      <c r="H672" s="5">
        <v>58724</v>
      </c>
      <c r="I672" s="5">
        <v>58815</v>
      </c>
      <c r="J672" s="4" t="s">
        <v>64</v>
      </c>
      <c r="K672" s="5">
        <v>59048</v>
      </c>
      <c r="L672" s="17" t="s">
        <v>34</v>
      </c>
      <c r="M672" s="5">
        <f t="shared" si="48"/>
        <v>123.024</v>
      </c>
      <c r="N672" s="6" t="str">
        <f>VLOOKUP(C672,'[15]Trips&amp;Operators'!$C$1:$E$99999,3,FALSE)</f>
        <v>MOSES</v>
      </c>
      <c r="O672" s="7" t="s">
        <v>26</v>
      </c>
      <c r="P672" s="8" t="str">
        <f>VLOOKUP(E672,[2]CommonEnf!$A$1:$B$12,2,FALSE)</f>
        <v>Line terminus</v>
      </c>
      <c r="Q672" s="4" t="str">
        <f t="shared" si="49"/>
        <v>14</v>
      </c>
      <c r="R672" s="9">
        <f t="shared" si="50"/>
        <v>42627</v>
      </c>
      <c r="S672" s="4" t="str">
        <f t="shared" si="51"/>
        <v>0825-14</v>
      </c>
      <c r="T672" s="4" t="str">
        <f t="shared" si="52"/>
        <v>NW</v>
      </c>
    </row>
    <row r="673" spans="1:20" x14ac:dyDescent="0.25">
      <c r="A673" s="3">
        <v>42627.77447916667</v>
      </c>
      <c r="B673" s="4" t="s">
        <v>31</v>
      </c>
      <c r="C673" s="4" t="s">
        <v>645</v>
      </c>
      <c r="D673" s="4" t="s">
        <v>30</v>
      </c>
      <c r="E673" s="4" t="s">
        <v>63</v>
      </c>
      <c r="F673" s="5">
        <v>0</v>
      </c>
      <c r="G673" s="5">
        <v>48</v>
      </c>
      <c r="H673" s="5">
        <v>58928</v>
      </c>
      <c r="I673" s="5">
        <v>58980</v>
      </c>
      <c r="J673" s="4" t="s">
        <v>64</v>
      </c>
      <c r="K673" s="5">
        <v>59048</v>
      </c>
      <c r="L673" s="17" t="s">
        <v>34</v>
      </c>
      <c r="M673" s="5">
        <f t="shared" si="48"/>
        <v>35.904000000000003</v>
      </c>
      <c r="N673" s="6" t="str">
        <f>VLOOKUP(C673,'[15]Trips&amp;Operators'!$C$1:$E$99999,3,FALSE)</f>
        <v>MOSES</v>
      </c>
      <c r="O673" s="7" t="s">
        <v>26</v>
      </c>
      <c r="P673" s="8" t="str">
        <f>VLOOKUP(E673,[2]CommonEnf!$A$1:$B$12,2,FALSE)</f>
        <v>Line terminus</v>
      </c>
      <c r="Q673" s="4" t="str">
        <f t="shared" si="49"/>
        <v>14</v>
      </c>
      <c r="R673" s="9">
        <f t="shared" si="50"/>
        <v>42627</v>
      </c>
      <c r="S673" s="4" t="str">
        <f t="shared" si="51"/>
        <v>0837-14</v>
      </c>
      <c r="T673" s="4" t="str">
        <f t="shared" si="52"/>
        <v>NW</v>
      </c>
    </row>
    <row r="674" spans="1:20" x14ac:dyDescent="0.25">
      <c r="A674" s="10">
        <v>42627.776365740741</v>
      </c>
      <c r="B674" s="11" t="s">
        <v>37</v>
      </c>
      <c r="C674" s="11" t="s">
        <v>646</v>
      </c>
      <c r="D674" s="11" t="s">
        <v>33</v>
      </c>
      <c r="E674" s="11" t="s">
        <v>55</v>
      </c>
      <c r="F674" s="12">
        <v>0</v>
      </c>
      <c r="G674" s="12">
        <v>26</v>
      </c>
      <c r="H674" s="12">
        <v>1773</v>
      </c>
      <c r="I674" s="12">
        <v>1786</v>
      </c>
      <c r="J674" s="11" t="s">
        <v>56</v>
      </c>
      <c r="K674" s="12">
        <v>1692</v>
      </c>
      <c r="L674" s="19" t="s">
        <v>34</v>
      </c>
      <c r="M674" s="12">
        <f t="shared" si="48"/>
        <v>-49.631999999999998</v>
      </c>
      <c r="N674" s="13" t="str">
        <f>VLOOKUP(C674,'[15]Trips&amp;Operators'!$C$1:$E$99999,3,FALSE)</f>
        <v>DE LA ROSA</v>
      </c>
      <c r="O674" s="14" t="s">
        <v>26</v>
      </c>
      <c r="P674" s="15"/>
      <c r="Q674" s="11" t="str">
        <f t="shared" si="49"/>
        <v>14</v>
      </c>
      <c r="R674" s="16">
        <f t="shared" si="50"/>
        <v>42627</v>
      </c>
      <c r="S674" s="2" t="str">
        <f t="shared" si="51"/>
        <v>67-14</v>
      </c>
      <c r="T674" s="2" t="str">
        <f t="shared" si="52"/>
        <v>Other</v>
      </c>
    </row>
    <row r="675" spans="1:20" x14ac:dyDescent="0.25">
      <c r="A675" s="3">
        <v>42628.382800925923</v>
      </c>
      <c r="B675" s="4" t="s">
        <v>28</v>
      </c>
      <c r="C675" s="4" t="s">
        <v>647</v>
      </c>
      <c r="D675" s="4" t="s">
        <v>22</v>
      </c>
      <c r="E675" s="4" t="s">
        <v>23</v>
      </c>
      <c r="F675" s="5">
        <v>0</v>
      </c>
      <c r="G675" s="5">
        <v>242</v>
      </c>
      <c r="H675" s="5">
        <v>33203</v>
      </c>
      <c r="I675" s="5">
        <v>32892</v>
      </c>
      <c r="J675" s="4" t="s">
        <v>24</v>
      </c>
      <c r="K675" s="5">
        <v>33257</v>
      </c>
      <c r="L675" s="17" t="s">
        <v>25</v>
      </c>
      <c r="M675" s="5">
        <f t="shared" si="48"/>
        <v>-192.72</v>
      </c>
      <c r="N675" s="6" t="str">
        <f>VLOOKUP(C675,'[16]Trips&amp;Operators'!$C$1:$E$99999,3,FALSE)</f>
        <v>MALAVE</v>
      </c>
      <c r="O675" s="7" t="s">
        <v>26</v>
      </c>
      <c r="P675" s="8" t="str">
        <f>VLOOKUP(E675,[2]CommonEnf!$A$1:$B$12,2,FALSE)</f>
        <v>Crossing Early Arrival</v>
      </c>
      <c r="Q675" s="4" t="str">
        <f t="shared" si="49"/>
        <v>15</v>
      </c>
      <c r="R675" s="9">
        <f t="shared" si="50"/>
        <v>42628</v>
      </c>
      <c r="S675" s="4" t="str">
        <f t="shared" si="51"/>
        <v>0134-15</v>
      </c>
      <c r="T675" s="4" t="str">
        <f t="shared" si="52"/>
        <v>EC</v>
      </c>
    </row>
    <row r="676" spans="1:20" x14ac:dyDescent="0.25">
      <c r="A676" s="3">
        <v>42628.234780092593</v>
      </c>
      <c r="B676" s="4" t="s">
        <v>69</v>
      </c>
      <c r="C676" s="4" t="s">
        <v>648</v>
      </c>
      <c r="D676" s="4" t="s">
        <v>30</v>
      </c>
      <c r="E676" s="4" t="s">
        <v>23</v>
      </c>
      <c r="F676" s="5">
        <v>0</v>
      </c>
      <c r="G676" s="5">
        <v>436</v>
      </c>
      <c r="H676" s="5">
        <v>44222</v>
      </c>
      <c r="I676" s="5">
        <v>43125</v>
      </c>
      <c r="J676" s="4" t="s">
        <v>24</v>
      </c>
      <c r="K676" s="5">
        <v>42961</v>
      </c>
      <c r="L676" s="17" t="s">
        <v>25</v>
      </c>
      <c r="M676" s="5">
        <f t="shared" si="48"/>
        <v>86.592000000000013</v>
      </c>
      <c r="N676" s="6" t="str">
        <f>VLOOKUP(C676,'[16]Trips&amp;Operators'!$C$1:$E$99999,3,FALSE)</f>
        <v>MALAVE</v>
      </c>
      <c r="O676" s="7" t="s">
        <v>26</v>
      </c>
      <c r="P676" s="8" t="str">
        <f>VLOOKUP(E676,[2]CommonEnf!$A$1:$B$12,2,FALSE)</f>
        <v>Crossing Early Arrival</v>
      </c>
      <c r="Q676" s="4" t="str">
        <f t="shared" si="49"/>
        <v>15</v>
      </c>
      <c r="R676" s="9">
        <f t="shared" si="50"/>
        <v>42628</v>
      </c>
      <c r="S676" s="4" t="str">
        <f t="shared" si="51"/>
        <v>0106-15</v>
      </c>
      <c r="T676" s="4" t="str">
        <f t="shared" si="52"/>
        <v>EC</v>
      </c>
    </row>
    <row r="677" spans="1:20" x14ac:dyDescent="0.25">
      <c r="A677" s="3">
        <v>42628.337673611109</v>
      </c>
      <c r="B677" s="4" t="s">
        <v>122</v>
      </c>
      <c r="C677" s="4" t="s">
        <v>649</v>
      </c>
      <c r="D677" s="4" t="s">
        <v>22</v>
      </c>
      <c r="E677" s="4" t="s">
        <v>23</v>
      </c>
      <c r="F677" s="5">
        <v>0</v>
      </c>
      <c r="G677" s="5">
        <v>88</v>
      </c>
      <c r="H677" s="5">
        <v>63169</v>
      </c>
      <c r="I677" s="5">
        <v>63069</v>
      </c>
      <c r="J677" s="4" t="s">
        <v>24</v>
      </c>
      <c r="K677" s="5">
        <v>63309</v>
      </c>
      <c r="L677" s="17" t="s">
        <v>25</v>
      </c>
      <c r="M677" s="5">
        <f t="shared" si="48"/>
        <v>-126.72</v>
      </c>
      <c r="N677" s="6" t="str">
        <f>VLOOKUP(C677,'[16]Trips&amp;Operators'!$C$1:$E$99999,3,FALSE)</f>
        <v>STARKS</v>
      </c>
      <c r="O677" s="7" t="s">
        <v>26</v>
      </c>
      <c r="P677" s="8" t="str">
        <f>VLOOKUP(E677,[2]CommonEnf!$A$1:$B$12,2,FALSE)</f>
        <v>Crossing Early Arrival</v>
      </c>
      <c r="Q677" s="4" t="str">
        <f t="shared" si="49"/>
        <v>15</v>
      </c>
      <c r="R677" s="9">
        <f t="shared" si="50"/>
        <v>42628</v>
      </c>
      <c r="S677" s="4" t="str">
        <f t="shared" si="51"/>
        <v>0126-15</v>
      </c>
      <c r="T677" s="4" t="str">
        <f t="shared" si="52"/>
        <v>EC</v>
      </c>
    </row>
    <row r="678" spans="1:20" x14ac:dyDescent="0.25">
      <c r="A678" s="3">
        <v>42628.743460648147</v>
      </c>
      <c r="B678" s="4" t="s">
        <v>28</v>
      </c>
      <c r="C678" s="4" t="s">
        <v>650</v>
      </c>
      <c r="D678" s="4" t="s">
        <v>22</v>
      </c>
      <c r="E678" s="4" t="s">
        <v>23</v>
      </c>
      <c r="F678" s="5">
        <v>0</v>
      </c>
      <c r="G678" s="5">
        <v>72</v>
      </c>
      <c r="H678" s="5">
        <v>63235</v>
      </c>
      <c r="I678" s="5">
        <v>63218</v>
      </c>
      <c r="J678" s="4" t="s">
        <v>24</v>
      </c>
      <c r="K678" s="5">
        <v>63309</v>
      </c>
      <c r="L678" s="17" t="s">
        <v>25</v>
      </c>
      <c r="M678" s="5">
        <f t="shared" si="48"/>
        <v>-48.048000000000002</v>
      </c>
      <c r="N678" s="6" t="str">
        <f>VLOOKUP(C678,'[16]Trips&amp;Operators'!$C$1:$E$99999,3,FALSE)</f>
        <v>STAMBAUGH</v>
      </c>
      <c r="O678" s="7" t="s">
        <v>26</v>
      </c>
      <c r="P678" s="8" t="str">
        <f>VLOOKUP(E678,[2]CommonEnf!$A$1:$B$12,2,FALSE)</f>
        <v>Crossing Early Arrival</v>
      </c>
      <c r="Q678" s="4" t="str">
        <f t="shared" si="49"/>
        <v>15</v>
      </c>
      <c r="R678" s="9">
        <f t="shared" si="50"/>
        <v>42628</v>
      </c>
      <c r="S678" s="4" t="str">
        <f t="shared" si="51"/>
        <v>0204-15</v>
      </c>
      <c r="T678" s="4" t="str">
        <f t="shared" si="52"/>
        <v>EC</v>
      </c>
    </row>
    <row r="679" spans="1:20" x14ac:dyDescent="0.25">
      <c r="A679" s="3">
        <v>42628.334745370368</v>
      </c>
      <c r="B679" s="4" t="s">
        <v>82</v>
      </c>
      <c r="C679" s="4" t="s">
        <v>651</v>
      </c>
      <c r="D679" s="4" t="s">
        <v>33</v>
      </c>
      <c r="E679" s="4" t="s">
        <v>45</v>
      </c>
      <c r="F679" s="5">
        <v>150</v>
      </c>
      <c r="G679" s="5">
        <v>210</v>
      </c>
      <c r="H679" s="5">
        <v>3691</v>
      </c>
      <c r="I679" s="5">
        <v>4138</v>
      </c>
      <c r="J679" s="4" t="s">
        <v>46</v>
      </c>
      <c r="K679" s="5">
        <v>0</v>
      </c>
      <c r="L679" s="17" t="s">
        <v>34</v>
      </c>
      <c r="M679" s="5">
        <f t="shared" si="48"/>
        <v>-2184.864</v>
      </c>
      <c r="N679" s="6" t="str">
        <f>VLOOKUP(C679,'[16]Trips&amp;Operators'!$C$1:$E$99999,3,FALSE)</f>
        <v>STRICKLAND</v>
      </c>
      <c r="O679" s="7" t="s">
        <v>26</v>
      </c>
      <c r="P679" s="8" t="str">
        <f>VLOOKUP(E679,[2]CommonEnf!$A$1:$B$12,2,FALSE)</f>
        <v>Speed Restriction</v>
      </c>
      <c r="Q679" s="4" t="str">
        <f t="shared" si="49"/>
        <v>15</v>
      </c>
      <c r="R679" s="9">
        <f t="shared" si="50"/>
        <v>42628</v>
      </c>
      <c r="S679" s="4" t="str">
        <f t="shared" si="51"/>
        <v>0135-15</v>
      </c>
      <c r="T679" s="4" t="str">
        <f t="shared" si="52"/>
        <v>EC</v>
      </c>
    </row>
    <row r="680" spans="1:20" x14ac:dyDescent="0.25">
      <c r="A680" s="3">
        <v>42628.407696759263</v>
      </c>
      <c r="B680" s="4" t="s">
        <v>82</v>
      </c>
      <c r="C680" s="4" t="s">
        <v>652</v>
      </c>
      <c r="D680" s="4" t="s">
        <v>33</v>
      </c>
      <c r="E680" s="4" t="s">
        <v>45</v>
      </c>
      <c r="F680" s="5">
        <v>150</v>
      </c>
      <c r="G680" s="5">
        <v>200</v>
      </c>
      <c r="H680" s="5">
        <v>3672</v>
      </c>
      <c r="I680" s="5">
        <v>3884</v>
      </c>
      <c r="J680" s="4" t="s">
        <v>46</v>
      </c>
      <c r="K680" s="5">
        <v>0</v>
      </c>
      <c r="L680" s="17" t="s">
        <v>34</v>
      </c>
      <c r="M680" s="5">
        <f t="shared" si="48"/>
        <v>-2050.752</v>
      </c>
      <c r="N680" s="6" t="str">
        <f>VLOOKUP(C680,'[16]Trips&amp;Operators'!$C$1:$E$99999,3,FALSE)</f>
        <v>STRICKLAND</v>
      </c>
      <c r="O680" s="7" t="s">
        <v>26</v>
      </c>
      <c r="P680" s="8" t="str">
        <f>VLOOKUP(E680,[2]CommonEnf!$A$1:$B$12,2,FALSE)</f>
        <v>Speed Restriction</v>
      </c>
      <c r="Q680" s="4" t="str">
        <f t="shared" si="49"/>
        <v>15</v>
      </c>
      <c r="R680" s="9">
        <f t="shared" si="50"/>
        <v>42628</v>
      </c>
      <c r="S680" s="4" t="str">
        <f t="shared" si="51"/>
        <v>0149-15</v>
      </c>
      <c r="T680" s="4" t="str">
        <f t="shared" si="52"/>
        <v>EC</v>
      </c>
    </row>
    <row r="681" spans="1:20" x14ac:dyDescent="0.25">
      <c r="A681" s="3">
        <v>42628.792905092596</v>
      </c>
      <c r="B681" s="4" t="s">
        <v>128</v>
      </c>
      <c r="C681" s="4" t="s">
        <v>653</v>
      </c>
      <c r="D681" s="4" t="s">
        <v>33</v>
      </c>
      <c r="E681" s="4" t="s">
        <v>45</v>
      </c>
      <c r="F681" s="5">
        <v>150</v>
      </c>
      <c r="G681" s="5">
        <v>205</v>
      </c>
      <c r="H681" s="5">
        <v>3839</v>
      </c>
      <c r="I681" s="5">
        <v>4140</v>
      </c>
      <c r="J681" s="4" t="s">
        <v>46</v>
      </c>
      <c r="K681" s="5">
        <v>0</v>
      </c>
      <c r="L681" s="17" t="s">
        <v>34</v>
      </c>
      <c r="M681" s="5">
        <f t="shared" si="48"/>
        <v>-2185.92</v>
      </c>
      <c r="N681" s="6" t="str">
        <f>VLOOKUP(C681,'[16]Trips&amp;Operators'!$C$1:$E$99999,3,FALSE)</f>
        <v>DELGADO</v>
      </c>
      <c r="O681" s="7" t="s">
        <v>26</v>
      </c>
      <c r="P681" s="8" t="str">
        <f>VLOOKUP(E681,[2]CommonEnf!$A$1:$B$12,2,FALSE)</f>
        <v>Speed Restriction</v>
      </c>
      <c r="Q681" s="4" t="str">
        <f t="shared" si="49"/>
        <v>15</v>
      </c>
      <c r="R681" s="9">
        <f t="shared" si="50"/>
        <v>42628</v>
      </c>
      <c r="S681" s="4" t="str">
        <f t="shared" si="51"/>
        <v>0221-15</v>
      </c>
      <c r="T681" s="4" t="str">
        <f t="shared" si="52"/>
        <v>EC</v>
      </c>
    </row>
    <row r="682" spans="1:20" x14ac:dyDescent="0.25">
      <c r="A682" s="3">
        <v>42628.449675925927</v>
      </c>
      <c r="B682" s="4" t="s">
        <v>234</v>
      </c>
      <c r="C682" s="4" t="s">
        <v>654</v>
      </c>
      <c r="D682" s="4" t="s">
        <v>33</v>
      </c>
      <c r="E682" s="4" t="s">
        <v>45</v>
      </c>
      <c r="F682" s="5">
        <v>200</v>
      </c>
      <c r="G682" s="5">
        <v>252</v>
      </c>
      <c r="H682" s="5">
        <v>5362</v>
      </c>
      <c r="I682" s="5">
        <v>6148</v>
      </c>
      <c r="J682" s="4" t="s">
        <v>46</v>
      </c>
      <c r="K682" s="5">
        <v>4677</v>
      </c>
      <c r="L682" s="17" t="s">
        <v>34</v>
      </c>
      <c r="M682" s="5">
        <f t="shared" si="48"/>
        <v>-776.68799999999999</v>
      </c>
      <c r="N682" s="6" t="str">
        <f>VLOOKUP(C682,'[16]Trips&amp;Operators'!$C$1:$E$99999,3,FALSE)</f>
        <v>BROWN</v>
      </c>
      <c r="O682" s="7" t="s">
        <v>26</v>
      </c>
      <c r="P682" s="8" t="str">
        <f>VLOOKUP(E682,[2]CommonEnf!$A$1:$B$12,2,FALSE)</f>
        <v>Speed Restriction</v>
      </c>
      <c r="Q682" s="4" t="str">
        <f t="shared" si="49"/>
        <v>15</v>
      </c>
      <c r="R682" s="9">
        <f t="shared" si="50"/>
        <v>42628</v>
      </c>
      <c r="S682" s="4" t="str">
        <f t="shared" si="51"/>
        <v>0157-15</v>
      </c>
      <c r="T682" s="4" t="str">
        <f t="shared" si="52"/>
        <v>EC</v>
      </c>
    </row>
    <row r="683" spans="1:20" x14ac:dyDescent="0.25">
      <c r="A683" s="3">
        <v>42628.690555555557</v>
      </c>
      <c r="B683" s="4" t="s">
        <v>80</v>
      </c>
      <c r="C683" s="4" t="s">
        <v>655</v>
      </c>
      <c r="D683" s="4" t="s">
        <v>30</v>
      </c>
      <c r="E683" s="4" t="s">
        <v>45</v>
      </c>
      <c r="F683" s="5">
        <v>400</v>
      </c>
      <c r="G683" s="5">
        <v>557</v>
      </c>
      <c r="H683" s="5">
        <v>14201</v>
      </c>
      <c r="I683" s="5">
        <v>17423</v>
      </c>
      <c r="J683" s="4" t="s">
        <v>46</v>
      </c>
      <c r="K683" s="5">
        <v>17867</v>
      </c>
      <c r="L683" s="17" t="s">
        <v>34</v>
      </c>
      <c r="M683" s="5">
        <f t="shared" si="48"/>
        <v>234.43199999999999</v>
      </c>
      <c r="N683" s="6" t="str">
        <f>VLOOKUP(C683,'[16]Trips&amp;Operators'!$C$1:$E$99999,3,FALSE)</f>
        <v>STAMBAUGH</v>
      </c>
      <c r="O683" s="7" t="s">
        <v>26</v>
      </c>
      <c r="P683" s="8" t="str">
        <f>VLOOKUP(E683,[2]CommonEnf!$A$1:$B$12,2,FALSE)</f>
        <v>Speed Restriction</v>
      </c>
      <c r="Q683" s="4" t="str">
        <f t="shared" si="49"/>
        <v>15</v>
      </c>
      <c r="R683" s="9">
        <f t="shared" si="50"/>
        <v>42628</v>
      </c>
      <c r="S683" s="4" t="str">
        <f t="shared" si="51"/>
        <v>0203-15</v>
      </c>
      <c r="T683" s="4" t="str">
        <f t="shared" si="52"/>
        <v>EC</v>
      </c>
    </row>
    <row r="684" spans="1:20" x14ac:dyDescent="0.25">
      <c r="A684" s="3">
        <v>42628.219502314816</v>
      </c>
      <c r="B684" s="4" t="s">
        <v>73</v>
      </c>
      <c r="C684" s="4" t="s">
        <v>656</v>
      </c>
      <c r="D684" s="4" t="s">
        <v>30</v>
      </c>
      <c r="E684" s="4" t="s">
        <v>45</v>
      </c>
      <c r="F684" s="5">
        <v>300</v>
      </c>
      <c r="G684" s="5">
        <v>362</v>
      </c>
      <c r="H684" s="5">
        <v>22799</v>
      </c>
      <c r="I684" s="5">
        <v>21942</v>
      </c>
      <c r="J684" s="4" t="s">
        <v>46</v>
      </c>
      <c r="K684" s="5">
        <v>21848</v>
      </c>
      <c r="L684" s="17" t="s">
        <v>25</v>
      </c>
      <c r="M684" s="5">
        <f t="shared" si="48"/>
        <v>49.631999999999998</v>
      </c>
      <c r="N684" s="6" t="str">
        <f>VLOOKUP(C684,'[16]Trips&amp;Operators'!$C$1:$E$99999,3,FALSE)</f>
        <v>SPECTOR</v>
      </c>
      <c r="O684" s="7" t="s">
        <v>26</v>
      </c>
      <c r="P684" s="8" t="str">
        <f>VLOOKUP(E684,[2]CommonEnf!$A$1:$B$12,2,FALSE)</f>
        <v>Speed Restriction</v>
      </c>
      <c r="Q684" s="4" t="str">
        <f t="shared" si="49"/>
        <v>15</v>
      </c>
      <c r="R684" s="9">
        <f t="shared" si="50"/>
        <v>42628</v>
      </c>
      <c r="S684" s="4" t="str">
        <f t="shared" si="51"/>
        <v>0104-15</v>
      </c>
      <c r="T684" s="4" t="str">
        <f t="shared" si="52"/>
        <v>EC</v>
      </c>
    </row>
    <row r="685" spans="1:20" x14ac:dyDescent="0.25">
      <c r="A685" s="3">
        <v>42628.286296296297</v>
      </c>
      <c r="B685" s="4" t="s">
        <v>128</v>
      </c>
      <c r="C685" s="4" t="s">
        <v>657</v>
      </c>
      <c r="D685" s="4" t="s">
        <v>30</v>
      </c>
      <c r="E685" s="4" t="s">
        <v>45</v>
      </c>
      <c r="F685" s="5">
        <v>200</v>
      </c>
      <c r="G685" s="5">
        <v>349</v>
      </c>
      <c r="H685" s="5">
        <v>26566</v>
      </c>
      <c r="I685" s="5">
        <v>27181</v>
      </c>
      <c r="J685" s="4" t="s">
        <v>46</v>
      </c>
      <c r="K685" s="5">
        <v>27333</v>
      </c>
      <c r="L685" s="17" t="s">
        <v>34</v>
      </c>
      <c r="M685" s="5">
        <f t="shared" si="48"/>
        <v>80.256</v>
      </c>
      <c r="N685" s="6" t="str">
        <f>VLOOKUP(C685,'[16]Trips&amp;Operators'!$C$1:$E$99999,3,FALSE)</f>
        <v>STARKS</v>
      </c>
      <c r="O685" s="7" t="s">
        <v>26</v>
      </c>
      <c r="P685" s="8" t="str">
        <f>VLOOKUP(E685,[2]CommonEnf!$A$1:$B$12,2,FALSE)</f>
        <v>Speed Restriction</v>
      </c>
      <c r="Q685" s="4" t="str">
        <f t="shared" si="49"/>
        <v>15</v>
      </c>
      <c r="R685" s="9">
        <f t="shared" si="50"/>
        <v>42628</v>
      </c>
      <c r="S685" s="4" t="str">
        <f t="shared" si="51"/>
        <v>0125-15</v>
      </c>
      <c r="T685" s="4" t="str">
        <f t="shared" si="52"/>
        <v>EC</v>
      </c>
    </row>
    <row r="686" spans="1:20" x14ac:dyDescent="0.25">
      <c r="A686" s="3">
        <v>42628.366377314815</v>
      </c>
      <c r="B686" s="4" t="s">
        <v>28</v>
      </c>
      <c r="C686" s="4" t="s">
        <v>647</v>
      </c>
      <c r="D686" s="4" t="s">
        <v>33</v>
      </c>
      <c r="E686" s="4" t="s">
        <v>45</v>
      </c>
      <c r="F686" s="5">
        <v>600</v>
      </c>
      <c r="G686" s="5">
        <v>651</v>
      </c>
      <c r="H686" s="5">
        <v>184612</v>
      </c>
      <c r="I686" s="5">
        <v>181587</v>
      </c>
      <c r="J686" s="4" t="s">
        <v>46</v>
      </c>
      <c r="K686" s="5">
        <v>190834</v>
      </c>
      <c r="L686" s="17" t="s">
        <v>25</v>
      </c>
      <c r="M686" s="5">
        <f t="shared" si="48"/>
        <v>-4882.4160000000002</v>
      </c>
      <c r="N686" s="6" t="str">
        <f>VLOOKUP(C686,'[16]Trips&amp;Operators'!$C$1:$E$99999,3,FALSE)</f>
        <v>MALAVE</v>
      </c>
      <c r="O686" s="7" t="s">
        <v>26</v>
      </c>
      <c r="P686" s="8" t="str">
        <f>VLOOKUP(E686,[2]CommonEnf!$A$1:$B$12,2,FALSE)</f>
        <v>Speed Restriction</v>
      </c>
      <c r="Q686" s="4" t="str">
        <f t="shared" si="49"/>
        <v>15</v>
      </c>
      <c r="R686" s="9">
        <f t="shared" si="50"/>
        <v>42628</v>
      </c>
      <c r="S686" s="4" t="str">
        <f t="shared" si="51"/>
        <v>0134-15</v>
      </c>
      <c r="T686" s="4" t="str">
        <f t="shared" si="52"/>
        <v>EC</v>
      </c>
    </row>
    <row r="687" spans="1:20" x14ac:dyDescent="0.25">
      <c r="A687" s="3">
        <v>42628.285798611112</v>
      </c>
      <c r="B687" s="4" t="s">
        <v>82</v>
      </c>
      <c r="C687" s="4" t="s">
        <v>658</v>
      </c>
      <c r="D687" s="4" t="s">
        <v>30</v>
      </c>
      <c r="E687" s="4" t="s">
        <v>45</v>
      </c>
      <c r="F687" s="5">
        <v>150</v>
      </c>
      <c r="G687" s="5">
        <v>350</v>
      </c>
      <c r="H687" s="5">
        <v>228040</v>
      </c>
      <c r="I687" s="5">
        <v>229022</v>
      </c>
      <c r="J687" s="4" t="s">
        <v>46</v>
      </c>
      <c r="K687" s="5">
        <v>230436</v>
      </c>
      <c r="L687" s="17" t="s">
        <v>34</v>
      </c>
      <c r="M687" s="5">
        <f t="shared" si="48"/>
        <v>746.59199999999998</v>
      </c>
      <c r="N687" s="6" t="str">
        <f>VLOOKUP(C687,'[16]Trips&amp;Operators'!$C$1:$E$99999,3,FALSE)</f>
        <v>STRICKLAND</v>
      </c>
      <c r="O687" s="7" t="s">
        <v>26</v>
      </c>
      <c r="P687" s="8" t="str">
        <f>VLOOKUP(E687,[2]CommonEnf!$A$1:$B$12,2,FALSE)</f>
        <v>Speed Restriction</v>
      </c>
      <c r="Q687" s="4" t="str">
        <f t="shared" si="49"/>
        <v>15</v>
      </c>
      <c r="R687" s="9">
        <f t="shared" si="50"/>
        <v>42628</v>
      </c>
      <c r="S687" s="4" t="str">
        <f t="shared" si="51"/>
        <v>0121-15</v>
      </c>
      <c r="T687" s="4" t="str">
        <f t="shared" si="52"/>
        <v>EC</v>
      </c>
    </row>
    <row r="688" spans="1:20" x14ac:dyDescent="0.25">
      <c r="A688" s="3">
        <v>42628.763101851851</v>
      </c>
      <c r="B688" s="4" t="s">
        <v>234</v>
      </c>
      <c r="C688" s="4" t="s">
        <v>659</v>
      </c>
      <c r="D688" s="4" t="s">
        <v>30</v>
      </c>
      <c r="E688" s="4" t="s">
        <v>45</v>
      </c>
      <c r="F688" s="5">
        <v>150</v>
      </c>
      <c r="G688" s="5">
        <v>308</v>
      </c>
      <c r="H688" s="5">
        <v>229370</v>
      </c>
      <c r="I688" s="5">
        <v>229933</v>
      </c>
      <c r="J688" s="4" t="s">
        <v>46</v>
      </c>
      <c r="K688" s="5">
        <v>230436</v>
      </c>
      <c r="L688" s="17" t="s">
        <v>34</v>
      </c>
      <c r="M688" s="5">
        <f t="shared" si="48"/>
        <v>265.584</v>
      </c>
      <c r="N688" s="6" t="str">
        <f>VLOOKUP(C688,'[16]Trips&amp;Operators'!$C$1:$E$99999,3,FALSE)</f>
        <v>COOLAHAN</v>
      </c>
      <c r="O688" s="7" t="s">
        <v>26</v>
      </c>
      <c r="P688" s="8" t="str">
        <f>VLOOKUP(E688,[2]CommonEnf!$A$1:$B$12,2,FALSE)</f>
        <v>Speed Restriction</v>
      </c>
      <c r="Q688" s="4" t="str">
        <f t="shared" si="49"/>
        <v>15</v>
      </c>
      <c r="R688" s="9">
        <f t="shared" si="50"/>
        <v>42628</v>
      </c>
      <c r="S688" s="4" t="str">
        <f t="shared" si="51"/>
        <v>0213-15</v>
      </c>
      <c r="T688" s="4" t="str">
        <f t="shared" si="52"/>
        <v>EC</v>
      </c>
    </row>
    <row r="689" spans="1:20" x14ac:dyDescent="0.25">
      <c r="A689" s="3">
        <v>42628.503240740742</v>
      </c>
      <c r="B689" s="4" t="s">
        <v>140</v>
      </c>
      <c r="C689" s="4" t="s">
        <v>660</v>
      </c>
      <c r="D689" s="4" t="s">
        <v>30</v>
      </c>
      <c r="E689" s="4" t="s">
        <v>55</v>
      </c>
      <c r="F689" s="5">
        <v>0</v>
      </c>
      <c r="G689" s="5">
        <v>445</v>
      </c>
      <c r="H689" s="5">
        <v>105652</v>
      </c>
      <c r="I689" s="5">
        <v>106794</v>
      </c>
      <c r="J689" s="4" t="s">
        <v>56</v>
      </c>
      <c r="K689" s="5">
        <v>107939</v>
      </c>
      <c r="L689" s="17" t="s">
        <v>34</v>
      </c>
      <c r="M689" s="5">
        <f t="shared" si="48"/>
        <v>604.55999999999995</v>
      </c>
      <c r="N689" s="6" t="str">
        <f>VLOOKUP(C689,'[16]Trips&amp;Operators'!$C$1:$E$99999,3,FALSE)</f>
        <v>NEWELL</v>
      </c>
      <c r="O689" s="7" t="s">
        <v>26</v>
      </c>
      <c r="P689" s="8" t="str">
        <f>VLOOKUP(E689,[2]CommonEnf!$A$1:$B$12,2,FALSE)</f>
        <v>Legitimate STOP signal aspect</v>
      </c>
      <c r="Q689" s="4" t="str">
        <f t="shared" si="49"/>
        <v>15</v>
      </c>
      <c r="R689" s="9">
        <f t="shared" si="50"/>
        <v>42628</v>
      </c>
      <c r="S689" s="4" t="str">
        <f t="shared" si="51"/>
        <v>0165-15</v>
      </c>
      <c r="T689" s="4" t="str">
        <f t="shared" si="52"/>
        <v>EC</v>
      </c>
    </row>
    <row r="690" spans="1:20" x14ac:dyDescent="0.25">
      <c r="A690" s="3">
        <v>42628.476365740738</v>
      </c>
      <c r="B690" s="4" t="s">
        <v>122</v>
      </c>
      <c r="C690" s="4" t="s">
        <v>661</v>
      </c>
      <c r="D690" s="4" t="s">
        <v>30</v>
      </c>
      <c r="E690" s="4" t="s">
        <v>55</v>
      </c>
      <c r="F690" s="5">
        <v>0</v>
      </c>
      <c r="G690" s="5">
        <v>607</v>
      </c>
      <c r="H690" s="5">
        <v>132347</v>
      </c>
      <c r="I690" s="5">
        <v>130128</v>
      </c>
      <c r="J690" s="4" t="s">
        <v>56</v>
      </c>
      <c r="K690" s="5">
        <v>127587</v>
      </c>
      <c r="L690" s="17" t="s">
        <v>25</v>
      </c>
      <c r="M690" s="5">
        <f t="shared" si="48"/>
        <v>1341.6479999999999</v>
      </c>
      <c r="N690" s="6" t="str">
        <f>VLOOKUP(C690,'[16]Trips&amp;Operators'!$C$1:$E$99999,3,FALSE)</f>
        <v>STARKS</v>
      </c>
      <c r="O690" s="7" t="s">
        <v>26</v>
      </c>
      <c r="P690" s="8" t="str">
        <f>VLOOKUP(E690,[2]CommonEnf!$A$1:$B$12,2,FALSE)</f>
        <v>Legitimate STOP signal aspect</v>
      </c>
      <c r="Q690" s="4" t="str">
        <f t="shared" si="49"/>
        <v>15</v>
      </c>
      <c r="R690" s="9">
        <f t="shared" si="50"/>
        <v>42628</v>
      </c>
      <c r="S690" s="4" t="str">
        <f t="shared" si="51"/>
        <v>0154-15</v>
      </c>
      <c r="T690" s="4" t="str">
        <f t="shared" si="52"/>
        <v>EC</v>
      </c>
    </row>
    <row r="691" spans="1:20" x14ac:dyDescent="0.25">
      <c r="A691" s="3">
        <v>42628.735405092593</v>
      </c>
      <c r="B691" s="4" t="s">
        <v>28</v>
      </c>
      <c r="C691" s="4" t="s">
        <v>650</v>
      </c>
      <c r="D691" s="4" t="s">
        <v>30</v>
      </c>
      <c r="E691" s="4" t="s">
        <v>55</v>
      </c>
      <c r="F691" s="5">
        <v>0</v>
      </c>
      <c r="G691" s="5">
        <v>492</v>
      </c>
      <c r="H691" s="5">
        <v>129804</v>
      </c>
      <c r="I691" s="5">
        <v>128310</v>
      </c>
      <c r="J691" s="4" t="s">
        <v>56</v>
      </c>
      <c r="K691" s="5">
        <v>127587</v>
      </c>
      <c r="L691" s="17" t="s">
        <v>25</v>
      </c>
      <c r="M691" s="5">
        <f t="shared" si="48"/>
        <v>381.74400000000003</v>
      </c>
      <c r="N691" s="6" t="str">
        <f>VLOOKUP(C691,'[16]Trips&amp;Operators'!$C$1:$E$99999,3,FALSE)</f>
        <v>STAMBAUGH</v>
      </c>
      <c r="O691" s="7" t="s">
        <v>26</v>
      </c>
      <c r="P691" s="8" t="str">
        <f>VLOOKUP(E691,[2]CommonEnf!$A$1:$B$12,2,FALSE)</f>
        <v>Legitimate STOP signal aspect</v>
      </c>
      <c r="Q691" s="4" t="str">
        <f t="shared" si="49"/>
        <v>15</v>
      </c>
      <c r="R691" s="9">
        <f t="shared" si="50"/>
        <v>42628</v>
      </c>
      <c r="S691" s="4" t="str">
        <f t="shared" si="51"/>
        <v>0204-15</v>
      </c>
      <c r="T691" s="4" t="str">
        <f t="shared" si="52"/>
        <v>EC</v>
      </c>
    </row>
    <row r="692" spans="1:20" x14ac:dyDescent="0.25">
      <c r="A692" s="3">
        <v>42628.735972222225</v>
      </c>
      <c r="B692" s="4" t="s">
        <v>28</v>
      </c>
      <c r="C692" s="4" t="s">
        <v>650</v>
      </c>
      <c r="D692" s="4" t="s">
        <v>30</v>
      </c>
      <c r="E692" s="4" t="s">
        <v>55</v>
      </c>
      <c r="F692" s="5">
        <v>0</v>
      </c>
      <c r="G692" s="5">
        <v>103</v>
      </c>
      <c r="H692" s="5">
        <v>128163</v>
      </c>
      <c r="I692" s="5">
        <v>128005</v>
      </c>
      <c r="J692" s="4" t="s">
        <v>56</v>
      </c>
      <c r="K692" s="5">
        <v>127587</v>
      </c>
      <c r="L692" s="17" t="s">
        <v>25</v>
      </c>
      <c r="M692" s="5">
        <f t="shared" si="48"/>
        <v>220.70400000000001</v>
      </c>
      <c r="N692" s="6" t="str">
        <f>VLOOKUP(C692,'[16]Trips&amp;Operators'!$C$1:$E$99999,3,FALSE)</f>
        <v>STAMBAUGH</v>
      </c>
      <c r="O692" s="7" t="s">
        <v>26</v>
      </c>
      <c r="P692" s="8" t="str">
        <f>VLOOKUP(E692,[2]CommonEnf!$A$1:$B$12,2,FALSE)</f>
        <v>Legitimate STOP signal aspect</v>
      </c>
      <c r="Q692" s="4" t="str">
        <f t="shared" si="49"/>
        <v>15</v>
      </c>
      <c r="R692" s="9">
        <f t="shared" si="50"/>
        <v>42628</v>
      </c>
      <c r="S692" s="4" t="str">
        <f t="shared" si="51"/>
        <v>0204-15</v>
      </c>
      <c r="T692" s="4" t="str">
        <f t="shared" si="52"/>
        <v>EC</v>
      </c>
    </row>
    <row r="693" spans="1:20" x14ac:dyDescent="0.25">
      <c r="A693" s="3">
        <v>42628.345092592594</v>
      </c>
      <c r="B693" s="4" t="s">
        <v>209</v>
      </c>
      <c r="C693" s="4" t="s">
        <v>662</v>
      </c>
      <c r="D693" s="4" t="s">
        <v>30</v>
      </c>
      <c r="E693" s="4" t="s">
        <v>55</v>
      </c>
      <c r="F693" s="5">
        <v>0</v>
      </c>
      <c r="G693" s="5">
        <v>474</v>
      </c>
      <c r="H693" s="5">
        <v>194401</v>
      </c>
      <c r="I693" s="5">
        <v>192887</v>
      </c>
      <c r="J693" s="4" t="s">
        <v>56</v>
      </c>
      <c r="K693" s="5">
        <v>191723</v>
      </c>
      <c r="L693" s="17" t="s">
        <v>25</v>
      </c>
      <c r="M693" s="5">
        <f t="shared" si="48"/>
        <v>614.59199999999998</v>
      </c>
      <c r="N693" s="6" t="str">
        <f>VLOOKUP(C693,'[16]Trips&amp;Operators'!$C$1:$E$99999,3,FALSE)</f>
        <v>RICHARDSON</v>
      </c>
      <c r="O693" s="7" t="s">
        <v>26</v>
      </c>
      <c r="P693" s="8" t="str">
        <f>VLOOKUP(E693,[2]CommonEnf!$A$1:$B$12,2,FALSE)</f>
        <v>Legitimate STOP signal aspect</v>
      </c>
      <c r="Q693" s="4" t="str">
        <f t="shared" si="49"/>
        <v>15</v>
      </c>
      <c r="R693" s="9">
        <f t="shared" si="50"/>
        <v>42628</v>
      </c>
      <c r="S693" s="4" t="str">
        <f t="shared" si="51"/>
        <v>0130-15</v>
      </c>
      <c r="T693" s="4" t="str">
        <f t="shared" si="52"/>
        <v>EC</v>
      </c>
    </row>
    <row r="694" spans="1:20" x14ac:dyDescent="0.25">
      <c r="A694" s="3">
        <v>42628.532222222224</v>
      </c>
      <c r="B694" s="4" t="s">
        <v>60</v>
      </c>
      <c r="C694" s="4" t="s">
        <v>663</v>
      </c>
      <c r="D694" s="4" t="s">
        <v>30</v>
      </c>
      <c r="E694" s="4" t="s">
        <v>55</v>
      </c>
      <c r="F694" s="5">
        <v>0</v>
      </c>
      <c r="G694" s="5">
        <v>359</v>
      </c>
      <c r="H694" s="5">
        <v>193478</v>
      </c>
      <c r="I694" s="5">
        <v>192595</v>
      </c>
      <c r="J694" s="4" t="s">
        <v>56</v>
      </c>
      <c r="K694" s="5">
        <v>191723</v>
      </c>
      <c r="L694" s="17" t="s">
        <v>25</v>
      </c>
      <c r="M694" s="5">
        <f t="shared" si="48"/>
        <v>460.416</v>
      </c>
      <c r="N694" s="6" t="str">
        <f>VLOOKUP(C694,'[16]Trips&amp;Operators'!$C$1:$E$99999,3,FALSE)</f>
        <v>NEWELL</v>
      </c>
      <c r="O694" s="7" t="s">
        <v>26</v>
      </c>
      <c r="P694" s="8" t="str">
        <f>VLOOKUP(E694,[2]CommonEnf!$A$1:$B$12,2,FALSE)</f>
        <v>Legitimate STOP signal aspect</v>
      </c>
      <c r="Q694" s="4" t="str">
        <f t="shared" si="49"/>
        <v>15</v>
      </c>
      <c r="R694" s="9">
        <f t="shared" si="50"/>
        <v>42628</v>
      </c>
      <c r="S694" s="4" t="str">
        <f t="shared" si="51"/>
        <v>0166-15</v>
      </c>
      <c r="T694" s="4" t="str">
        <f t="shared" si="52"/>
        <v>EC</v>
      </c>
    </row>
    <row r="695" spans="1:20" x14ac:dyDescent="0.25">
      <c r="A695" s="3">
        <v>42628.584641203706</v>
      </c>
      <c r="B695" s="4" t="s">
        <v>28</v>
      </c>
      <c r="C695" s="4" t="s">
        <v>664</v>
      </c>
      <c r="D695" s="4" t="s">
        <v>30</v>
      </c>
      <c r="E695" s="4" t="s">
        <v>55</v>
      </c>
      <c r="F695" s="5">
        <v>0</v>
      </c>
      <c r="G695" s="5">
        <v>618</v>
      </c>
      <c r="H695" s="5">
        <v>195490</v>
      </c>
      <c r="I695" s="5">
        <v>193533</v>
      </c>
      <c r="J695" s="4" t="s">
        <v>56</v>
      </c>
      <c r="K695" s="5">
        <v>191723</v>
      </c>
      <c r="L695" s="17" t="s">
        <v>25</v>
      </c>
      <c r="M695" s="5">
        <f t="shared" si="48"/>
        <v>955.68</v>
      </c>
      <c r="N695" s="6" t="str">
        <f>VLOOKUP(C695,'[16]Trips&amp;Operators'!$C$1:$E$99999,3,FALSE)</f>
        <v>STAMBAUGH</v>
      </c>
      <c r="O695" s="7" t="s">
        <v>26</v>
      </c>
      <c r="P695" s="8" t="str">
        <f>VLOOKUP(E695,[2]CommonEnf!$A$1:$B$12,2,FALSE)</f>
        <v>Legitimate STOP signal aspect</v>
      </c>
      <c r="Q695" s="4" t="str">
        <f t="shared" si="49"/>
        <v>15</v>
      </c>
      <c r="R695" s="9">
        <f t="shared" si="50"/>
        <v>42628</v>
      </c>
      <c r="S695" s="4" t="str">
        <f t="shared" si="51"/>
        <v>0176-15</v>
      </c>
      <c r="T695" s="4" t="str">
        <f t="shared" si="52"/>
        <v>EC</v>
      </c>
    </row>
    <row r="696" spans="1:20" x14ac:dyDescent="0.25">
      <c r="A696" s="3">
        <v>42628.605428240742</v>
      </c>
      <c r="B696" s="4" t="s">
        <v>60</v>
      </c>
      <c r="C696" s="4" t="s">
        <v>665</v>
      </c>
      <c r="D696" s="4" t="s">
        <v>30</v>
      </c>
      <c r="E696" s="4" t="s">
        <v>55</v>
      </c>
      <c r="F696" s="5">
        <v>0</v>
      </c>
      <c r="G696" s="5">
        <v>349</v>
      </c>
      <c r="H696" s="5">
        <v>193430</v>
      </c>
      <c r="I696" s="5">
        <v>192488</v>
      </c>
      <c r="J696" s="4" t="s">
        <v>56</v>
      </c>
      <c r="K696" s="5">
        <v>191723</v>
      </c>
      <c r="L696" s="17" t="s">
        <v>25</v>
      </c>
      <c r="M696" s="5">
        <f t="shared" si="48"/>
        <v>403.92</v>
      </c>
      <c r="N696" s="6" t="str">
        <f>VLOOKUP(C696,'[16]Trips&amp;Operators'!$C$1:$E$99999,3,FALSE)</f>
        <v>NEWELL</v>
      </c>
      <c r="O696" s="7" t="s">
        <v>26</v>
      </c>
      <c r="P696" s="8" t="str">
        <f>VLOOKUP(E696,[2]CommonEnf!$A$1:$B$12,2,FALSE)</f>
        <v>Legitimate STOP signal aspect</v>
      </c>
      <c r="Q696" s="4" t="str">
        <f t="shared" si="49"/>
        <v>15</v>
      </c>
      <c r="R696" s="9">
        <f t="shared" si="50"/>
        <v>42628</v>
      </c>
      <c r="S696" s="4" t="str">
        <f t="shared" si="51"/>
        <v>0180-15</v>
      </c>
      <c r="T696" s="4" t="str">
        <f t="shared" si="52"/>
        <v>EC</v>
      </c>
    </row>
    <row r="697" spans="1:20" x14ac:dyDescent="0.25">
      <c r="A697" s="3">
        <v>42628.512060185189</v>
      </c>
      <c r="B697" s="4" t="s">
        <v>209</v>
      </c>
      <c r="C697" s="4" t="s">
        <v>666</v>
      </c>
      <c r="D697" s="4" t="s">
        <v>30</v>
      </c>
      <c r="E697" s="4" t="s">
        <v>130</v>
      </c>
      <c r="F697" s="5">
        <v>0</v>
      </c>
      <c r="G697" s="5">
        <v>426</v>
      </c>
      <c r="H697" s="5">
        <v>17531</v>
      </c>
      <c r="I697" s="5">
        <v>14610</v>
      </c>
      <c r="J697" s="4" t="s">
        <v>131</v>
      </c>
      <c r="K697" s="5">
        <v>17100</v>
      </c>
      <c r="L697" s="17" t="s">
        <v>25</v>
      </c>
      <c r="M697" s="5">
        <f t="shared" si="48"/>
        <v>-1314.72</v>
      </c>
      <c r="N697" s="6" t="str">
        <f>VLOOKUP(C697,'[16]Trips&amp;Operators'!$C$1:$E$99999,3,FALSE)</f>
        <v>BROWN</v>
      </c>
      <c r="O697" s="7" t="s">
        <v>120</v>
      </c>
      <c r="P697" s="8" t="s">
        <v>121</v>
      </c>
      <c r="Q697" s="4" t="str">
        <f t="shared" si="49"/>
        <v>15</v>
      </c>
      <c r="R697" s="9">
        <f t="shared" si="50"/>
        <v>42628</v>
      </c>
      <c r="S697" s="4" t="str">
        <f t="shared" si="51"/>
        <v>0158-15</v>
      </c>
      <c r="T697" s="4" t="str">
        <f t="shared" si="52"/>
        <v>EC</v>
      </c>
    </row>
    <row r="698" spans="1:20" x14ac:dyDescent="0.25">
      <c r="A698" s="3">
        <v>42628.223796296297</v>
      </c>
      <c r="B698" s="4" t="s">
        <v>73</v>
      </c>
      <c r="C698" s="4" t="s">
        <v>656</v>
      </c>
      <c r="D698" s="4" t="s">
        <v>30</v>
      </c>
      <c r="E698" s="4" t="s">
        <v>63</v>
      </c>
      <c r="F698" s="5">
        <v>0</v>
      </c>
      <c r="G698" s="5">
        <v>135</v>
      </c>
      <c r="H698" s="5">
        <v>560</v>
      </c>
      <c r="I698" s="5">
        <v>398</v>
      </c>
      <c r="J698" s="4" t="s">
        <v>64</v>
      </c>
      <c r="K698" s="5">
        <v>1</v>
      </c>
      <c r="L698" s="17" t="s">
        <v>25</v>
      </c>
      <c r="M698" s="5">
        <f t="shared" si="48"/>
        <v>209.61600000000001</v>
      </c>
      <c r="N698" s="6" t="str">
        <f>VLOOKUP(C698,'[16]Trips&amp;Operators'!$C$1:$E$99999,3,FALSE)</f>
        <v>SPECTOR</v>
      </c>
      <c r="O698" s="7" t="s">
        <v>26</v>
      </c>
      <c r="P698" s="8" t="str">
        <f>VLOOKUP(E698,[2]CommonEnf!$A$1:$B$12,2,FALSE)</f>
        <v>Line terminus</v>
      </c>
      <c r="Q698" s="4" t="str">
        <f t="shared" si="49"/>
        <v>15</v>
      </c>
      <c r="R698" s="9">
        <f t="shared" si="50"/>
        <v>42628</v>
      </c>
      <c r="S698" s="4" t="str">
        <f t="shared" si="51"/>
        <v>0104-15</v>
      </c>
      <c r="T698" s="4" t="str">
        <f t="shared" si="52"/>
        <v>EC</v>
      </c>
    </row>
    <row r="699" spans="1:20" x14ac:dyDescent="0.25">
      <c r="A699" s="3">
        <v>42628.224293981482</v>
      </c>
      <c r="B699" s="4" t="s">
        <v>73</v>
      </c>
      <c r="C699" s="4" t="s">
        <v>656</v>
      </c>
      <c r="D699" s="4" t="s">
        <v>30</v>
      </c>
      <c r="E699" s="4" t="s">
        <v>63</v>
      </c>
      <c r="F699" s="5">
        <v>0</v>
      </c>
      <c r="G699" s="5">
        <v>58</v>
      </c>
      <c r="H699" s="5">
        <v>252</v>
      </c>
      <c r="I699" s="5">
        <v>194</v>
      </c>
      <c r="J699" s="4" t="s">
        <v>64</v>
      </c>
      <c r="K699" s="5">
        <v>1</v>
      </c>
      <c r="L699" s="17" t="s">
        <v>25</v>
      </c>
      <c r="M699" s="5">
        <f t="shared" si="48"/>
        <v>101.904</v>
      </c>
      <c r="N699" s="6" t="str">
        <f>VLOOKUP(C699,'[16]Trips&amp;Operators'!$C$1:$E$99999,3,FALSE)</f>
        <v>SPECTOR</v>
      </c>
      <c r="O699" s="7" t="s">
        <v>26</v>
      </c>
      <c r="P699" s="8" t="str">
        <f>VLOOKUP(E699,[2]CommonEnf!$A$1:$B$12,2,FALSE)</f>
        <v>Line terminus</v>
      </c>
      <c r="Q699" s="4" t="str">
        <f t="shared" si="49"/>
        <v>15</v>
      </c>
      <c r="R699" s="9">
        <f t="shared" si="50"/>
        <v>42628</v>
      </c>
      <c r="S699" s="4" t="str">
        <f t="shared" si="51"/>
        <v>0104-15</v>
      </c>
      <c r="T699" s="4" t="str">
        <f t="shared" si="52"/>
        <v>EC</v>
      </c>
    </row>
    <row r="700" spans="1:20" x14ac:dyDescent="0.25">
      <c r="A700" s="3">
        <v>42628.276736111111</v>
      </c>
      <c r="B700" s="4" t="s">
        <v>122</v>
      </c>
      <c r="C700" s="4" t="s">
        <v>667</v>
      </c>
      <c r="D700" s="4" t="s">
        <v>30</v>
      </c>
      <c r="E700" s="4" t="s">
        <v>63</v>
      </c>
      <c r="F700" s="5">
        <v>0</v>
      </c>
      <c r="G700" s="5">
        <v>71</v>
      </c>
      <c r="H700" s="5">
        <v>269</v>
      </c>
      <c r="I700" s="5">
        <v>207</v>
      </c>
      <c r="J700" s="4" t="s">
        <v>64</v>
      </c>
      <c r="K700" s="5">
        <v>1</v>
      </c>
      <c r="L700" s="17" t="s">
        <v>25</v>
      </c>
      <c r="M700" s="5">
        <f t="shared" si="48"/>
        <v>108.768</v>
      </c>
      <c r="N700" s="6" t="str">
        <f>VLOOKUP(C700,'[16]Trips&amp;Operators'!$C$1:$E$99999,3,FALSE)</f>
        <v>STARKS</v>
      </c>
      <c r="O700" s="7" t="s">
        <v>26</v>
      </c>
      <c r="P700" s="8" t="str">
        <f>VLOOKUP(E700,[2]CommonEnf!$A$1:$B$12,2,FALSE)</f>
        <v>Line terminus</v>
      </c>
      <c r="Q700" s="4" t="str">
        <f t="shared" si="49"/>
        <v>15</v>
      </c>
      <c r="R700" s="9">
        <f t="shared" si="50"/>
        <v>42628</v>
      </c>
      <c r="S700" s="4" t="str">
        <f t="shared" si="51"/>
        <v>0112-15</v>
      </c>
      <c r="T700" s="4" t="str">
        <f t="shared" si="52"/>
        <v>EC</v>
      </c>
    </row>
    <row r="701" spans="1:20" x14ac:dyDescent="0.25">
      <c r="A701" s="3">
        <v>42628.347407407404</v>
      </c>
      <c r="B701" s="4" t="s">
        <v>122</v>
      </c>
      <c r="C701" s="4" t="s">
        <v>649</v>
      </c>
      <c r="D701" s="4" t="s">
        <v>30</v>
      </c>
      <c r="E701" s="4" t="s">
        <v>63</v>
      </c>
      <c r="F701" s="5">
        <v>0</v>
      </c>
      <c r="G701" s="5">
        <v>104</v>
      </c>
      <c r="H701" s="5">
        <v>387</v>
      </c>
      <c r="I701" s="5">
        <v>283</v>
      </c>
      <c r="J701" s="4" t="s">
        <v>64</v>
      </c>
      <c r="K701" s="5">
        <v>1</v>
      </c>
      <c r="L701" s="17" t="s">
        <v>25</v>
      </c>
      <c r="M701" s="5">
        <f t="shared" si="48"/>
        <v>148.89599999999999</v>
      </c>
      <c r="N701" s="6" t="str">
        <f>VLOOKUP(C701,'[16]Trips&amp;Operators'!$C$1:$E$99999,3,FALSE)</f>
        <v>STARKS</v>
      </c>
      <c r="O701" s="7" t="s">
        <v>26</v>
      </c>
      <c r="P701" s="8" t="str">
        <f>VLOOKUP(E701,[2]CommonEnf!$A$1:$B$12,2,FALSE)</f>
        <v>Line terminus</v>
      </c>
      <c r="Q701" s="4" t="str">
        <f t="shared" si="49"/>
        <v>15</v>
      </c>
      <c r="R701" s="9">
        <f t="shared" si="50"/>
        <v>42628</v>
      </c>
      <c r="S701" s="4" t="str">
        <f t="shared" si="51"/>
        <v>0126-15</v>
      </c>
      <c r="T701" s="4" t="str">
        <f t="shared" si="52"/>
        <v>EC</v>
      </c>
    </row>
    <row r="702" spans="1:20" x14ac:dyDescent="0.25">
      <c r="A702" s="3">
        <v>42628.370613425926</v>
      </c>
      <c r="B702" s="4" t="s">
        <v>209</v>
      </c>
      <c r="C702" s="4" t="s">
        <v>662</v>
      </c>
      <c r="D702" s="4" t="s">
        <v>30</v>
      </c>
      <c r="E702" s="4" t="s">
        <v>63</v>
      </c>
      <c r="F702" s="5">
        <v>0</v>
      </c>
      <c r="G702" s="5">
        <v>75</v>
      </c>
      <c r="H702" s="5">
        <v>262</v>
      </c>
      <c r="I702" s="5">
        <v>189</v>
      </c>
      <c r="J702" s="4" t="s">
        <v>64</v>
      </c>
      <c r="K702" s="5">
        <v>1</v>
      </c>
      <c r="L702" s="17" t="s">
        <v>25</v>
      </c>
      <c r="M702" s="5">
        <f t="shared" si="48"/>
        <v>99.263999999999996</v>
      </c>
      <c r="N702" s="6" t="str">
        <f>VLOOKUP(C702,'[16]Trips&amp;Operators'!$C$1:$E$99999,3,FALSE)</f>
        <v>RICHARDSON</v>
      </c>
      <c r="O702" s="7" t="s">
        <v>26</v>
      </c>
      <c r="P702" s="8" t="str">
        <f>VLOOKUP(E702,[2]CommonEnf!$A$1:$B$12,2,FALSE)</f>
        <v>Line terminus</v>
      </c>
      <c r="Q702" s="4" t="str">
        <f t="shared" si="49"/>
        <v>15</v>
      </c>
      <c r="R702" s="9">
        <f t="shared" si="50"/>
        <v>42628</v>
      </c>
      <c r="S702" s="4" t="str">
        <f t="shared" si="51"/>
        <v>0130-15</v>
      </c>
      <c r="T702" s="4" t="str">
        <f t="shared" si="52"/>
        <v>EC</v>
      </c>
    </row>
    <row r="703" spans="1:20" x14ac:dyDescent="0.25">
      <c r="A703" s="3">
        <v>42628.523530092592</v>
      </c>
      <c r="B703" s="4" t="s">
        <v>73</v>
      </c>
      <c r="C703" s="4" t="s">
        <v>668</v>
      </c>
      <c r="D703" s="4" t="s">
        <v>30</v>
      </c>
      <c r="E703" s="4" t="s">
        <v>63</v>
      </c>
      <c r="F703" s="5">
        <v>0</v>
      </c>
      <c r="G703" s="5">
        <v>48</v>
      </c>
      <c r="H703" s="5">
        <v>149</v>
      </c>
      <c r="I703" s="5">
        <v>105</v>
      </c>
      <c r="J703" s="4" t="s">
        <v>64</v>
      </c>
      <c r="K703" s="5">
        <v>1</v>
      </c>
      <c r="L703" s="17" t="s">
        <v>25</v>
      </c>
      <c r="M703" s="5">
        <f t="shared" si="48"/>
        <v>54.911999999999999</v>
      </c>
      <c r="N703" s="6" t="str">
        <f>VLOOKUP(C703,'[16]Trips&amp;Operators'!$C$1:$E$99999,3,FALSE)</f>
        <v>BONDS</v>
      </c>
      <c r="O703" s="7" t="s">
        <v>26</v>
      </c>
      <c r="P703" s="8" t="str">
        <f>VLOOKUP(E703,[2]CommonEnf!$A$1:$B$12,2,FALSE)</f>
        <v>Line terminus</v>
      </c>
      <c r="Q703" s="4" t="str">
        <f t="shared" si="49"/>
        <v>15</v>
      </c>
      <c r="R703" s="9">
        <f t="shared" si="50"/>
        <v>42628</v>
      </c>
      <c r="S703" s="4" t="str">
        <f t="shared" si="51"/>
        <v>0160-15</v>
      </c>
      <c r="T703" s="4" t="str">
        <f t="shared" si="52"/>
        <v>EC</v>
      </c>
    </row>
    <row r="704" spans="1:20" x14ac:dyDescent="0.25">
      <c r="A704" s="3">
        <v>42628.599907407406</v>
      </c>
      <c r="B704" s="4" t="s">
        <v>73</v>
      </c>
      <c r="C704" s="4" t="s">
        <v>669</v>
      </c>
      <c r="D704" s="4" t="s">
        <v>30</v>
      </c>
      <c r="E704" s="4" t="s">
        <v>63</v>
      </c>
      <c r="F704" s="5">
        <v>0</v>
      </c>
      <c r="G704" s="5">
        <v>45</v>
      </c>
      <c r="H704" s="5">
        <v>150</v>
      </c>
      <c r="I704" s="5">
        <v>119</v>
      </c>
      <c r="J704" s="4" t="s">
        <v>64</v>
      </c>
      <c r="K704" s="5">
        <v>1</v>
      </c>
      <c r="L704" s="17" t="s">
        <v>25</v>
      </c>
      <c r="M704" s="5">
        <f t="shared" si="48"/>
        <v>62.304000000000002</v>
      </c>
      <c r="N704" s="6" t="str">
        <f>VLOOKUP(C704,'[16]Trips&amp;Operators'!$C$1:$E$99999,3,FALSE)</f>
        <v>BONDS</v>
      </c>
      <c r="O704" s="7" t="s">
        <v>26</v>
      </c>
      <c r="P704" s="8" t="str">
        <f>VLOOKUP(E704,[2]CommonEnf!$A$1:$B$12,2,FALSE)</f>
        <v>Line terminus</v>
      </c>
      <c r="Q704" s="4" t="str">
        <f t="shared" si="49"/>
        <v>15</v>
      </c>
      <c r="R704" s="9">
        <f t="shared" si="50"/>
        <v>42628</v>
      </c>
      <c r="S704" s="4" t="str">
        <f t="shared" si="51"/>
        <v>0174-15</v>
      </c>
      <c r="T704" s="4" t="str">
        <f t="shared" si="52"/>
        <v>EC</v>
      </c>
    </row>
    <row r="705" spans="1:20" x14ac:dyDescent="0.25">
      <c r="A705" s="3">
        <v>42628.679212962961</v>
      </c>
      <c r="B705" s="4" t="s">
        <v>28</v>
      </c>
      <c r="C705" s="4" t="s">
        <v>670</v>
      </c>
      <c r="D705" s="4" t="s">
        <v>30</v>
      </c>
      <c r="E705" s="4" t="s">
        <v>63</v>
      </c>
      <c r="F705" s="5">
        <v>0</v>
      </c>
      <c r="G705" s="5">
        <v>53</v>
      </c>
      <c r="H705" s="5">
        <v>163</v>
      </c>
      <c r="I705" s="5">
        <v>92</v>
      </c>
      <c r="J705" s="4" t="s">
        <v>64</v>
      </c>
      <c r="K705" s="5">
        <v>1</v>
      </c>
      <c r="L705" s="17" t="s">
        <v>25</v>
      </c>
      <c r="M705" s="5">
        <f t="shared" si="48"/>
        <v>48.048000000000002</v>
      </c>
      <c r="N705" s="6" t="str">
        <f>VLOOKUP(C705,'[16]Trips&amp;Operators'!$C$1:$E$99999,3,FALSE)</f>
        <v>STAMBAUGH</v>
      </c>
      <c r="O705" s="7" t="s">
        <v>26</v>
      </c>
      <c r="P705" s="8" t="str">
        <f>VLOOKUP(E705,[2]CommonEnf!$A$1:$B$12,2,FALSE)</f>
        <v>Line terminus</v>
      </c>
      <c r="Q705" s="4" t="str">
        <f t="shared" si="49"/>
        <v>15</v>
      </c>
      <c r="R705" s="9">
        <f t="shared" si="50"/>
        <v>42628</v>
      </c>
      <c r="S705" s="4" t="str">
        <f t="shared" si="51"/>
        <v>0190-15</v>
      </c>
      <c r="T705" s="4" t="str">
        <f t="shared" si="52"/>
        <v>EC</v>
      </c>
    </row>
    <row r="706" spans="1:20" x14ac:dyDescent="0.25">
      <c r="A706" s="3">
        <v>42628.804560185185</v>
      </c>
      <c r="B706" s="4" t="s">
        <v>209</v>
      </c>
      <c r="C706" s="4" t="s">
        <v>671</v>
      </c>
      <c r="D706" s="4" t="s">
        <v>30</v>
      </c>
      <c r="E706" s="4" t="s">
        <v>63</v>
      </c>
      <c r="F706" s="5">
        <v>0</v>
      </c>
      <c r="G706" s="5">
        <v>63</v>
      </c>
      <c r="H706" s="5">
        <v>198</v>
      </c>
      <c r="I706" s="5">
        <v>150</v>
      </c>
      <c r="J706" s="4" t="s">
        <v>64</v>
      </c>
      <c r="K706" s="5">
        <v>1</v>
      </c>
      <c r="L706" s="17" t="s">
        <v>25</v>
      </c>
      <c r="M706" s="5">
        <f t="shared" ref="M706:M769" si="53">CONVERT((I706-K706)/10000,"mi","ft")*IF(L706="Increasing Mileposts (1)",-1,1)</f>
        <v>78.671999999999997</v>
      </c>
      <c r="N706" s="6" t="str">
        <f>VLOOKUP(C706,'[16]Trips&amp;Operators'!$C$1:$E$99999,3,FALSE)</f>
        <v>COOLAHAN</v>
      </c>
      <c r="O706" s="7" t="s">
        <v>26</v>
      </c>
      <c r="P706" s="8" t="str">
        <f>VLOOKUP(E706,[2]CommonEnf!$A$1:$B$12,2,FALSE)</f>
        <v>Line terminus</v>
      </c>
      <c r="Q706" s="4" t="str">
        <f t="shared" ref="Q706:Q769" si="54">RIGHT(C706,2)</f>
        <v>15</v>
      </c>
      <c r="R706" s="9">
        <f t="shared" ref="R706:R769" si="55">first_day_of_month+Q706-1</f>
        <v>42628</v>
      </c>
      <c r="S706" s="4" t="str">
        <f t="shared" si="51"/>
        <v>0214-15</v>
      </c>
      <c r="T706" s="4" t="str">
        <f t="shared" si="52"/>
        <v>EC</v>
      </c>
    </row>
    <row r="707" spans="1:20" x14ac:dyDescent="0.25">
      <c r="A707" s="3">
        <v>42628.165312500001</v>
      </c>
      <c r="B707" s="4" t="s">
        <v>128</v>
      </c>
      <c r="C707" s="4" t="s">
        <v>672</v>
      </c>
      <c r="D707" s="4" t="s">
        <v>30</v>
      </c>
      <c r="E707" s="4" t="s">
        <v>63</v>
      </c>
      <c r="F707" s="5">
        <v>0</v>
      </c>
      <c r="G707" s="5">
        <v>20</v>
      </c>
      <c r="H707" s="5">
        <v>233460</v>
      </c>
      <c r="I707" s="5">
        <v>233468</v>
      </c>
      <c r="J707" s="4" t="s">
        <v>64</v>
      </c>
      <c r="K707" s="5">
        <v>233491</v>
      </c>
      <c r="L707" s="17" t="s">
        <v>34</v>
      </c>
      <c r="M707" s="5">
        <f t="shared" si="53"/>
        <v>12.144</v>
      </c>
      <c r="N707" s="6" t="str">
        <f>VLOOKUP(C707,'[16]Trips&amp;Operators'!$C$1:$E$99999,3,FALSE)</f>
        <v>MAELZER</v>
      </c>
      <c r="O707" s="7" t="s">
        <v>26</v>
      </c>
      <c r="P707" s="8" t="str">
        <f>VLOOKUP(E707,[2]CommonEnf!$A$1:$B$12,2,FALSE)</f>
        <v>Line terminus</v>
      </c>
      <c r="Q707" s="4" t="str">
        <f t="shared" si="54"/>
        <v>15</v>
      </c>
      <c r="R707" s="9">
        <f t="shared" si="55"/>
        <v>42628</v>
      </c>
      <c r="S707" s="4" t="str">
        <f t="shared" ref="S707:S770" si="56">IF(LEN(C707)=6,"0"&amp;C707,C707)</f>
        <v>0101-15</v>
      </c>
      <c r="T707" s="4" t="str">
        <f t="shared" ref="T707:T770" si="57">IFERROR(IF(VALUE(LEFT(S707,2))&lt;=2,"EC",IF(OR(VALUE(LEFT(S707,2))=8,VALUE(LEFT(S707,2))=18),"NW","Other")),"Other")</f>
        <v>EC</v>
      </c>
    </row>
    <row r="708" spans="1:20" x14ac:dyDescent="0.25">
      <c r="A708" s="3">
        <v>42628.494143518517</v>
      </c>
      <c r="B708" s="4" t="s">
        <v>80</v>
      </c>
      <c r="C708" s="4" t="s">
        <v>673</v>
      </c>
      <c r="D708" s="4" t="s">
        <v>30</v>
      </c>
      <c r="E708" s="4" t="s">
        <v>63</v>
      </c>
      <c r="F708" s="5">
        <v>0</v>
      </c>
      <c r="G708" s="5">
        <v>69</v>
      </c>
      <c r="H708" s="5">
        <v>233261</v>
      </c>
      <c r="I708" s="5">
        <v>233312</v>
      </c>
      <c r="J708" s="4" t="s">
        <v>64</v>
      </c>
      <c r="K708" s="5">
        <v>233491</v>
      </c>
      <c r="L708" s="17" t="s">
        <v>34</v>
      </c>
      <c r="M708" s="5">
        <f t="shared" si="53"/>
        <v>94.512</v>
      </c>
      <c r="N708" s="6" t="str">
        <f>VLOOKUP(C708,'[16]Trips&amp;Operators'!$C$1:$E$99999,3,FALSE)</f>
        <v>STAMBAUGH</v>
      </c>
      <c r="O708" s="7" t="s">
        <v>26</v>
      </c>
      <c r="P708" s="8" t="str">
        <f>VLOOKUP(E708,[2]CommonEnf!$A$1:$B$12,2,FALSE)</f>
        <v>Line terminus</v>
      </c>
      <c r="Q708" s="4" t="str">
        <f t="shared" si="54"/>
        <v>15</v>
      </c>
      <c r="R708" s="9">
        <f t="shared" si="55"/>
        <v>42628</v>
      </c>
      <c r="S708" s="4" t="str">
        <f t="shared" si="56"/>
        <v>0161-15</v>
      </c>
      <c r="T708" s="4" t="str">
        <f t="shared" si="57"/>
        <v>EC</v>
      </c>
    </row>
    <row r="709" spans="1:20" x14ac:dyDescent="0.25">
      <c r="A709" s="3">
        <v>42628.71266203704</v>
      </c>
      <c r="B709" s="4" t="s">
        <v>80</v>
      </c>
      <c r="C709" s="4" t="s">
        <v>655</v>
      </c>
      <c r="D709" s="4" t="s">
        <v>30</v>
      </c>
      <c r="E709" s="4" t="s">
        <v>63</v>
      </c>
      <c r="F709" s="5">
        <v>0</v>
      </c>
      <c r="G709" s="5">
        <v>55</v>
      </c>
      <c r="H709" s="5">
        <v>233295</v>
      </c>
      <c r="I709" s="5">
        <v>233355</v>
      </c>
      <c r="J709" s="4" t="s">
        <v>64</v>
      </c>
      <c r="K709" s="5">
        <v>233491</v>
      </c>
      <c r="L709" s="17" t="s">
        <v>34</v>
      </c>
      <c r="M709" s="5">
        <f t="shared" si="53"/>
        <v>71.808000000000007</v>
      </c>
      <c r="N709" s="6" t="str">
        <f>VLOOKUP(C709,'[16]Trips&amp;Operators'!$C$1:$E$99999,3,FALSE)</f>
        <v>STAMBAUGH</v>
      </c>
      <c r="O709" s="7" t="s">
        <v>26</v>
      </c>
      <c r="P709" s="8" t="str">
        <f>VLOOKUP(E709,[2]CommonEnf!$A$1:$B$12,2,FALSE)</f>
        <v>Line terminus</v>
      </c>
      <c r="Q709" s="4" t="str">
        <f t="shared" si="54"/>
        <v>15</v>
      </c>
      <c r="R709" s="9">
        <f t="shared" si="55"/>
        <v>42628</v>
      </c>
      <c r="S709" s="4" t="str">
        <f t="shared" si="56"/>
        <v>0203-15</v>
      </c>
      <c r="T709" s="4" t="str">
        <f t="shared" si="57"/>
        <v>EC</v>
      </c>
    </row>
    <row r="710" spans="1:20" x14ac:dyDescent="0.25">
      <c r="A710" s="3">
        <v>42628.942962962959</v>
      </c>
      <c r="B710" s="4" t="s">
        <v>80</v>
      </c>
      <c r="C710" s="4" t="s">
        <v>674</v>
      </c>
      <c r="D710" s="4" t="s">
        <v>30</v>
      </c>
      <c r="E710" s="4" t="s">
        <v>63</v>
      </c>
      <c r="F710" s="5">
        <v>0</v>
      </c>
      <c r="G710" s="5">
        <v>61</v>
      </c>
      <c r="H710" s="5">
        <v>233274</v>
      </c>
      <c r="I710" s="5">
        <v>233320</v>
      </c>
      <c r="J710" s="4" t="s">
        <v>64</v>
      </c>
      <c r="K710" s="5">
        <v>233491</v>
      </c>
      <c r="L710" s="17" t="s">
        <v>34</v>
      </c>
      <c r="M710" s="5">
        <f t="shared" si="53"/>
        <v>90.287999999999997</v>
      </c>
      <c r="N710" s="6" t="str">
        <f>VLOOKUP(C710,'[16]Trips&amp;Operators'!$C$1:$E$99999,3,FALSE)</f>
        <v>CHIONE</v>
      </c>
      <c r="O710" s="7" t="s">
        <v>26</v>
      </c>
      <c r="P710" s="8" t="str">
        <f>VLOOKUP(E710,[2]CommonEnf!$A$1:$B$12,2,FALSE)</f>
        <v>Line terminus</v>
      </c>
      <c r="Q710" s="4" t="str">
        <f t="shared" si="54"/>
        <v>15</v>
      </c>
      <c r="R710" s="9">
        <f t="shared" si="55"/>
        <v>42628</v>
      </c>
      <c r="S710" s="4" t="str">
        <f t="shared" si="56"/>
        <v>0233-15</v>
      </c>
      <c r="T710" s="4" t="str">
        <f t="shared" si="57"/>
        <v>EC</v>
      </c>
    </row>
    <row r="711" spans="1:20" x14ac:dyDescent="0.25">
      <c r="A711" s="3">
        <v>42628.410416666666</v>
      </c>
      <c r="B711" s="4" t="s">
        <v>152</v>
      </c>
      <c r="C711" s="4" t="s">
        <v>675</v>
      </c>
      <c r="D711" s="4" t="s">
        <v>22</v>
      </c>
      <c r="E711" s="4" t="s">
        <v>23</v>
      </c>
      <c r="F711" s="5">
        <v>0</v>
      </c>
      <c r="G711" s="5">
        <v>317</v>
      </c>
      <c r="H711" s="5">
        <v>15682</v>
      </c>
      <c r="I711" s="5">
        <v>14992</v>
      </c>
      <c r="J711" s="4" t="s">
        <v>24</v>
      </c>
      <c r="K711" s="5">
        <v>15777</v>
      </c>
      <c r="L711" s="17" t="s">
        <v>25</v>
      </c>
      <c r="M711" s="5">
        <f t="shared" si="53"/>
        <v>-414.48</v>
      </c>
      <c r="N711" s="6" t="str">
        <f>VLOOKUP(C711,'[16]Trips&amp;Operators'!$C$1:$E$99999,3,FALSE)</f>
        <v>BRANDNER</v>
      </c>
      <c r="O711" s="7" t="s">
        <v>26</v>
      </c>
      <c r="P711" s="8" t="str">
        <f>VLOOKUP(E711,[2]CommonEnf!$A$1:$B$12,2,FALSE)</f>
        <v>Crossing Early Arrival</v>
      </c>
      <c r="Q711" s="4" t="str">
        <f t="shared" si="54"/>
        <v>15</v>
      </c>
      <c r="R711" s="9">
        <f t="shared" si="55"/>
        <v>42628</v>
      </c>
      <c r="S711" s="4" t="str">
        <f t="shared" si="56"/>
        <v>0814-15</v>
      </c>
      <c r="T711" s="4" t="str">
        <f t="shared" si="57"/>
        <v>NW</v>
      </c>
    </row>
    <row r="712" spans="1:20" x14ac:dyDescent="0.25">
      <c r="A712" s="3">
        <v>42628.303379629629</v>
      </c>
      <c r="B712" s="4" t="s">
        <v>124</v>
      </c>
      <c r="C712" s="4" t="s">
        <v>676</v>
      </c>
      <c r="D712" s="4" t="s">
        <v>33</v>
      </c>
      <c r="E712" s="4" t="s">
        <v>45</v>
      </c>
      <c r="F712" s="5">
        <v>400</v>
      </c>
      <c r="G712" s="5">
        <v>454</v>
      </c>
      <c r="H712" s="5">
        <v>39310</v>
      </c>
      <c r="I712" s="5">
        <v>37902</v>
      </c>
      <c r="J712" s="4" t="s">
        <v>46</v>
      </c>
      <c r="K712" s="5">
        <v>40977</v>
      </c>
      <c r="L712" s="17" t="s">
        <v>25</v>
      </c>
      <c r="M712" s="5">
        <f t="shared" si="53"/>
        <v>-1623.6</v>
      </c>
      <c r="N712" s="6" t="str">
        <f>VLOOKUP(C712,'[16]Trips&amp;Operators'!$C$1:$E$99999,3,FALSE)</f>
        <v>ARVIDSON</v>
      </c>
      <c r="O712" s="7" t="s">
        <v>26</v>
      </c>
      <c r="P712" s="8" t="str">
        <f>VLOOKUP(E712,[2]CommonEnf!$A$1:$B$12,2,FALSE)</f>
        <v>Speed Restriction</v>
      </c>
      <c r="Q712" s="4" t="str">
        <f t="shared" si="54"/>
        <v>15</v>
      </c>
      <c r="R712" s="9">
        <f t="shared" si="55"/>
        <v>42628</v>
      </c>
      <c r="S712" s="4" t="str">
        <f t="shared" si="56"/>
        <v>0806-15</v>
      </c>
      <c r="T712" s="4" t="str">
        <f t="shared" si="57"/>
        <v>NW</v>
      </c>
    </row>
    <row r="713" spans="1:20" x14ac:dyDescent="0.25">
      <c r="A713" s="3">
        <v>42628.718460648146</v>
      </c>
      <c r="B713" s="4" t="s">
        <v>124</v>
      </c>
      <c r="C713" s="4" t="s">
        <v>677</v>
      </c>
      <c r="D713" s="4" t="s">
        <v>30</v>
      </c>
      <c r="E713" s="4" t="s">
        <v>45</v>
      </c>
      <c r="F713" s="5">
        <v>400</v>
      </c>
      <c r="G713" s="5">
        <v>498</v>
      </c>
      <c r="H713" s="5">
        <v>50932</v>
      </c>
      <c r="I713" s="5">
        <v>49302</v>
      </c>
      <c r="J713" s="4" t="s">
        <v>46</v>
      </c>
      <c r="K713" s="5">
        <v>49775</v>
      </c>
      <c r="L713" s="17" t="s">
        <v>25</v>
      </c>
      <c r="M713" s="5">
        <f t="shared" si="53"/>
        <v>-249.744</v>
      </c>
      <c r="N713" s="6" t="str">
        <f>VLOOKUP(C713,'[16]Trips&amp;Operators'!$C$1:$E$99999,3,FALSE)</f>
        <v>SMITH</v>
      </c>
      <c r="O713" s="7" t="s">
        <v>26</v>
      </c>
      <c r="P713" s="8" t="str">
        <f>VLOOKUP(E713,[2]CommonEnf!$A$1:$B$12,2,FALSE)</f>
        <v>Speed Restriction</v>
      </c>
      <c r="Q713" s="4" t="str">
        <f t="shared" si="54"/>
        <v>15</v>
      </c>
      <c r="R713" s="9">
        <f t="shared" si="55"/>
        <v>42628</v>
      </c>
      <c r="S713" s="4" t="str">
        <f t="shared" si="56"/>
        <v>0832-15</v>
      </c>
      <c r="T713" s="4" t="str">
        <f t="shared" si="57"/>
        <v>NW</v>
      </c>
    </row>
    <row r="714" spans="1:20" x14ac:dyDescent="0.25">
      <c r="A714" s="3">
        <v>42628.750833333332</v>
      </c>
      <c r="B714" s="4" t="s">
        <v>207</v>
      </c>
      <c r="C714" s="4" t="s">
        <v>678</v>
      </c>
      <c r="D714" s="4" t="s">
        <v>30</v>
      </c>
      <c r="E714" s="4" t="s">
        <v>45</v>
      </c>
      <c r="F714" s="5">
        <v>150</v>
      </c>
      <c r="G714" s="5">
        <v>432</v>
      </c>
      <c r="H714" s="5">
        <v>54897</v>
      </c>
      <c r="I714" s="5">
        <v>55904</v>
      </c>
      <c r="J714" s="4" t="s">
        <v>46</v>
      </c>
      <c r="K714" s="5">
        <v>57008</v>
      </c>
      <c r="L714" s="17" t="s">
        <v>34</v>
      </c>
      <c r="M714" s="5">
        <f t="shared" si="53"/>
        <v>582.91200000000003</v>
      </c>
      <c r="N714" s="6" t="str">
        <f>VLOOKUP(C714,'[16]Trips&amp;Operators'!$C$1:$E$99999,3,FALSE)</f>
        <v>SMITH</v>
      </c>
      <c r="O714" s="7" t="s">
        <v>26</v>
      </c>
      <c r="P714" s="8" t="str">
        <f>VLOOKUP(E714,[2]CommonEnf!$A$1:$B$12,2,FALSE)</f>
        <v>Speed Restriction</v>
      </c>
      <c r="Q714" s="4" t="str">
        <f t="shared" si="54"/>
        <v>15</v>
      </c>
      <c r="R714" s="9">
        <f t="shared" si="55"/>
        <v>42628</v>
      </c>
      <c r="S714" s="4" t="str">
        <f t="shared" si="56"/>
        <v>0835-15</v>
      </c>
      <c r="T714" s="4" t="str">
        <f t="shared" si="57"/>
        <v>NW</v>
      </c>
    </row>
    <row r="715" spans="1:20" x14ac:dyDescent="0.25">
      <c r="A715" s="3">
        <v>42628.865023148152</v>
      </c>
      <c r="B715" s="4" t="s">
        <v>152</v>
      </c>
      <c r="C715" s="4" t="s">
        <v>679</v>
      </c>
      <c r="D715" s="4" t="s">
        <v>33</v>
      </c>
      <c r="E715" s="4" t="s">
        <v>45</v>
      </c>
      <c r="F715" s="5">
        <v>150</v>
      </c>
      <c r="G715" s="5">
        <v>201</v>
      </c>
      <c r="H715" s="5">
        <v>56832</v>
      </c>
      <c r="I715" s="5">
        <v>56545</v>
      </c>
      <c r="J715" s="4" t="s">
        <v>46</v>
      </c>
      <c r="K715" s="5">
        <v>59050</v>
      </c>
      <c r="L715" s="17" t="s">
        <v>25</v>
      </c>
      <c r="M715" s="5">
        <f t="shared" si="53"/>
        <v>-1322.64</v>
      </c>
      <c r="N715" s="6" t="str">
        <f>VLOOKUP(C715,'[16]Trips&amp;Operators'!$C$1:$E$99999,3,FALSE)</f>
        <v>BERLING</v>
      </c>
      <c r="O715" s="7" t="s">
        <v>26</v>
      </c>
      <c r="P715" s="8" t="str">
        <f>VLOOKUP(E715,[2]CommonEnf!$A$1:$B$12,2,FALSE)</f>
        <v>Speed Restriction</v>
      </c>
      <c r="Q715" s="4" t="str">
        <f t="shared" si="54"/>
        <v>15</v>
      </c>
      <c r="R715" s="9">
        <f t="shared" si="55"/>
        <v>42628</v>
      </c>
      <c r="S715" s="4" t="str">
        <f t="shared" si="56"/>
        <v>0842-15</v>
      </c>
      <c r="T715" s="4" t="str">
        <f t="shared" si="57"/>
        <v>NW</v>
      </c>
    </row>
    <row r="716" spans="1:20" x14ac:dyDescent="0.25">
      <c r="A716" s="3">
        <v>42628.369768518518</v>
      </c>
      <c r="B716" s="4" t="s">
        <v>152</v>
      </c>
      <c r="C716" s="4" t="s">
        <v>680</v>
      </c>
      <c r="D716" s="4" t="s">
        <v>30</v>
      </c>
      <c r="E716" s="4" t="s">
        <v>55</v>
      </c>
      <c r="F716" s="5">
        <v>0</v>
      </c>
      <c r="G716" s="5">
        <v>238</v>
      </c>
      <c r="H716" s="5">
        <v>7757</v>
      </c>
      <c r="I716" s="5">
        <v>7353</v>
      </c>
      <c r="J716" s="4" t="s">
        <v>56</v>
      </c>
      <c r="K716" s="5">
        <v>6799</v>
      </c>
      <c r="L716" s="17" t="s">
        <v>25</v>
      </c>
      <c r="M716" s="5">
        <f t="shared" si="53"/>
        <v>292.512</v>
      </c>
      <c r="N716" s="6" t="str">
        <f>VLOOKUP(C716,'[16]Trips&amp;Operators'!$C$1:$E$99999,3,FALSE)</f>
        <v>BRANDNER</v>
      </c>
      <c r="O716" s="7" t="s">
        <v>26</v>
      </c>
      <c r="P716" s="8" t="str">
        <f>VLOOKUP(E716,[2]CommonEnf!$A$1:$B$12,2,FALSE)</f>
        <v>Legitimate STOP signal aspect</v>
      </c>
      <c r="Q716" s="4" t="str">
        <f t="shared" si="54"/>
        <v>15</v>
      </c>
      <c r="R716" s="9">
        <f t="shared" si="55"/>
        <v>42628</v>
      </c>
      <c r="S716" s="4" t="str">
        <f t="shared" si="56"/>
        <v>0812-15</v>
      </c>
      <c r="T716" s="4" t="str">
        <f t="shared" si="57"/>
        <v>NW</v>
      </c>
    </row>
    <row r="717" spans="1:20" x14ac:dyDescent="0.25">
      <c r="A717" s="3">
        <v>42628.285393518519</v>
      </c>
      <c r="B717" s="4" t="s">
        <v>152</v>
      </c>
      <c r="C717" s="4" t="s">
        <v>681</v>
      </c>
      <c r="D717" s="4" t="s">
        <v>33</v>
      </c>
      <c r="E717" s="4" t="s">
        <v>55</v>
      </c>
      <c r="F717" s="5">
        <v>0</v>
      </c>
      <c r="G717" s="5">
        <v>102</v>
      </c>
      <c r="H717" s="5">
        <v>10996</v>
      </c>
      <c r="I717" s="5">
        <v>10670</v>
      </c>
      <c r="J717" s="4" t="s">
        <v>56</v>
      </c>
      <c r="K717" s="5">
        <v>11016</v>
      </c>
      <c r="L717" s="17" t="s">
        <v>25</v>
      </c>
      <c r="M717" s="5">
        <f t="shared" si="53"/>
        <v>-182.68799999999999</v>
      </c>
      <c r="N717" s="6" t="str">
        <f>VLOOKUP(C717,'[16]Trips&amp;Operators'!$C$1:$E$99999,3,FALSE)</f>
        <v>BRANDNER</v>
      </c>
      <c r="O717" s="7" t="s">
        <v>120</v>
      </c>
      <c r="P717" s="8" t="s">
        <v>446</v>
      </c>
      <c r="Q717" s="4" t="str">
        <f t="shared" si="54"/>
        <v>15</v>
      </c>
      <c r="R717" s="9">
        <f t="shared" si="55"/>
        <v>42628</v>
      </c>
      <c r="S717" s="4" t="str">
        <f t="shared" si="56"/>
        <v>0804-15</v>
      </c>
      <c r="T717" s="4" t="str">
        <f t="shared" si="57"/>
        <v>NW</v>
      </c>
    </row>
    <row r="718" spans="1:20" x14ac:dyDescent="0.25">
      <c r="A718" s="3">
        <v>42628.408263888887</v>
      </c>
      <c r="B718" s="4" t="s">
        <v>152</v>
      </c>
      <c r="C718" s="4" t="s">
        <v>675</v>
      </c>
      <c r="D718" s="4" t="s">
        <v>30</v>
      </c>
      <c r="E718" s="4" t="s">
        <v>55</v>
      </c>
      <c r="F718" s="5">
        <v>0</v>
      </c>
      <c r="G718" s="5">
        <v>578</v>
      </c>
      <c r="H718" s="5">
        <v>30209</v>
      </c>
      <c r="I718" s="5">
        <v>27756</v>
      </c>
      <c r="J718" s="4" t="s">
        <v>56</v>
      </c>
      <c r="K718" s="5">
        <v>27253</v>
      </c>
      <c r="L718" s="17" t="s">
        <v>25</v>
      </c>
      <c r="M718" s="5">
        <f t="shared" si="53"/>
        <v>265.584</v>
      </c>
      <c r="N718" s="6" t="str">
        <f>VLOOKUP(C718,'[16]Trips&amp;Operators'!$C$1:$E$99999,3,FALSE)</f>
        <v>BRANDNER</v>
      </c>
      <c r="O718" s="7" t="s">
        <v>26</v>
      </c>
      <c r="P718" s="8" t="str">
        <f>VLOOKUP(E718,[2]CommonEnf!$A$1:$B$12,2,FALSE)</f>
        <v>Legitimate STOP signal aspect</v>
      </c>
      <c r="Q718" s="4" t="str">
        <f t="shared" si="54"/>
        <v>15</v>
      </c>
      <c r="R718" s="9">
        <f t="shared" si="55"/>
        <v>42628</v>
      </c>
      <c r="S718" s="4" t="str">
        <f t="shared" si="56"/>
        <v>0814-15</v>
      </c>
      <c r="T718" s="4" t="str">
        <f t="shared" si="57"/>
        <v>NW</v>
      </c>
    </row>
    <row r="719" spans="1:20" x14ac:dyDescent="0.25">
      <c r="A719" s="3">
        <v>42628.823171296295</v>
      </c>
      <c r="B719" s="4" t="s">
        <v>152</v>
      </c>
      <c r="C719" s="4" t="s">
        <v>682</v>
      </c>
      <c r="D719" s="4" t="s">
        <v>33</v>
      </c>
      <c r="E719" s="4" t="s">
        <v>55</v>
      </c>
      <c r="F719" s="5">
        <v>0</v>
      </c>
      <c r="G719" s="5">
        <v>118</v>
      </c>
      <c r="H719" s="5">
        <v>58025</v>
      </c>
      <c r="I719" s="5">
        <v>57770</v>
      </c>
      <c r="J719" s="4" t="s">
        <v>56</v>
      </c>
      <c r="K719" s="5">
        <v>48761</v>
      </c>
      <c r="L719" s="17" t="s">
        <v>34</v>
      </c>
      <c r="M719" s="5">
        <f t="shared" si="53"/>
        <v>-4756.7520000000004</v>
      </c>
      <c r="N719" s="6" t="str">
        <f>VLOOKUP(C719,'[16]Trips&amp;Operators'!$C$1:$E$99999,3,FALSE)</f>
        <v>BERLING</v>
      </c>
      <c r="O719" s="7" t="s">
        <v>120</v>
      </c>
      <c r="P719" s="8" t="s">
        <v>155</v>
      </c>
      <c r="Q719" s="4" t="str">
        <f t="shared" si="54"/>
        <v>15</v>
      </c>
      <c r="R719" s="9">
        <f t="shared" si="55"/>
        <v>42628</v>
      </c>
      <c r="S719" s="4" t="str">
        <f t="shared" si="56"/>
        <v>0840-15</v>
      </c>
      <c r="T719" s="4" t="str">
        <f t="shared" si="57"/>
        <v>NW</v>
      </c>
    </row>
    <row r="720" spans="1:20" x14ac:dyDescent="0.25">
      <c r="A720" s="3">
        <v>42628.352268518516</v>
      </c>
      <c r="B720" s="4" t="s">
        <v>124</v>
      </c>
      <c r="C720" s="4" t="s">
        <v>683</v>
      </c>
      <c r="D720" s="4" t="s">
        <v>33</v>
      </c>
      <c r="E720" s="4" t="s">
        <v>102</v>
      </c>
      <c r="F720" s="5">
        <v>100</v>
      </c>
      <c r="G720" s="5">
        <v>164</v>
      </c>
      <c r="H720" s="5">
        <v>10566</v>
      </c>
      <c r="I720" s="5">
        <v>10113</v>
      </c>
      <c r="J720" s="4" t="s">
        <v>24</v>
      </c>
      <c r="K720" s="5">
        <v>11000</v>
      </c>
      <c r="L720" s="17" t="s">
        <v>25</v>
      </c>
      <c r="M720" s="5">
        <f t="shared" si="53"/>
        <v>-468.33600000000001</v>
      </c>
      <c r="N720" s="6" t="str">
        <f>VLOOKUP(C720,'[16]Trips&amp;Operators'!$C$1:$E$99999,3,FALSE)</f>
        <v>ARVIDSON</v>
      </c>
      <c r="O720" s="7" t="s">
        <v>26</v>
      </c>
      <c r="P720" s="8" t="str">
        <f>VLOOKUP(E720,[2]CommonEnf!$A$1:$B$12,2,FALSE)</f>
        <v>Speed Restriction</v>
      </c>
      <c r="Q720" s="4" t="str">
        <f t="shared" si="54"/>
        <v>15</v>
      </c>
      <c r="R720" s="9">
        <f t="shared" si="55"/>
        <v>42628</v>
      </c>
      <c r="S720" s="4" t="str">
        <f t="shared" si="56"/>
        <v>0810-15</v>
      </c>
      <c r="T720" s="4" t="str">
        <f t="shared" si="57"/>
        <v>NW</v>
      </c>
    </row>
    <row r="721" spans="1:20" x14ac:dyDescent="0.25">
      <c r="A721" s="3">
        <v>42628.451828703706</v>
      </c>
      <c r="B721" s="4" t="s">
        <v>152</v>
      </c>
      <c r="C721" s="4" t="s">
        <v>684</v>
      </c>
      <c r="D721" s="4" t="s">
        <v>30</v>
      </c>
      <c r="E721" s="4" t="s">
        <v>102</v>
      </c>
      <c r="F721" s="5">
        <v>100</v>
      </c>
      <c r="G721" s="5">
        <v>289</v>
      </c>
      <c r="H721" s="5">
        <v>13056</v>
      </c>
      <c r="I721" s="5">
        <v>12330</v>
      </c>
      <c r="J721" s="4" t="s">
        <v>24</v>
      </c>
      <c r="K721" s="5">
        <v>11000</v>
      </c>
      <c r="L721" s="17" t="s">
        <v>25</v>
      </c>
      <c r="M721" s="5">
        <f t="shared" si="53"/>
        <v>702.24</v>
      </c>
      <c r="N721" s="6" t="str">
        <f>VLOOKUP(C721,'[16]Trips&amp;Operators'!$C$1:$E$99999,3,FALSE)</f>
        <v>BRANDNER</v>
      </c>
      <c r="O721" s="7" t="s">
        <v>26</v>
      </c>
      <c r="P721" s="8" t="str">
        <f>VLOOKUP(E721,[2]CommonEnf!$A$1:$B$12,2,FALSE)</f>
        <v>Speed Restriction</v>
      </c>
      <c r="Q721" s="4" t="str">
        <f t="shared" si="54"/>
        <v>15</v>
      </c>
      <c r="R721" s="9">
        <f t="shared" si="55"/>
        <v>42628</v>
      </c>
      <c r="S721" s="4" t="str">
        <f t="shared" si="56"/>
        <v>0816-15</v>
      </c>
      <c r="T721" s="4" t="str">
        <f t="shared" si="57"/>
        <v>NW</v>
      </c>
    </row>
    <row r="722" spans="1:20" x14ac:dyDescent="0.25">
      <c r="A722" s="3">
        <v>42628.333668981482</v>
      </c>
      <c r="B722" s="4" t="s">
        <v>152</v>
      </c>
      <c r="C722" s="4" t="s">
        <v>685</v>
      </c>
      <c r="D722" s="4" t="s">
        <v>30</v>
      </c>
      <c r="E722" s="4" t="s">
        <v>63</v>
      </c>
      <c r="F722" s="5">
        <v>0</v>
      </c>
      <c r="G722" s="5">
        <v>47</v>
      </c>
      <c r="H722" s="5">
        <v>726</v>
      </c>
      <c r="I722" s="5">
        <v>699</v>
      </c>
      <c r="J722" s="4" t="s">
        <v>64</v>
      </c>
      <c r="K722" s="5">
        <v>575</v>
      </c>
      <c r="L722" s="17" t="s">
        <v>25</v>
      </c>
      <c r="M722" s="5">
        <f t="shared" si="53"/>
        <v>65.471999999999994</v>
      </c>
      <c r="N722" s="6" t="str">
        <f>VLOOKUP(C722,'[16]Trips&amp;Operators'!$C$1:$E$99999,3,FALSE)</f>
        <v>BRANDNER</v>
      </c>
      <c r="O722" s="7" t="s">
        <v>26</v>
      </c>
      <c r="P722" s="8" t="str">
        <f>VLOOKUP(E722,[2]CommonEnf!$A$1:$B$12,2,FALSE)</f>
        <v>Line terminus</v>
      </c>
      <c r="Q722" s="4" t="str">
        <f t="shared" si="54"/>
        <v>15</v>
      </c>
      <c r="R722" s="9">
        <f t="shared" si="55"/>
        <v>42628</v>
      </c>
      <c r="S722" s="4" t="str">
        <f t="shared" si="56"/>
        <v>0808-15</v>
      </c>
      <c r="T722" s="4" t="str">
        <f t="shared" si="57"/>
        <v>NW</v>
      </c>
    </row>
    <row r="723" spans="1:20" x14ac:dyDescent="0.25">
      <c r="A723" s="3">
        <v>42628.372569444444</v>
      </c>
      <c r="B723" s="4" t="s">
        <v>152</v>
      </c>
      <c r="C723" s="4" t="s">
        <v>680</v>
      </c>
      <c r="D723" s="4" t="s">
        <v>30</v>
      </c>
      <c r="E723" s="4" t="s">
        <v>63</v>
      </c>
      <c r="F723" s="5">
        <v>0</v>
      </c>
      <c r="G723" s="5">
        <v>29</v>
      </c>
      <c r="H723" s="5">
        <v>689</v>
      </c>
      <c r="I723" s="5">
        <v>671</v>
      </c>
      <c r="J723" s="4" t="s">
        <v>64</v>
      </c>
      <c r="K723" s="5">
        <v>575</v>
      </c>
      <c r="L723" s="17" t="s">
        <v>25</v>
      </c>
      <c r="M723" s="5">
        <f t="shared" si="53"/>
        <v>50.688000000000002</v>
      </c>
      <c r="N723" s="6" t="str">
        <f>VLOOKUP(C723,'[16]Trips&amp;Operators'!$C$1:$E$99999,3,FALSE)</f>
        <v>BRANDNER</v>
      </c>
      <c r="O723" s="7" t="s">
        <v>26</v>
      </c>
      <c r="P723" s="8" t="str">
        <f>VLOOKUP(E723,[2]CommonEnf!$A$1:$B$12,2,FALSE)</f>
        <v>Line terminus</v>
      </c>
      <c r="Q723" s="4" t="str">
        <f t="shared" si="54"/>
        <v>15</v>
      </c>
      <c r="R723" s="9">
        <f t="shared" si="55"/>
        <v>42628</v>
      </c>
      <c r="S723" s="4" t="str">
        <f t="shared" si="56"/>
        <v>0812-15</v>
      </c>
      <c r="T723" s="4" t="str">
        <f t="shared" si="57"/>
        <v>NW</v>
      </c>
    </row>
    <row r="724" spans="1:20" x14ac:dyDescent="0.25">
      <c r="A724" s="3">
        <v>42628.414884259262</v>
      </c>
      <c r="B724" s="4" t="s">
        <v>152</v>
      </c>
      <c r="C724" s="4" t="s">
        <v>675</v>
      </c>
      <c r="D724" s="4" t="s">
        <v>30</v>
      </c>
      <c r="E724" s="4" t="s">
        <v>63</v>
      </c>
      <c r="F724" s="5">
        <v>0</v>
      </c>
      <c r="G724" s="5">
        <v>46</v>
      </c>
      <c r="H724" s="5">
        <v>703</v>
      </c>
      <c r="I724" s="5">
        <v>645</v>
      </c>
      <c r="J724" s="4" t="s">
        <v>64</v>
      </c>
      <c r="K724" s="5">
        <v>575</v>
      </c>
      <c r="L724" s="17" t="s">
        <v>25</v>
      </c>
      <c r="M724" s="5">
        <f t="shared" si="53"/>
        <v>36.96</v>
      </c>
      <c r="N724" s="6" t="str">
        <f>VLOOKUP(C724,'[16]Trips&amp;Operators'!$C$1:$E$99999,3,FALSE)</f>
        <v>BRANDNER</v>
      </c>
      <c r="O724" s="7" t="s">
        <v>26</v>
      </c>
      <c r="P724" s="8" t="str">
        <f>VLOOKUP(E724,[2]CommonEnf!$A$1:$B$12,2,FALSE)</f>
        <v>Line terminus</v>
      </c>
      <c r="Q724" s="4" t="str">
        <f t="shared" si="54"/>
        <v>15</v>
      </c>
      <c r="R724" s="9">
        <f t="shared" si="55"/>
        <v>42628</v>
      </c>
      <c r="S724" s="4" t="str">
        <f t="shared" si="56"/>
        <v>0814-15</v>
      </c>
      <c r="T724" s="4" t="str">
        <f t="shared" si="57"/>
        <v>NW</v>
      </c>
    </row>
    <row r="725" spans="1:20" x14ac:dyDescent="0.25">
      <c r="A725" s="3">
        <v>42628.580462962964</v>
      </c>
      <c r="B725" s="4" t="s">
        <v>152</v>
      </c>
      <c r="C725" s="4" t="s">
        <v>686</v>
      </c>
      <c r="D725" s="4" t="s">
        <v>30</v>
      </c>
      <c r="E725" s="4" t="s">
        <v>63</v>
      </c>
      <c r="F725" s="5">
        <v>0</v>
      </c>
      <c r="G725" s="5">
        <v>53</v>
      </c>
      <c r="H725" s="5">
        <v>750</v>
      </c>
      <c r="I725" s="5">
        <v>706</v>
      </c>
      <c r="J725" s="4" t="s">
        <v>64</v>
      </c>
      <c r="K725" s="5">
        <v>575</v>
      </c>
      <c r="L725" s="17" t="s">
        <v>25</v>
      </c>
      <c r="M725" s="5">
        <f t="shared" si="53"/>
        <v>69.168000000000006</v>
      </c>
      <c r="N725" s="6" t="str">
        <f>VLOOKUP(C725,'[16]Trips&amp;Operators'!$C$1:$E$99999,3,FALSE)</f>
        <v>BROWN</v>
      </c>
      <c r="O725" s="7" t="s">
        <v>26</v>
      </c>
      <c r="P725" s="8" t="str">
        <f>VLOOKUP(E725,[2]CommonEnf!$A$1:$B$12,2,FALSE)</f>
        <v>Line terminus</v>
      </c>
      <c r="Q725" s="4" t="str">
        <f t="shared" si="54"/>
        <v>15</v>
      </c>
      <c r="R725" s="9">
        <f t="shared" si="55"/>
        <v>42628</v>
      </c>
      <c r="S725" s="4" t="str">
        <f t="shared" si="56"/>
        <v>0822-15</v>
      </c>
      <c r="T725" s="4" t="str">
        <f t="shared" si="57"/>
        <v>NW</v>
      </c>
    </row>
    <row r="726" spans="1:20" x14ac:dyDescent="0.25">
      <c r="A726" s="3">
        <v>42628.865543981483</v>
      </c>
      <c r="B726" s="4" t="s">
        <v>152</v>
      </c>
      <c r="C726" s="4" t="s">
        <v>679</v>
      </c>
      <c r="D726" s="4" t="s">
        <v>30</v>
      </c>
      <c r="E726" s="4" t="s">
        <v>63</v>
      </c>
      <c r="F726" s="5">
        <v>0</v>
      </c>
      <c r="G726" s="5">
        <v>54</v>
      </c>
      <c r="H726" s="5">
        <v>56522</v>
      </c>
      <c r="I726" s="5">
        <v>56317</v>
      </c>
      <c r="J726" s="4" t="s">
        <v>64</v>
      </c>
      <c r="K726" s="5">
        <v>575</v>
      </c>
      <c r="L726" s="17" t="s">
        <v>25</v>
      </c>
      <c r="M726" s="5">
        <f t="shared" si="53"/>
        <v>29431.776000000002</v>
      </c>
      <c r="N726" s="6" t="str">
        <f>VLOOKUP(C726,'[16]Trips&amp;Operators'!$C$1:$E$99999,3,FALSE)</f>
        <v>BERLING</v>
      </c>
      <c r="O726" s="7" t="s">
        <v>26</v>
      </c>
      <c r="P726" s="8" t="str">
        <f>VLOOKUP(E726,[2]CommonEnf!$A$1:$B$12,2,FALSE)</f>
        <v>Line terminus</v>
      </c>
      <c r="Q726" s="4" t="str">
        <f t="shared" si="54"/>
        <v>15</v>
      </c>
      <c r="R726" s="9">
        <f t="shared" si="55"/>
        <v>42628</v>
      </c>
      <c r="S726" s="4" t="str">
        <f t="shared" si="56"/>
        <v>0842-15</v>
      </c>
      <c r="T726" s="4" t="str">
        <f t="shared" si="57"/>
        <v>NW</v>
      </c>
    </row>
    <row r="727" spans="1:20" x14ac:dyDescent="0.25">
      <c r="A727" s="3">
        <v>42628.316863425927</v>
      </c>
      <c r="B727" s="4" t="s">
        <v>146</v>
      </c>
      <c r="C727" s="4" t="s">
        <v>687</v>
      </c>
      <c r="D727" s="4" t="s">
        <v>30</v>
      </c>
      <c r="E727" s="4" t="s">
        <v>63</v>
      </c>
      <c r="F727" s="5">
        <v>0</v>
      </c>
      <c r="G727" s="5">
        <v>47</v>
      </c>
      <c r="H727" s="5">
        <v>58901</v>
      </c>
      <c r="I727" s="5">
        <v>58943</v>
      </c>
      <c r="J727" s="4" t="s">
        <v>64</v>
      </c>
      <c r="K727" s="5">
        <v>59048</v>
      </c>
      <c r="L727" s="17" t="s">
        <v>34</v>
      </c>
      <c r="M727" s="5">
        <f t="shared" si="53"/>
        <v>55.44</v>
      </c>
      <c r="N727" s="6" t="str">
        <f>VLOOKUP(C727,'[16]Trips&amp;Operators'!$C$1:$E$99999,3,FALSE)</f>
        <v>BRANDNER</v>
      </c>
      <c r="O727" s="7" t="s">
        <v>26</v>
      </c>
      <c r="P727" s="8" t="str">
        <f>VLOOKUP(E727,[2]CommonEnf!$A$1:$B$12,2,FALSE)</f>
        <v>Line terminus</v>
      </c>
      <c r="Q727" s="4" t="str">
        <f t="shared" si="54"/>
        <v>15</v>
      </c>
      <c r="R727" s="9">
        <f t="shared" si="55"/>
        <v>42628</v>
      </c>
      <c r="S727" s="4" t="str">
        <f t="shared" si="56"/>
        <v>0807-15</v>
      </c>
      <c r="T727" s="4" t="str">
        <f t="shared" si="57"/>
        <v>NW</v>
      </c>
    </row>
    <row r="728" spans="1:20" x14ac:dyDescent="0.25">
      <c r="A728" s="3">
        <v>42628.752581018518</v>
      </c>
      <c r="B728" s="4" t="s">
        <v>207</v>
      </c>
      <c r="C728" s="4" t="s">
        <v>678</v>
      </c>
      <c r="D728" s="4" t="s">
        <v>30</v>
      </c>
      <c r="E728" s="4" t="s">
        <v>63</v>
      </c>
      <c r="F728" s="5">
        <v>0</v>
      </c>
      <c r="G728" s="5">
        <v>139</v>
      </c>
      <c r="H728" s="5">
        <v>58456</v>
      </c>
      <c r="I728" s="5">
        <v>58647</v>
      </c>
      <c r="J728" s="4" t="s">
        <v>64</v>
      </c>
      <c r="K728" s="5">
        <v>59048</v>
      </c>
      <c r="L728" s="17" t="s">
        <v>34</v>
      </c>
      <c r="M728" s="5">
        <f t="shared" si="53"/>
        <v>211.72800000000001</v>
      </c>
      <c r="N728" s="6" t="str">
        <f>VLOOKUP(C728,'[16]Trips&amp;Operators'!$C$1:$E$99999,3,FALSE)</f>
        <v>SMITH</v>
      </c>
      <c r="O728" s="7" t="s">
        <v>26</v>
      </c>
      <c r="P728" s="8" t="str">
        <f>VLOOKUP(E728,[2]CommonEnf!$A$1:$B$12,2,FALSE)</f>
        <v>Line terminus</v>
      </c>
      <c r="Q728" s="4" t="str">
        <f t="shared" si="54"/>
        <v>15</v>
      </c>
      <c r="R728" s="9">
        <f t="shared" si="55"/>
        <v>42628</v>
      </c>
      <c r="S728" s="4" t="str">
        <f t="shared" si="56"/>
        <v>0835-15</v>
      </c>
      <c r="T728" s="4" t="str">
        <f t="shared" si="57"/>
        <v>NW</v>
      </c>
    </row>
    <row r="729" spans="1:20" x14ac:dyDescent="0.25">
      <c r="A729" s="10">
        <v>42628.640520833331</v>
      </c>
      <c r="B729" s="11" t="s">
        <v>124</v>
      </c>
      <c r="C729" s="11" t="s">
        <v>688</v>
      </c>
      <c r="D729" s="11" t="s">
        <v>30</v>
      </c>
      <c r="E729" s="11" t="s">
        <v>63</v>
      </c>
      <c r="F729" s="12">
        <v>0</v>
      </c>
      <c r="G729" s="12">
        <v>24</v>
      </c>
      <c r="H729" s="12">
        <v>43</v>
      </c>
      <c r="I729" s="12">
        <v>21</v>
      </c>
      <c r="J729" s="11" t="s">
        <v>64</v>
      </c>
      <c r="K729" s="12">
        <v>1</v>
      </c>
      <c r="L729" s="19" t="s">
        <v>25</v>
      </c>
      <c r="M729" s="12">
        <f t="shared" si="53"/>
        <v>10.56</v>
      </c>
      <c r="N729" s="13" t="str">
        <f>VLOOKUP(C729,'[16]Trips&amp;Operators'!$C$1:$E$99999,3,FALSE)</f>
        <v>SMITH</v>
      </c>
      <c r="O729" s="14" t="s">
        <v>26</v>
      </c>
      <c r="P729" s="15"/>
      <c r="Q729" s="11" t="str">
        <f t="shared" si="54"/>
        <v>15</v>
      </c>
      <c r="R729" s="16">
        <f t="shared" si="55"/>
        <v>42628</v>
      </c>
      <c r="S729" s="2" t="str">
        <f t="shared" si="56"/>
        <v>0904-15</v>
      </c>
      <c r="T729" s="2" t="str">
        <f t="shared" si="57"/>
        <v>Other</v>
      </c>
    </row>
    <row r="730" spans="1:20" x14ac:dyDescent="0.25">
      <c r="A730" s="3">
        <v>42628.464224537034</v>
      </c>
      <c r="B730" s="4" t="s">
        <v>161</v>
      </c>
      <c r="C730" s="4" t="s">
        <v>689</v>
      </c>
      <c r="D730" s="4" t="s">
        <v>30</v>
      </c>
      <c r="E730" s="4" t="s">
        <v>63</v>
      </c>
      <c r="F730" s="5">
        <v>0</v>
      </c>
      <c r="G730" s="5">
        <v>93</v>
      </c>
      <c r="H730" s="5">
        <v>1134</v>
      </c>
      <c r="I730" s="5">
        <v>1023</v>
      </c>
      <c r="J730" s="4" t="s">
        <v>64</v>
      </c>
      <c r="K730" s="5">
        <v>826</v>
      </c>
      <c r="L730" s="17" t="s">
        <v>25</v>
      </c>
      <c r="M730" s="5">
        <f t="shared" si="53"/>
        <v>104.01600000000001</v>
      </c>
      <c r="N730" s="6" t="str">
        <f>VLOOKUP(C730,'[16]Trips&amp;Operators'!$C$1:$E$99999,3,FALSE)</f>
        <v>MOSES</v>
      </c>
      <c r="O730" s="7" t="s">
        <v>26</v>
      </c>
      <c r="P730" s="8"/>
      <c r="Q730" s="4" t="str">
        <f t="shared" si="54"/>
        <v>15</v>
      </c>
      <c r="R730" s="9">
        <f t="shared" si="55"/>
        <v>42628</v>
      </c>
      <c r="S730" s="2" t="str">
        <f t="shared" si="56"/>
        <v>52-15</v>
      </c>
      <c r="T730" s="2" t="str">
        <f t="shared" si="57"/>
        <v>Other</v>
      </c>
    </row>
    <row r="731" spans="1:20" x14ac:dyDescent="0.25">
      <c r="A731" s="3">
        <v>42629.276585648149</v>
      </c>
      <c r="B731" s="4" t="s">
        <v>80</v>
      </c>
      <c r="C731" s="4" t="s">
        <v>690</v>
      </c>
      <c r="D731" s="4" t="s">
        <v>30</v>
      </c>
      <c r="E731" s="4" t="s">
        <v>23</v>
      </c>
      <c r="F731" s="5">
        <v>0</v>
      </c>
      <c r="G731" s="5">
        <v>200</v>
      </c>
      <c r="H731" s="5">
        <v>33044</v>
      </c>
      <c r="I731" s="5">
        <v>33167</v>
      </c>
      <c r="J731" s="4" t="s">
        <v>24</v>
      </c>
      <c r="K731" s="5">
        <v>33137</v>
      </c>
      <c r="L731" s="17" t="s">
        <v>34</v>
      </c>
      <c r="M731" s="5">
        <f t="shared" si="53"/>
        <v>-15.84</v>
      </c>
      <c r="N731" s="6" t="str">
        <f>VLOOKUP(C731,'[17]Trips&amp;Operators'!$C$1:$E$99999,3,FALSE)</f>
        <v>BRANDNER</v>
      </c>
      <c r="O731" s="7" t="s">
        <v>26</v>
      </c>
      <c r="P731" s="8" t="str">
        <f>VLOOKUP(E731,[2]CommonEnf!$A$1:$B$12,2,FALSE)</f>
        <v>Crossing Early Arrival</v>
      </c>
      <c r="Q731" s="4" t="str">
        <f t="shared" si="54"/>
        <v>16</v>
      </c>
      <c r="R731" s="9">
        <f t="shared" si="55"/>
        <v>42629</v>
      </c>
      <c r="S731" s="4" t="str">
        <f t="shared" si="56"/>
        <v>0123-16</v>
      </c>
      <c r="T731" s="4" t="str">
        <f t="shared" si="57"/>
        <v>EC</v>
      </c>
    </row>
    <row r="732" spans="1:20" x14ac:dyDescent="0.25">
      <c r="A732" s="3">
        <v>42629.413587962961</v>
      </c>
      <c r="B732" s="4" t="s">
        <v>415</v>
      </c>
      <c r="C732" s="4" t="s">
        <v>691</v>
      </c>
      <c r="D732" s="4" t="s">
        <v>33</v>
      </c>
      <c r="E732" s="4" t="s">
        <v>23</v>
      </c>
      <c r="F732" s="5">
        <v>0</v>
      </c>
      <c r="G732" s="5">
        <v>202</v>
      </c>
      <c r="H732" s="5">
        <v>33239</v>
      </c>
      <c r="I732" s="5">
        <v>33146</v>
      </c>
      <c r="J732" s="4" t="s">
        <v>24</v>
      </c>
      <c r="K732" s="5">
        <v>33257</v>
      </c>
      <c r="L732" s="17" t="s">
        <v>25</v>
      </c>
      <c r="M732" s="5">
        <f t="shared" si="53"/>
        <v>-58.607999999999997</v>
      </c>
      <c r="N732" s="6" t="str">
        <f>VLOOKUP(C732,'[17]Trips&amp;Operators'!$C$1:$E$99999,3,FALSE)</f>
        <v>SPECTOR</v>
      </c>
      <c r="O732" s="7" t="s">
        <v>26</v>
      </c>
      <c r="P732" s="8" t="str">
        <f>VLOOKUP(E732,[2]CommonEnf!$A$1:$B$12,2,FALSE)</f>
        <v>Crossing Early Arrival</v>
      </c>
      <c r="Q732" s="4" t="str">
        <f t="shared" si="54"/>
        <v>16</v>
      </c>
      <c r="R732" s="9">
        <f t="shared" si="55"/>
        <v>42629</v>
      </c>
      <c r="S732" s="4" t="str">
        <f t="shared" si="56"/>
        <v>0140-16</v>
      </c>
      <c r="T732" s="4" t="str">
        <f t="shared" si="57"/>
        <v>EC</v>
      </c>
    </row>
    <row r="733" spans="1:20" x14ac:dyDescent="0.25">
      <c r="A733" s="3">
        <v>42629.221388888887</v>
      </c>
      <c r="B733" s="4" t="s">
        <v>124</v>
      </c>
      <c r="C733" s="4" t="s">
        <v>692</v>
      </c>
      <c r="D733" s="4" t="s">
        <v>30</v>
      </c>
      <c r="E733" s="4" t="s">
        <v>23</v>
      </c>
      <c r="F733" s="5">
        <v>250</v>
      </c>
      <c r="G733" s="5">
        <v>300</v>
      </c>
      <c r="H733" s="5">
        <v>34172</v>
      </c>
      <c r="I733" s="5">
        <v>33269</v>
      </c>
      <c r="J733" s="4" t="s">
        <v>24</v>
      </c>
      <c r="K733" s="5">
        <v>33257</v>
      </c>
      <c r="L733" s="17" t="s">
        <v>25</v>
      </c>
      <c r="M733" s="5">
        <f t="shared" si="53"/>
        <v>6.3360000000000003</v>
      </c>
      <c r="N733" s="6" t="str">
        <f>VLOOKUP(C733,'[17]Trips&amp;Operators'!$C$1:$E$99999,3,FALSE)</f>
        <v>DAVIS</v>
      </c>
      <c r="O733" s="7" t="s">
        <v>26</v>
      </c>
      <c r="P733" s="8" t="str">
        <f>VLOOKUP(E733,[2]CommonEnf!$A$1:$B$12,2,FALSE)</f>
        <v>Crossing Early Arrival</v>
      </c>
      <c r="Q733" s="4" t="str">
        <f t="shared" si="54"/>
        <v>16</v>
      </c>
      <c r="R733" s="9">
        <f t="shared" si="55"/>
        <v>42629</v>
      </c>
      <c r="S733" s="4" t="str">
        <f t="shared" si="56"/>
        <v>0104-16</v>
      </c>
      <c r="T733" s="4" t="str">
        <f t="shared" si="57"/>
        <v>EC</v>
      </c>
    </row>
    <row r="734" spans="1:20" x14ac:dyDescent="0.25">
      <c r="A734" s="3">
        <v>42629.320462962962</v>
      </c>
      <c r="B734" s="4" t="s">
        <v>207</v>
      </c>
      <c r="C734" s="4" t="s">
        <v>693</v>
      </c>
      <c r="D734" s="4" t="s">
        <v>22</v>
      </c>
      <c r="E734" s="4" t="s">
        <v>23</v>
      </c>
      <c r="F734" s="5">
        <v>0</v>
      </c>
      <c r="G734" s="5">
        <v>274</v>
      </c>
      <c r="H734" s="5">
        <v>42859</v>
      </c>
      <c r="I734" s="5">
        <v>43232</v>
      </c>
      <c r="J734" s="4" t="s">
        <v>24</v>
      </c>
      <c r="K734" s="5">
        <v>42779</v>
      </c>
      <c r="L734" s="17" t="s">
        <v>34</v>
      </c>
      <c r="M734" s="5">
        <f t="shared" si="53"/>
        <v>-239.184</v>
      </c>
      <c r="N734" s="6" t="str">
        <f>VLOOKUP(C734,'[17]Trips&amp;Operators'!$C$1:$E$99999,3,FALSE)</f>
        <v>DAVIS</v>
      </c>
      <c r="O734" s="7" t="s">
        <v>26</v>
      </c>
      <c r="P734" s="8" t="str">
        <f>VLOOKUP(E734,[2]CommonEnf!$A$1:$B$12,2,FALSE)</f>
        <v>Crossing Early Arrival</v>
      </c>
      <c r="Q734" s="4" t="str">
        <f t="shared" si="54"/>
        <v>16</v>
      </c>
      <c r="R734" s="9">
        <f t="shared" si="55"/>
        <v>42629</v>
      </c>
      <c r="S734" s="4" t="str">
        <f t="shared" si="56"/>
        <v>0131-16</v>
      </c>
      <c r="T734" s="4" t="str">
        <f t="shared" si="57"/>
        <v>EC</v>
      </c>
    </row>
    <row r="735" spans="1:20" x14ac:dyDescent="0.25">
      <c r="A735" s="3">
        <v>42629.424942129626</v>
      </c>
      <c r="B735" s="4" t="s">
        <v>80</v>
      </c>
      <c r="C735" s="4" t="s">
        <v>694</v>
      </c>
      <c r="D735" s="4" t="s">
        <v>30</v>
      </c>
      <c r="E735" s="4" t="s">
        <v>23</v>
      </c>
      <c r="F735" s="5">
        <v>0</v>
      </c>
      <c r="G735" s="5">
        <v>175</v>
      </c>
      <c r="H735" s="5">
        <v>42767</v>
      </c>
      <c r="I735" s="5">
        <v>42869</v>
      </c>
      <c r="J735" s="4" t="s">
        <v>24</v>
      </c>
      <c r="K735" s="5">
        <v>42779</v>
      </c>
      <c r="L735" s="17" t="s">
        <v>34</v>
      </c>
      <c r="M735" s="5">
        <f t="shared" si="53"/>
        <v>-47.52</v>
      </c>
      <c r="N735" s="6" t="str">
        <f>VLOOKUP(C735,'[17]Trips&amp;Operators'!$C$1:$E$99999,3,FALSE)</f>
        <v>BRANDNER</v>
      </c>
      <c r="O735" s="7" t="s">
        <v>26</v>
      </c>
      <c r="P735" s="8" t="str">
        <f>VLOOKUP(E735,[2]CommonEnf!$A$1:$B$12,2,FALSE)</f>
        <v>Crossing Early Arrival</v>
      </c>
      <c r="Q735" s="4" t="str">
        <f t="shared" si="54"/>
        <v>16</v>
      </c>
      <c r="R735" s="9">
        <f t="shared" si="55"/>
        <v>42629</v>
      </c>
      <c r="S735" s="4" t="str">
        <f t="shared" si="56"/>
        <v>0151-16</v>
      </c>
      <c r="T735" s="4" t="str">
        <f t="shared" si="57"/>
        <v>EC</v>
      </c>
    </row>
    <row r="736" spans="1:20" x14ac:dyDescent="0.25">
      <c r="A736" s="3">
        <v>42629.32671296296</v>
      </c>
      <c r="B736" s="4" t="s">
        <v>28</v>
      </c>
      <c r="C736" s="4" t="s">
        <v>695</v>
      </c>
      <c r="D736" s="4" t="s">
        <v>22</v>
      </c>
      <c r="E736" s="4" t="s">
        <v>23</v>
      </c>
      <c r="F736" s="5">
        <v>0</v>
      </c>
      <c r="G736" s="5">
        <v>113</v>
      </c>
      <c r="H736" s="5">
        <v>63176</v>
      </c>
      <c r="I736" s="5">
        <v>63117</v>
      </c>
      <c r="J736" s="4" t="s">
        <v>24</v>
      </c>
      <c r="K736" s="5">
        <v>63309</v>
      </c>
      <c r="L736" s="17" t="s">
        <v>25</v>
      </c>
      <c r="M736" s="5">
        <f t="shared" si="53"/>
        <v>-101.376</v>
      </c>
      <c r="N736" s="6" t="str">
        <f>VLOOKUP(C736,'[17]Trips&amp;Operators'!$C$1:$E$99999,3,FALSE)</f>
        <v>BRANDNER</v>
      </c>
      <c r="O736" s="7" t="s">
        <v>26</v>
      </c>
      <c r="P736" s="8" t="str">
        <f>VLOOKUP(E736,[2]CommonEnf!$A$1:$B$12,2,FALSE)</f>
        <v>Crossing Early Arrival</v>
      </c>
      <c r="Q736" s="4" t="str">
        <f t="shared" si="54"/>
        <v>16</v>
      </c>
      <c r="R736" s="9">
        <f t="shared" si="55"/>
        <v>42629</v>
      </c>
      <c r="S736" s="4" t="str">
        <f t="shared" si="56"/>
        <v>0124-16</v>
      </c>
      <c r="T736" s="4" t="str">
        <f t="shared" si="57"/>
        <v>EC</v>
      </c>
    </row>
    <row r="737" spans="1:20" x14ac:dyDescent="0.25">
      <c r="A737" s="3">
        <v>42629.461377314816</v>
      </c>
      <c r="B737" s="4" t="s">
        <v>88</v>
      </c>
      <c r="C737" s="4" t="s">
        <v>696</v>
      </c>
      <c r="D737" s="4" t="s">
        <v>30</v>
      </c>
      <c r="E737" s="4" t="s">
        <v>23</v>
      </c>
      <c r="F737" s="5">
        <v>330</v>
      </c>
      <c r="G737" s="5">
        <v>388</v>
      </c>
      <c r="H737" s="5">
        <v>78542</v>
      </c>
      <c r="I737" s="5">
        <v>77530</v>
      </c>
      <c r="J737" s="4" t="s">
        <v>24</v>
      </c>
      <c r="K737" s="5">
        <v>78469</v>
      </c>
      <c r="L737" s="17" t="s">
        <v>25</v>
      </c>
      <c r="M737" s="5">
        <f t="shared" si="53"/>
        <v>-495.79199999999997</v>
      </c>
      <c r="N737" s="6" t="str">
        <f>VLOOKUP(C737,'[17]Trips&amp;Operators'!$C$1:$E$99999,3,FALSE)</f>
        <v>RICHARDSON</v>
      </c>
      <c r="O737" s="7" t="s">
        <v>26</v>
      </c>
      <c r="P737" s="8" t="str">
        <f>VLOOKUP(E737,[2]CommonEnf!$A$1:$B$12,2,FALSE)</f>
        <v>Crossing Early Arrival</v>
      </c>
      <c r="Q737" s="4" t="str">
        <f t="shared" si="54"/>
        <v>16</v>
      </c>
      <c r="R737" s="9">
        <f t="shared" si="55"/>
        <v>42629</v>
      </c>
      <c r="S737" s="4" t="str">
        <f t="shared" si="56"/>
        <v>0150-16</v>
      </c>
      <c r="T737" s="4" t="str">
        <f t="shared" si="57"/>
        <v>EC</v>
      </c>
    </row>
    <row r="738" spans="1:20" x14ac:dyDescent="0.25">
      <c r="A738" s="3">
        <v>42629.752986111111</v>
      </c>
      <c r="B738" s="4" t="s">
        <v>207</v>
      </c>
      <c r="C738" s="4" t="s">
        <v>697</v>
      </c>
      <c r="D738" s="4" t="s">
        <v>30</v>
      </c>
      <c r="E738" s="4" t="s">
        <v>45</v>
      </c>
      <c r="F738" s="5">
        <v>400</v>
      </c>
      <c r="G738" s="5">
        <v>469</v>
      </c>
      <c r="H738" s="5">
        <v>17339</v>
      </c>
      <c r="I738" s="5">
        <v>18061</v>
      </c>
      <c r="J738" s="4" t="s">
        <v>46</v>
      </c>
      <c r="K738" s="5">
        <v>17867</v>
      </c>
      <c r="L738" s="17" t="s">
        <v>34</v>
      </c>
      <c r="M738" s="5">
        <f t="shared" si="53"/>
        <v>-102.432</v>
      </c>
      <c r="N738" s="6" t="str">
        <f>VLOOKUP(C738,'[17]Trips&amp;Operators'!$C$1:$E$99999,3,FALSE)</f>
        <v>HILLS</v>
      </c>
      <c r="O738" s="7" t="s">
        <v>26</v>
      </c>
      <c r="P738" s="8" t="str">
        <f>VLOOKUP(E738,[2]CommonEnf!$A$1:$B$12,2,FALSE)</f>
        <v>Speed Restriction</v>
      </c>
      <c r="Q738" s="4" t="str">
        <f t="shared" si="54"/>
        <v>16</v>
      </c>
      <c r="R738" s="9">
        <f t="shared" si="55"/>
        <v>42629</v>
      </c>
      <c r="S738" s="4" t="str">
        <f t="shared" si="56"/>
        <v>0215-16</v>
      </c>
      <c r="T738" s="4" t="str">
        <f t="shared" si="57"/>
        <v>EC</v>
      </c>
    </row>
    <row r="739" spans="1:20" x14ac:dyDescent="0.25">
      <c r="A739" s="3">
        <v>42629.242743055554</v>
      </c>
      <c r="B739" s="4" t="s">
        <v>113</v>
      </c>
      <c r="C739" s="4" t="s">
        <v>698</v>
      </c>
      <c r="D739" s="4" t="s">
        <v>30</v>
      </c>
      <c r="E739" s="4" t="s">
        <v>45</v>
      </c>
      <c r="F739" s="5">
        <v>300</v>
      </c>
      <c r="G739" s="5">
        <v>377</v>
      </c>
      <c r="H739" s="5">
        <v>23064</v>
      </c>
      <c r="I739" s="5">
        <v>22101</v>
      </c>
      <c r="J739" s="4" t="s">
        <v>46</v>
      </c>
      <c r="K739" s="5">
        <v>21848</v>
      </c>
      <c r="L739" s="17" t="s">
        <v>25</v>
      </c>
      <c r="M739" s="5">
        <f t="shared" si="53"/>
        <v>133.584</v>
      </c>
      <c r="N739" s="6" t="str">
        <f>VLOOKUP(C739,'[17]Trips&amp;Operators'!$C$1:$E$99999,3,FALSE)</f>
        <v>MALAVE</v>
      </c>
      <c r="O739" s="7" t="s">
        <v>26</v>
      </c>
      <c r="P739" s="8" t="str">
        <f>VLOOKUP(E739,[2]CommonEnf!$A$1:$B$12,2,FALSE)</f>
        <v>Speed Restriction</v>
      </c>
      <c r="Q739" s="4" t="str">
        <f t="shared" si="54"/>
        <v>16</v>
      </c>
      <c r="R739" s="9">
        <f t="shared" si="55"/>
        <v>42629</v>
      </c>
      <c r="S739" s="4" t="str">
        <f t="shared" si="56"/>
        <v>0106-16</v>
      </c>
      <c r="T739" s="4" t="str">
        <f t="shared" si="57"/>
        <v>EC</v>
      </c>
    </row>
    <row r="740" spans="1:20" x14ac:dyDescent="0.25">
      <c r="A740" s="3">
        <v>42629.488715277781</v>
      </c>
      <c r="B740" s="4" t="s">
        <v>35</v>
      </c>
      <c r="C740" s="4" t="s">
        <v>699</v>
      </c>
      <c r="D740" s="4" t="s">
        <v>30</v>
      </c>
      <c r="E740" s="4" t="s">
        <v>45</v>
      </c>
      <c r="F740" s="5">
        <v>400</v>
      </c>
      <c r="G740" s="5">
        <v>495</v>
      </c>
      <c r="H740" s="5">
        <v>121194</v>
      </c>
      <c r="I740" s="5">
        <v>119472</v>
      </c>
      <c r="J740" s="4" t="s">
        <v>46</v>
      </c>
      <c r="K740" s="5">
        <v>119716</v>
      </c>
      <c r="L740" s="17" t="s">
        <v>25</v>
      </c>
      <c r="M740" s="5">
        <f t="shared" si="53"/>
        <v>-128.83199999999999</v>
      </c>
      <c r="N740" s="6" t="str">
        <f>VLOOKUP(C740,'[17]Trips&amp;Operators'!$C$1:$E$99999,3,FALSE)</f>
        <v>STRICKLAND</v>
      </c>
      <c r="O740" s="7" t="s">
        <v>26</v>
      </c>
      <c r="P740" s="8" t="str">
        <f>VLOOKUP(E740,[2]CommonEnf!$A$1:$B$12,2,FALSE)</f>
        <v>Speed Restriction</v>
      </c>
      <c r="Q740" s="4" t="str">
        <f t="shared" si="54"/>
        <v>16</v>
      </c>
      <c r="R740" s="9">
        <f t="shared" si="55"/>
        <v>42629</v>
      </c>
      <c r="S740" s="4" t="str">
        <f t="shared" si="56"/>
        <v>0156-16</v>
      </c>
      <c r="T740" s="4" t="str">
        <f t="shared" si="57"/>
        <v>EC</v>
      </c>
    </row>
    <row r="741" spans="1:20" x14ac:dyDescent="0.25">
      <c r="A741" s="3">
        <v>42630.046886574077</v>
      </c>
      <c r="B741" s="4" t="s">
        <v>96</v>
      </c>
      <c r="C741" s="4" t="s">
        <v>700</v>
      </c>
      <c r="D741" s="4" t="s">
        <v>33</v>
      </c>
      <c r="E741" s="4" t="s">
        <v>45</v>
      </c>
      <c r="F741" s="5">
        <v>600</v>
      </c>
      <c r="G741" s="5">
        <v>651</v>
      </c>
      <c r="H741" s="5">
        <v>186131</v>
      </c>
      <c r="I741" s="5">
        <v>188902</v>
      </c>
      <c r="J741" s="4" t="s">
        <v>46</v>
      </c>
      <c r="K741" s="5">
        <v>183829</v>
      </c>
      <c r="L741" s="17" t="s">
        <v>34</v>
      </c>
      <c r="M741" s="5">
        <f t="shared" si="53"/>
        <v>-2678.5439999999999</v>
      </c>
      <c r="N741" s="6" t="str">
        <f>VLOOKUP(C741,'[17]Trips&amp;Operators'!$C$1:$E$99999,3,FALSE)</f>
        <v>STURGEON</v>
      </c>
      <c r="O741" s="7" t="s">
        <v>26</v>
      </c>
      <c r="P741" s="8" t="str">
        <f>VLOOKUP(E741,[2]CommonEnf!$A$1:$B$12,2,FALSE)</f>
        <v>Speed Restriction</v>
      </c>
      <c r="Q741" s="4" t="str">
        <f t="shared" si="54"/>
        <v>16</v>
      </c>
      <c r="R741" s="9">
        <f t="shared" si="55"/>
        <v>42629</v>
      </c>
      <c r="S741" s="4" t="str">
        <f t="shared" si="56"/>
        <v>0243-16</v>
      </c>
      <c r="T741" s="4" t="str">
        <f t="shared" si="57"/>
        <v>EC</v>
      </c>
    </row>
    <row r="742" spans="1:20" x14ac:dyDescent="0.25">
      <c r="A742" s="3">
        <v>42629.691516203704</v>
      </c>
      <c r="B742" s="4" t="s">
        <v>37</v>
      </c>
      <c r="C742" s="4" t="s">
        <v>701</v>
      </c>
      <c r="D742" s="4" t="s">
        <v>30</v>
      </c>
      <c r="E742" s="4" t="s">
        <v>45</v>
      </c>
      <c r="F742" s="5">
        <v>150</v>
      </c>
      <c r="G742" s="5">
        <v>318</v>
      </c>
      <c r="H742" s="5">
        <v>229314</v>
      </c>
      <c r="I742" s="5">
        <v>229896</v>
      </c>
      <c r="J742" s="4" t="s">
        <v>46</v>
      </c>
      <c r="K742" s="5">
        <v>230436</v>
      </c>
      <c r="L742" s="17" t="s">
        <v>34</v>
      </c>
      <c r="M742" s="5">
        <f t="shared" si="53"/>
        <v>285.12</v>
      </c>
      <c r="N742" s="6" t="str">
        <f>VLOOKUP(C742,'[17]Trips&amp;Operators'!$C$1:$E$99999,3,FALSE)</f>
        <v>HILLS</v>
      </c>
      <c r="O742" s="7" t="s">
        <v>26</v>
      </c>
      <c r="P742" s="8" t="str">
        <f>VLOOKUP(E742,[2]CommonEnf!$A$1:$B$12,2,FALSE)</f>
        <v>Speed Restriction</v>
      </c>
      <c r="Q742" s="4" t="str">
        <f t="shared" si="54"/>
        <v>16</v>
      </c>
      <c r="R742" s="9">
        <f t="shared" si="55"/>
        <v>42629</v>
      </c>
      <c r="S742" s="4" t="str">
        <f t="shared" si="56"/>
        <v>0199-16</v>
      </c>
      <c r="T742" s="4" t="str">
        <f t="shared" si="57"/>
        <v>EC</v>
      </c>
    </row>
    <row r="743" spans="1:20" x14ac:dyDescent="0.25">
      <c r="A743" s="3">
        <v>42629.686608796299</v>
      </c>
      <c r="B743" s="4" t="s">
        <v>415</v>
      </c>
      <c r="C743" s="4" t="s">
        <v>702</v>
      </c>
      <c r="D743" s="4" t="s">
        <v>33</v>
      </c>
      <c r="E743" s="4" t="s">
        <v>45</v>
      </c>
      <c r="F743" s="5">
        <v>350</v>
      </c>
      <c r="G743" s="5">
        <v>403</v>
      </c>
      <c r="H743" s="5">
        <v>225270</v>
      </c>
      <c r="I743" s="5">
        <v>223891</v>
      </c>
      <c r="J743" s="4" t="s">
        <v>46</v>
      </c>
      <c r="K743" s="5">
        <v>232107</v>
      </c>
      <c r="L743" s="17" t="s">
        <v>25</v>
      </c>
      <c r="M743" s="5">
        <f t="shared" si="53"/>
        <v>-4338.0479999999998</v>
      </c>
      <c r="N743" s="6" t="str">
        <f>VLOOKUP(C743,'[17]Trips&amp;Operators'!$C$1:$E$99999,3,FALSE)</f>
        <v>HAITHCOX</v>
      </c>
      <c r="O743" s="7" t="s">
        <v>26</v>
      </c>
      <c r="P743" s="8" t="str">
        <f>VLOOKUP(E743,[2]CommonEnf!$A$1:$B$12,2,FALSE)</f>
        <v>Speed Restriction</v>
      </c>
      <c r="Q743" s="4" t="str">
        <f t="shared" si="54"/>
        <v>16</v>
      </c>
      <c r="R743" s="9">
        <f t="shared" si="55"/>
        <v>42629</v>
      </c>
      <c r="S743" s="4" t="str">
        <f t="shared" si="56"/>
        <v>0196-16</v>
      </c>
      <c r="T743" s="4" t="str">
        <f t="shared" si="57"/>
        <v>EC</v>
      </c>
    </row>
    <row r="744" spans="1:20" x14ac:dyDescent="0.25">
      <c r="A744" s="3">
        <v>42629.871608796297</v>
      </c>
      <c r="B744" s="4" t="s">
        <v>41</v>
      </c>
      <c r="C744" s="4" t="s">
        <v>703</v>
      </c>
      <c r="D744" s="4" t="s">
        <v>30</v>
      </c>
      <c r="E744" s="4" t="s">
        <v>55</v>
      </c>
      <c r="F744" s="5">
        <v>0</v>
      </c>
      <c r="G744" s="5">
        <v>227</v>
      </c>
      <c r="H744" s="5">
        <v>38078</v>
      </c>
      <c r="I744" s="5">
        <v>37726</v>
      </c>
      <c r="J744" s="4" t="s">
        <v>56</v>
      </c>
      <c r="K744" s="5">
        <v>36657</v>
      </c>
      <c r="L744" s="17" t="s">
        <v>25</v>
      </c>
      <c r="M744" s="5">
        <f t="shared" si="53"/>
        <v>564.43200000000002</v>
      </c>
      <c r="N744" s="6" t="str">
        <f>VLOOKUP(C744,'[17]Trips&amp;Operators'!$C$1:$E$99999,3,FALSE)</f>
        <v>YANAI</v>
      </c>
      <c r="O744" s="7" t="s">
        <v>120</v>
      </c>
      <c r="P744" s="8" t="s">
        <v>184</v>
      </c>
      <c r="Q744" s="4" t="str">
        <f t="shared" si="54"/>
        <v>16</v>
      </c>
      <c r="R744" s="9">
        <f t="shared" si="55"/>
        <v>42629</v>
      </c>
      <c r="S744" s="4" t="str">
        <f t="shared" si="56"/>
        <v>0224-16</v>
      </c>
      <c r="T744" s="4" t="str">
        <f t="shared" si="57"/>
        <v>EC</v>
      </c>
    </row>
    <row r="745" spans="1:20" x14ac:dyDescent="0.25">
      <c r="A745" s="3">
        <v>42629.595752314817</v>
      </c>
      <c r="B745" s="4" t="s">
        <v>60</v>
      </c>
      <c r="C745" s="4" t="s">
        <v>704</v>
      </c>
      <c r="D745" s="4" t="s">
        <v>30</v>
      </c>
      <c r="E745" s="4" t="s">
        <v>55</v>
      </c>
      <c r="F745" s="5">
        <v>0</v>
      </c>
      <c r="G745" s="5">
        <v>333</v>
      </c>
      <c r="H745" s="5">
        <v>81985</v>
      </c>
      <c r="I745" s="5">
        <v>80906</v>
      </c>
      <c r="J745" s="4" t="s">
        <v>56</v>
      </c>
      <c r="K745" s="5">
        <v>81751</v>
      </c>
      <c r="L745" s="17" t="s">
        <v>25</v>
      </c>
      <c r="M745" s="5">
        <f t="shared" si="53"/>
        <v>-446.16</v>
      </c>
      <c r="N745" s="6" t="str">
        <f>VLOOKUP(C745,'[17]Trips&amp;Operators'!$C$1:$E$99999,3,FALSE)</f>
        <v>CLARK</v>
      </c>
      <c r="O745" s="7" t="s">
        <v>120</v>
      </c>
      <c r="P745" s="8" t="s">
        <v>121</v>
      </c>
      <c r="Q745" s="4" t="str">
        <f t="shared" si="54"/>
        <v>16</v>
      </c>
      <c r="R745" s="9">
        <f t="shared" si="55"/>
        <v>42629</v>
      </c>
      <c r="S745" s="4" t="str">
        <f t="shared" si="56"/>
        <v>0176-16</v>
      </c>
      <c r="T745" s="4" t="str">
        <f t="shared" si="57"/>
        <v>EC</v>
      </c>
    </row>
    <row r="746" spans="1:20" x14ac:dyDescent="0.25">
      <c r="A746" s="3">
        <v>42629.839745370373</v>
      </c>
      <c r="B746" s="4" t="s">
        <v>415</v>
      </c>
      <c r="C746" s="4" t="s">
        <v>705</v>
      </c>
      <c r="D746" s="4" t="s">
        <v>30</v>
      </c>
      <c r="E746" s="4" t="s">
        <v>55</v>
      </c>
      <c r="F746" s="5">
        <v>0</v>
      </c>
      <c r="G746" s="5">
        <v>57</v>
      </c>
      <c r="H746" s="5">
        <v>133318</v>
      </c>
      <c r="I746" s="5">
        <v>133229</v>
      </c>
      <c r="J746" s="4" t="s">
        <v>56</v>
      </c>
      <c r="K746" s="5">
        <v>133166</v>
      </c>
      <c r="L746" s="17" t="s">
        <v>25</v>
      </c>
      <c r="M746" s="5">
        <f t="shared" si="53"/>
        <v>33.264000000000003</v>
      </c>
      <c r="N746" s="6" t="str">
        <f>VLOOKUP(C746,'[17]Trips&amp;Operators'!$C$1:$E$99999,3,FALSE)</f>
        <v>LEVIN</v>
      </c>
      <c r="O746" s="7" t="s">
        <v>120</v>
      </c>
      <c r="P746" s="8" t="s">
        <v>121</v>
      </c>
      <c r="Q746" s="4" t="str">
        <f t="shared" si="54"/>
        <v>16</v>
      </c>
      <c r="R746" s="9">
        <f t="shared" si="55"/>
        <v>42629</v>
      </c>
      <c r="S746" s="4" t="str">
        <f t="shared" si="56"/>
        <v>0222-16</v>
      </c>
      <c r="T746" s="4" t="str">
        <f t="shared" si="57"/>
        <v>EC</v>
      </c>
    </row>
    <row r="747" spans="1:20" x14ac:dyDescent="0.25">
      <c r="A747" s="3">
        <v>42629.84170138889</v>
      </c>
      <c r="B747" s="4" t="s">
        <v>415</v>
      </c>
      <c r="C747" s="4" t="s">
        <v>705</v>
      </c>
      <c r="D747" s="4" t="s">
        <v>30</v>
      </c>
      <c r="E747" s="4" t="s">
        <v>55</v>
      </c>
      <c r="F747" s="5">
        <v>0</v>
      </c>
      <c r="G747" s="5">
        <v>57</v>
      </c>
      <c r="H747" s="5">
        <v>133318</v>
      </c>
      <c r="I747" s="5">
        <v>132244</v>
      </c>
      <c r="J747" s="4" t="s">
        <v>56</v>
      </c>
      <c r="K747" s="5">
        <v>133166</v>
      </c>
      <c r="L747" s="17" t="s">
        <v>25</v>
      </c>
      <c r="M747" s="5">
        <f t="shared" si="53"/>
        <v>-486.81599999999997</v>
      </c>
      <c r="N747" s="6" t="str">
        <f>VLOOKUP(C747,'[17]Trips&amp;Operators'!$C$1:$E$99999,3,FALSE)</f>
        <v>LEVIN</v>
      </c>
      <c r="O747" s="7" t="s">
        <v>120</v>
      </c>
      <c r="P747" s="8" t="s">
        <v>121</v>
      </c>
      <c r="Q747" s="4" t="str">
        <f t="shared" si="54"/>
        <v>16</v>
      </c>
      <c r="R747" s="9">
        <f t="shared" si="55"/>
        <v>42629</v>
      </c>
      <c r="S747" s="4" t="str">
        <f t="shared" si="56"/>
        <v>0222-16</v>
      </c>
      <c r="T747" s="4" t="str">
        <f t="shared" si="57"/>
        <v>EC</v>
      </c>
    </row>
    <row r="748" spans="1:20" x14ac:dyDescent="0.25">
      <c r="A748" s="3">
        <v>42629.838055555556</v>
      </c>
      <c r="B748" s="4" t="s">
        <v>415</v>
      </c>
      <c r="C748" s="4" t="s">
        <v>705</v>
      </c>
      <c r="D748" s="4" t="s">
        <v>30</v>
      </c>
      <c r="E748" s="4" t="s">
        <v>55</v>
      </c>
      <c r="F748" s="5">
        <v>0</v>
      </c>
      <c r="G748" s="5">
        <v>767</v>
      </c>
      <c r="H748" s="5">
        <v>140892</v>
      </c>
      <c r="I748" s="5">
        <v>137712</v>
      </c>
      <c r="J748" s="4" t="s">
        <v>56</v>
      </c>
      <c r="K748" s="5">
        <v>138851</v>
      </c>
      <c r="L748" s="17" t="s">
        <v>25</v>
      </c>
      <c r="M748" s="5">
        <f t="shared" si="53"/>
        <v>-601.39200000000005</v>
      </c>
      <c r="N748" s="6" t="str">
        <f>VLOOKUP(C748,'[17]Trips&amp;Operators'!$C$1:$E$99999,3,FALSE)</f>
        <v>LEVIN</v>
      </c>
      <c r="O748" s="7" t="s">
        <v>120</v>
      </c>
      <c r="P748" s="8" t="s">
        <v>121</v>
      </c>
      <c r="Q748" s="4" t="str">
        <f t="shared" si="54"/>
        <v>16</v>
      </c>
      <c r="R748" s="9">
        <f t="shared" si="55"/>
        <v>42629</v>
      </c>
      <c r="S748" s="4" t="str">
        <f t="shared" si="56"/>
        <v>0222-16</v>
      </c>
      <c r="T748" s="4" t="str">
        <f t="shared" si="57"/>
        <v>EC</v>
      </c>
    </row>
    <row r="749" spans="1:20" x14ac:dyDescent="0.25">
      <c r="A749" s="3">
        <v>42630.021932870368</v>
      </c>
      <c r="B749" s="4" t="s">
        <v>140</v>
      </c>
      <c r="C749" s="4" t="s">
        <v>706</v>
      </c>
      <c r="D749" s="4" t="s">
        <v>30</v>
      </c>
      <c r="E749" s="4" t="s">
        <v>55</v>
      </c>
      <c r="F749" s="5">
        <v>0</v>
      </c>
      <c r="G749" s="5">
        <v>708</v>
      </c>
      <c r="H749" s="5">
        <v>173900</v>
      </c>
      <c r="I749" s="5">
        <v>176896</v>
      </c>
      <c r="J749" s="4" t="s">
        <v>56</v>
      </c>
      <c r="K749" s="5">
        <v>175383</v>
      </c>
      <c r="L749" s="17" t="s">
        <v>34</v>
      </c>
      <c r="M749" s="5">
        <f t="shared" si="53"/>
        <v>-798.86400000000003</v>
      </c>
      <c r="N749" s="6" t="str">
        <f>VLOOKUP(C749,'[17]Trips&amp;Operators'!$C$1:$E$99999,3,FALSE)</f>
        <v>CHANDLER</v>
      </c>
      <c r="O749" s="7" t="s">
        <v>120</v>
      </c>
      <c r="P749" s="8" t="s">
        <v>121</v>
      </c>
      <c r="Q749" s="4" t="str">
        <f t="shared" si="54"/>
        <v>16</v>
      </c>
      <c r="R749" s="9">
        <f t="shared" si="55"/>
        <v>42629</v>
      </c>
      <c r="S749" s="4" t="str">
        <f t="shared" si="56"/>
        <v>0241-16</v>
      </c>
      <c r="T749" s="4" t="str">
        <f t="shared" si="57"/>
        <v>EC</v>
      </c>
    </row>
    <row r="750" spans="1:20" x14ac:dyDescent="0.25">
      <c r="A750" s="3">
        <v>42629.355011574073</v>
      </c>
      <c r="B750" s="4" t="s">
        <v>124</v>
      </c>
      <c r="C750" s="4" t="s">
        <v>707</v>
      </c>
      <c r="D750" s="4" t="s">
        <v>30</v>
      </c>
      <c r="E750" s="4" t="s">
        <v>55</v>
      </c>
      <c r="F750" s="5">
        <v>0</v>
      </c>
      <c r="G750" s="5">
        <v>422</v>
      </c>
      <c r="H750" s="5">
        <v>193953</v>
      </c>
      <c r="I750" s="5">
        <v>192764</v>
      </c>
      <c r="J750" s="4" t="s">
        <v>56</v>
      </c>
      <c r="K750" s="5">
        <v>191723</v>
      </c>
      <c r="L750" s="17" t="s">
        <v>25</v>
      </c>
      <c r="M750" s="5">
        <f t="shared" si="53"/>
        <v>549.64800000000002</v>
      </c>
      <c r="N750" s="6" t="str">
        <f>VLOOKUP(C750,'[17]Trips&amp;Operators'!$C$1:$E$99999,3,FALSE)</f>
        <v>DAVIS</v>
      </c>
      <c r="O750" s="7" t="s">
        <v>26</v>
      </c>
      <c r="P750" s="8" t="str">
        <f>VLOOKUP(E750,[2]CommonEnf!$A$1:$B$12,2,FALSE)</f>
        <v>Legitimate STOP signal aspect</v>
      </c>
      <c r="Q750" s="4" t="str">
        <f t="shared" si="54"/>
        <v>16</v>
      </c>
      <c r="R750" s="9">
        <f t="shared" si="55"/>
        <v>42629</v>
      </c>
      <c r="S750" s="4" t="str">
        <f t="shared" si="56"/>
        <v>0132-16</v>
      </c>
      <c r="T750" s="4" t="str">
        <f t="shared" si="57"/>
        <v>EC</v>
      </c>
    </row>
    <row r="751" spans="1:20" x14ac:dyDescent="0.25">
      <c r="A751" s="3">
        <v>42629.480439814812</v>
      </c>
      <c r="B751" s="4" t="s">
        <v>35</v>
      </c>
      <c r="C751" s="4" t="s">
        <v>699</v>
      </c>
      <c r="D751" s="4" t="s">
        <v>30</v>
      </c>
      <c r="E751" s="4" t="s">
        <v>55</v>
      </c>
      <c r="F751" s="5">
        <v>0</v>
      </c>
      <c r="G751" s="5">
        <v>470</v>
      </c>
      <c r="H751" s="5">
        <v>194346</v>
      </c>
      <c r="I751" s="5">
        <v>192945</v>
      </c>
      <c r="J751" s="4" t="s">
        <v>56</v>
      </c>
      <c r="K751" s="5">
        <v>191723</v>
      </c>
      <c r="L751" s="17" t="s">
        <v>25</v>
      </c>
      <c r="M751" s="5">
        <f t="shared" si="53"/>
        <v>645.21600000000001</v>
      </c>
      <c r="N751" s="6" t="str">
        <f>VLOOKUP(C751,'[17]Trips&amp;Operators'!$C$1:$E$99999,3,FALSE)</f>
        <v>STRICKLAND</v>
      </c>
      <c r="O751" s="7" t="s">
        <v>26</v>
      </c>
      <c r="P751" s="8" t="str">
        <f>VLOOKUP(E751,[2]CommonEnf!$A$1:$B$12,2,FALSE)</f>
        <v>Legitimate STOP signal aspect</v>
      </c>
      <c r="Q751" s="4" t="str">
        <f t="shared" si="54"/>
        <v>16</v>
      </c>
      <c r="R751" s="9">
        <f t="shared" si="55"/>
        <v>42629</v>
      </c>
      <c r="S751" s="4" t="str">
        <f t="shared" si="56"/>
        <v>0156-16</v>
      </c>
      <c r="T751" s="4" t="str">
        <f t="shared" si="57"/>
        <v>EC</v>
      </c>
    </row>
    <row r="752" spans="1:20" x14ac:dyDescent="0.25">
      <c r="A752" s="3">
        <v>42629.689155092594</v>
      </c>
      <c r="B752" s="4" t="s">
        <v>415</v>
      </c>
      <c r="C752" s="4" t="s">
        <v>702</v>
      </c>
      <c r="D752" s="4" t="s">
        <v>30</v>
      </c>
      <c r="E752" s="4" t="s">
        <v>55</v>
      </c>
      <c r="F752" s="5">
        <v>0</v>
      </c>
      <c r="G752" s="5">
        <v>437</v>
      </c>
      <c r="H752" s="5">
        <v>194130</v>
      </c>
      <c r="I752" s="5">
        <v>192852</v>
      </c>
      <c r="J752" s="4" t="s">
        <v>56</v>
      </c>
      <c r="K752" s="5">
        <v>191723</v>
      </c>
      <c r="L752" s="17" t="s">
        <v>25</v>
      </c>
      <c r="M752" s="5">
        <f t="shared" si="53"/>
        <v>596.11199999999997</v>
      </c>
      <c r="N752" s="6" t="str">
        <f>VLOOKUP(C752,'[17]Trips&amp;Operators'!$C$1:$E$99999,3,FALSE)</f>
        <v>HAITHCOX</v>
      </c>
      <c r="O752" s="7" t="s">
        <v>26</v>
      </c>
      <c r="P752" s="8" t="str">
        <f>VLOOKUP(E752,[2]CommonEnf!$A$1:$B$12,2,FALSE)</f>
        <v>Legitimate STOP signal aspect</v>
      </c>
      <c r="Q752" s="4" t="str">
        <f t="shared" si="54"/>
        <v>16</v>
      </c>
      <c r="R752" s="9">
        <f t="shared" si="55"/>
        <v>42629</v>
      </c>
      <c r="S752" s="4" t="str">
        <f t="shared" si="56"/>
        <v>0196-16</v>
      </c>
      <c r="T752" s="4" t="str">
        <f t="shared" si="57"/>
        <v>EC</v>
      </c>
    </row>
    <row r="753" spans="1:20" x14ac:dyDescent="0.25">
      <c r="A753" s="3">
        <v>42629.207928240743</v>
      </c>
      <c r="B753" s="4" t="s">
        <v>35</v>
      </c>
      <c r="C753" s="4" t="s">
        <v>708</v>
      </c>
      <c r="D753" s="4" t="s">
        <v>30</v>
      </c>
      <c r="E753" s="4" t="s">
        <v>63</v>
      </c>
      <c r="F753" s="5">
        <v>0</v>
      </c>
      <c r="G753" s="5">
        <v>32</v>
      </c>
      <c r="H753" s="5">
        <v>132</v>
      </c>
      <c r="I753" s="5">
        <v>116</v>
      </c>
      <c r="J753" s="4" t="s">
        <v>64</v>
      </c>
      <c r="K753" s="5">
        <v>1</v>
      </c>
      <c r="L753" s="17" t="s">
        <v>25</v>
      </c>
      <c r="M753" s="5">
        <f t="shared" si="53"/>
        <v>60.72</v>
      </c>
      <c r="N753" s="6" t="str">
        <f>VLOOKUP(C753,'[17]Trips&amp;Operators'!$C$1:$E$99999,3,FALSE)</f>
        <v>MAELZER</v>
      </c>
      <c r="O753" s="7" t="s">
        <v>26</v>
      </c>
      <c r="P753" s="8" t="str">
        <f>VLOOKUP(E753,[2]CommonEnf!$A$1:$B$12,2,FALSE)</f>
        <v>Line terminus</v>
      </c>
      <c r="Q753" s="4" t="str">
        <f t="shared" si="54"/>
        <v>16</v>
      </c>
      <c r="R753" s="9">
        <f t="shared" si="55"/>
        <v>42629</v>
      </c>
      <c r="S753" s="4" t="str">
        <f t="shared" si="56"/>
        <v>0102-16</v>
      </c>
      <c r="T753" s="4" t="str">
        <f t="shared" si="57"/>
        <v>EC</v>
      </c>
    </row>
    <row r="754" spans="1:20" x14ac:dyDescent="0.25">
      <c r="A754" s="3">
        <v>42629.505266203705</v>
      </c>
      <c r="B754" s="4" t="s">
        <v>35</v>
      </c>
      <c r="C754" s="4" t="s">
        <v>699</v>
      </c>
      <c r="D754" s="4" t="s">
        <v>30</v>
      </c>
      <c r="E754" s="4" t="s">
        <v>63</v>
      </c>
      <c r="F754" s="5">
        <v>0</v>
      </c>
      <c r="G754" s="5">
        <v>70</v>
      </c>
      <c r="H754" s="5">
        <v>252</v>
      </c>
      <c r="I754" s="5">
        <v>156</v>
      </c>
      <c r="J754" s="4" t="s">
        <v>64</v>
      </c>
      <c r="K754" s="5">
        <v>1</v>
      </c>
      <c r="L754" s="17" t="s">
        <v>25</v>
      </c>
      <c r="M754" s="5">
        <f t="shared" si="53"/>
        <v>81.84</v>
      </c>
      <c r="N754" s="6" t="str">
        <f>VLOOKUP(C754,'[17]Trips&amp;Operators'!$C$1:$E$99999,3,FALSE)</f>
        <v>STRICKLAND</v>
      </c>
      <c r="O754" s="7" t="s">
        <v>26</v>
      </c>
      <c r="P754" s="8" t="str">
        <f>VLOOKUP(E754,[2]CommonEnf!$A$1:$B$12,2,FALSE)</f>
        <v>Line terminus</v>
      </c>
      <c r="Q754" s="4" t="str">
        <f t="shared" si="54"/>
        <v>16</v>
      </c>
      <c r="R754" s="9">
        <f t="shared" si="55"/>
        <v>42629</v>
      </c>
      <c r="S754" s="4" t="str">
        <f t="shared" si="56"/>
        <v>0156-16</v>
      </c>
      <c r="T754" s="4" t="str">
        <f t="shared" si="57"/>
        <v>EC</v>
      </c>
    </row>
    <row r="755" spans="1:20" x14ac:dyDescent="0.25">
      <c r="A755" s="3">
        <v>42629.796909722223</v>
      </c>
      <c r="B755" s="4" t="s">
        <v>35</v>
      </c>
      <c r="C755" s="4" t="s">
        <v>709</v>
      </c>
      <c r="D755" s="4" t="s">
        <v>30</v>
      </c>
      <c r="E755" s="4" t="s">
        <v>63</v>
      </c>
      <c r="F755" s="5">
        <v>0</v>
      </c>
      <c r="G755" s="5">
        <v>53</v>
      </c>
      <c r="H755" s="5">
        <v>178</v>
      </c>
      <c r="I755" s="5">
        <v>116</v>
      </c>
      <c r="J755" s="4" t="s">
        <v>64</v>
      </c>
      <c r="K755" s="5">
        <v>1</v>
      </c>
      <c r="L755" s="17" t="s">
        <v>25</v>
      </c>
      <c r="M755" s="5">
        <f t="shared" si="53"/>
        <v>60.72</v>
      </c>
      <c r="N755" s="6" t="str">
        <f>VLOOKUP(C755,'[17]Trips&amp;Operators'!$C$1:$E$99999,3,FALSE)</f>
        <v>SWANSON</v>
      </c>
      <c r="O755" s="7" t="s">
        <v>26</v>
      </c>
      <c r="P755" s="8" t="str">
        <f>VLOOKUP(E755,[2]CommonEnf!$A$1:$B$12,2,FALSE)</f>
        <v>Line terminus</v>
      </c>
      <c r="Q755" s="4" t="str">
        <f t="shared" si="54"/>
        <v>16</v>
      </c>
      <c r="R755" s="9">
        <f t="shared" si="55"/>
        <v>42629</v>
      </c>
      <c r="S755" s="4" t="str">
        <f t="shared" si="56"/>
        <v>0212-16</v>
      </c>
      <c r="T755" s="4" t="str">
        <f t="shared" si="57"/>
        <v>EC</v>
      </c>
    </row>
    <row r="756" spans="1:20" x14ac:dyDescent="0.25">
      <c r="A756" s="3">
        <v>42630.023645833331</v>
      </c>
      <c r="B756" s="4" t="s">
        <v>415</v>
      </c>
      <c r="C756" s="4" t="s">
        <v>710</v>
      </c>
      <c r="D756" s="4" t="s">
        <v>30</v>
      </c>
      <c r="E756" s="4" t="s">
        <v>63</v>
      </c>
      <c r="F756" s="5">
        <v>0</v>
      </c>
      <c r="G756" s="5">
        <v>41</v>
      </c>
      <c r="H756" s="5">
        <v>138</v>
      </c>
      <c r="I756" s="5">
        <v>116</v>
      </c>
      <c r="J756" s="4" t="s">
        <v>64</v>
      </c>
      <c r="K756" s="5">
        <v>1</v>
      </c>
      <c r="L756" s="17" t="s">
        <v>25</v>
      </c>
      <c r="M756" s="5">
        <f t="shared" si="53"/>
        <v>60.72</v>
      </c>
      <c r="N756" s="6" t="str">
        <f>VLOOKUP(C756,'[17]Trips&amp;Operators'!$C$1:$E$99999,3,FALSE)</f>
        <v>LEVIN</v>
      </c>
      <c r="O756" s="7" t="s">
        <v>26</v>
      </c>
      <c r="P756" s="8" t="str">
        <f>VLOOKUP(E756,[2]CommonEnf!$A$1:$B$12,2,FALSE)</f>
        <v>Line terminus</v>
      </c>
      <c r="Q756" s="4" t="str">
        <f t="shared" si="54"/>
        <v>16</v>
      </c>
      <c r="R756" s="9">
        <f t="shared" si="55"/>
        <v>42629</v>
      </c>
      <c r="S756" s="4" t="str">
        <f t="shared" si="56"/>
        <v>0238-16</v>
      </c>
      <c r="T756" s="4" t="str">
        <f t="shared" si="57"/>
        <v>EC</v>
      </c>
    </row>
    <row r="757" spans="1:20" x14ac:dyDescent="0.25">
      <c r="A757" s="3">
        <v>42629.288287037038</v>
      </c>
      <c r="B757" s="4" t="s">
        <v>96</v>
      </c>
      <c r="C757" s="4" t="s">
        <v>711</v>
      </c>
      <c r="D757" s="4" t="s">
        <v>30</v>
      </c>
      <c r="E757" s="4" t="s">
        <v>63</v>
      </c>
      <c r="F757" s="5">
        <v>0</v>
      </c>
      <c r="G757" s="5">
        <v>115</v>
      </c>
      <c r="H757" s="5">
        <v>233026</v>
      </c>
      <c r="I757" s="5">
        <v>233167</v>
      </c>
      <c r="J757" s="4" t="s">
        <v>64</v>
      </c>
      <c r="K757" s="5">
        <v>233491</v>
      </c>
      <c r="L757" s="17" t="s">
        <v>34</v>
      </c>
      <c r="M757" s="5">
        <f t="shared" si="53"/>
        <v>171.072</v>
      </c>
      <c r="N757" s="6" t="str">
        <f>VLOOKUP(C757,'[17]Trips&amp;Operators'!$C$1:$E$99999,3,FALSE)</f>
        <v>RICHARDSON</v>
      </c>
      <c r="O757" s="7" t="s">
        <v>26</v>
      </c>
      <c r="P757" s="8" t="str">
        <f>VLOOKUP(E757,[2]CommonEnf!$A$1:$B$12,2,FALSE)</f>
        <v>Line terminus</v>
      </c>
      <c r="Q757" s="4" t="str">
        <f t="shared" si="54"/>
        <v>16</v>
      </c>
      <c r="R757" s="9">
        <f t="shared" si="55"/>
        <v>42629</v>
      </c>
      <c r="S757" s="4" t="str">
        <f t="shared" si="56"/>
        <v>0121-16</v>
      </c>
      <c r="T757" s="4" t="str">
        <f t="shared" si="57"/>
        <v>EC</v>
      </c>
    </row>
    <row r="758" spans="1:20" x14ac:dyDescent="0.25">
      <c r="A758" s="3">
        <v>42629.560358796298</v>
      </c>
      <c r="B758" s="4" t="s">
        <v>91</v>
      </c>
      <c r="C758" s="4" t="s">
        <v>712</v>
      </c>
      <c r="D758" s="4" t="s">
        <v>33</v>
      </c>
      <c r="E758" s="4" t="s">
        <v>45</v>
      </c>
      <c r="F758" s="5">
        <v>500</v>
      </c>
      <c r="G758" s="5">
        <v>551</v>
      </c>
      <c r="H758" s="5">
        <v>16462</v>
      </c>
      <c r="I758" s="5">
        <v>18277</v>
      </c>
      <c r="J758" s="4" t="s">
        <v>46</v>
      </c>
      <c r="K758" s="5">
        <v>14402</v>
      </c>
      <c r="L758" s="17" t="s">
        <v>34</v>
      </c>
      <c r="M758" s="5">
        <f t="shared" si="53"/>
        <v>-2046</v>
      </c>
      <c r="N758" s="6" t="str">
        <f>VLOOKUP(C758,'[17]Trips&amp;Operators'!$C$1:$E$99999,3,FALSE)</f>
        <v>BERLING</v>
      </c>
      <c r="O758" s="7" t="s">
        <v>26</v>
      </c>
      <c r="P758" s="8" t="str">
        <f>VLOOKUP(E758,[2]CommonEnf!$A$1:$B$12,2,FALSE)</f>
        <v>Speed Restriction</v>
      </c>
      <c r="Q758" s="4" t="str">
        <f t="shared" si="54"/>
        <v>16</v>
      </c>
      <c r="R758" s="9">
        <f t="shared" si="55"/>
        <v>42629</v>
      </c>
      <c r="S758" s="4" t="str">
        <f t="shared" si="56"/>
        <v>0821-16</v>
      </c>
      <c r="T758" s="4" t="str">
        <f t="shared" si="57"/>
        <v>NW</v>
      </c>
    </row>
    <row r="759" spans="1:20" x14ac:dyDescent="0.25">
      <c r="A759" s="3">
        <v>42629.289930555555</v>
      </c>
      <c r="B759" s="4" t="s">
        <v>78</v>
      </c>
      <c r="C759" s="4" t="s">
        <v>713</v>
      </c>
      <c r="D759" s="4" t="s">
        <v>30</v>
      </c>
      <c r="E759" s="4" t="s">
        <v>45</v>
      </c>
      <c r="F759" s="5">
        <v>300</v>
      </c>
      <c r="G759" s="5">
        <v>404</v>
      </c>
      <c r="H759" s="5">
        <v>19269</v>
      </c>
      <c r="I759" s="5">
        <v>20831</v>
      </c>
      <c r="J759" s="4" t="s">
        <v>46</v>
      </c>
      <c r="K759" s="5">
        <v>21299</v>
      </c>
      <c r="L759" s="17" t="s">
        <v>34</v>
      </c>
      <c r="M759" s="5">
        <f t="shared" si="53"/>
        <v>247.10400000000001</v>
      </c>
      <c r="N759" s="6" t="str">
        <f>VLOOKUP(C759,'[17]Trips&amp;Operators'!$C$1:$E$99999,3,FALSE)</f>
        <v>STRICKLAND</v>
      </c>
      <c r="O759" s="7" t="s">
        <v>26</v>
      </c>
      <c r="P759" s="8" t="str">
        <f>VLOOKUP(E759,[2]CommonEnf!$A$1:$B$12,2,FALSE)</f>
        <v>Speed Restriction</v>
      </c>
      <c r="Q759" s="4" t="str">
        <f t="shared" si="54"/>
        <v>16</v>
      </c>
      <c r="R759" s="9">
        <f t="shared" si="55"/>
        <v>42629</v>
      </c>
      <c r="S759" s="4" t="str">
        <f t="shared" si="56"/>
        <v>0805-16</v>
      </c>
      <c r="T759" s="4" t="str">
        <f t="shared" si="57"/>
        <v>NW</v>
      </c>
    </row>
    <row r="760" spans="1:20" x14ac:dyDescent="0.25">
      <c r="A760" s="3">
        <v>42629.60229166667</v>
      </c>
      <c r="B760" s="4" t="s">
        <v>91</v>
      </c>
      <c r="C760" s="4" t="s">
        <v>714</v>
      </c>
      <c r="D760" s="4" t="s">
        <v>30</v>
      </c>
      <c r="E760" s="4" t="s">
        <v>45</v>
      </c>
      <c r="F760" s="5">
        <v>300</v>
      </c>
      <c r="G760" s="5">
        <v>385</v>
      </c>
      <c r="H760" s="5">
        <v>19362</v>
      </c>
      <c r="I760" s="5">
        <v>20564</v>
      </c>
      <c r="J760" s="4" t="s">
        <v>46</v>
      </c>
      <c r="K760" s="5">
        <v>21299</v>
      </c>
      <c r="L760" s="17" t="s">
        <v>34</v>
      </c>
      <c r="M760" s="5">
        <f t="shared" si="53"/>
        <v>388.08</v>
      </c>
      <c r="N760" s="6" t="str">
        <f>VLOOKUP(C760,'[17]Trips&amp;Operators'!$C$1:$E$99999,3,FALSE)</f>
        <v>SMITH</v>
      </c>
      <c r="O760" s="7" t="s">
        <v>26</v>
      </c>
      <c r="P760" s="8" t="str">
        <f>VLOOKUP(E760,[2]CommonEnf!$A$1:$B$12,2,FALSE)</f>
        <v>Speed Restriction</v>
      </c>
      <c r="Q760" s="4" t="str">
        <f t="shared" si="54"/>
        <v>16</v>
      </c>
      <c r="R760" s="9">
        <f t="shared" si="55"/>
        <v>42629</v>
      </c>
      <c r="S760" s="4" t="str">
        <f t="shared" si="56"/>
        <v>0823-16</v>
      </c>
      <c r="T760" s="4" t="str">
        <f t="shared" si="57"/>
        <v>NW</v>
      </c>
    </row>
    <row r="761" spans="1:20" x14ac:dyDescent="0.25">
      <c r="A761" s="3">
        <v>42629.914166666669</v>
      </c>
      <c r="B761" s="4" t="s">
        <v>99</v>
      </c>
      <c r="C761" s="4" t="s">
        <v>715</v>
      </c>
      <c r="D761" s="4" t="s">
        <v>33</v>
      </c>
      <c r="E761" s="4" t="s">
        <v>45</v>
      </c>
      <c r="F761" s="5">
        <v>300</v>
      </c>
      <c r="G761" s="5">
        <v>354</v>
      </c>
      <c r="H761" s="5">
        <v>21026</v>
      </c>
      <c r="I761" s="5">
        <v>20129</v>
      </c>
      <c r="J761" s="4" t="s">
        <v>46</v>
      </c>
      <c r="K761" s="5">
        <v>23561</v>
      </c>
      <c r="L761" s="17" t="s">
        <v>25</v>
      </c>
      <c r="M761" s="5">
        <f t="shared" si="53"/>
        <v>-1812.096</v>
      </c>
      <c r="N761" s="6" t="str">
        <f>VLOOKUP(C761,'[17]Trips&amp;Operators'!$C$1:$E$99999,3,FALSE)</f>
        <v>NEWELL</v>
      </c>
      <c r="O761" s="7" t="s">
        <v>26</v>
      </c>
      <c r="P761" s="8" t="str">
        <f>VLOOKUP(E761,[2]CommonEnf!$A$1:$B$12,2,FALSE)</f>
        <v>Speed Restriction</v>
      </c>
      <c r="Q761" s="4" t="str">
        <f t="shared" si="54"/>
        <v>16</v>
      </c>
      <c r="R761" s="9">
        <f t="shared" si="55"/>
        <v>42629</v>
      </c>
      <c r="S761" s="4" t="str">
        <f t="shared" si="56"/>
        <v>0844-16</v>
      </c>
      <c r="T761" s="4" t="str">
        <f t="shared" si="57"/>
        <v>NW</v>
      </c>
    </row>
    <row r="762" spans="1:20" x14ac:dyDescent="0.25">
      <c r="A762" s="3">
        <v>42629.29415509259</v>
      </c>
      <c r="B762" s="4" t="s">
        <v>78</v>
      </c>
      <c r="C762" s="4" t="s">
        <v>713</v>
      </c>
      <c r="D762" s="4" t="s">
        <v>30</v>
      </c>
      <c r="E762" s="4" t="s">
        <v>45</v>
      </c>
      <c r="F762" s="5">
        <v>150</v>
      </c>
      <c r="G762" s="5">
        <v>553</v>
      </c>
      <c r="H762" s="5">
        <v>53905</v>
      </c>
      <c r="I762" s="5">
        <v>55930</v>
      </c>
      <c r="J762" s="4" t="s">
        <v>46</v>
      </c>
      <c r="K762" s="5">
        <v>57008</v>
      </c>
      <c r="L762" s="17" t="s">
        <v>34</v>
      </c>
      <c r="M762" s="5">
        <f t="shared" si="53"/>
        <v>569.18399999999997</v>
      </c>
      <c r="N762" s="6" t="str">
        <f>VLOOKUP(C762,'[17]Trips&amp;Operators'!$C$1:$E$99999,3,FALSE)</f>
        <v>STRICKLAND</v>
      </c>
      <c r="O762" s="7" t="s">
        <v>26</v>
      </c>
      <c r="P762" s="8" t="str">
        <f>VLOOKUP(E762,[2]CommonEnf!$A$1:$B$12,2,FALSE)</f>
        <v>Speed Restriction</v>
      </c>
      <c r="Q762" s="4" t="str">
        <f t="shared" si="54"/>
        <v>16</v>
      </c>
      <c r="R762" s="9">
        <f t="shared" si="55"/>
        <v>42629</v>
      </c>
      <c r="S762" s="4" t="str">
        <f t="shared" si="56"/>
        <v>0805-16</v>
      </c>
      <c r="T762" s="4" t="str">
        <f t="shared" si="57"/>
        <v>NW</v>
      </c>
    </row>
    <row r="763" spans="1:20" x14ac:dyDescent="0.25">
      <c r="A763" s="3">
        <v>42629.355902777781</v>
      </c>
      <c r="B763" s="4" t="s">
        <v>91</v>
      </c>
      <c r="C763" s="4" t="s">
        <v>716</v>
      </c>
      <c r="D763" s="4" t="s">
        <v>30</v>
      </c>
      <c r="E763" s="4" t="s">
        <v>45</v>
      </c>
      <c r="F763" s="5">
        <v>150</v>
      </c>
      <c r="G763" s="5">
        <v>292</v>
      </c>
      <c r="H763" s="5">
        <v>56373</v>
      </c>
      <c r="I763" s="5">
        <v>56866</v>
      </c>
      <c r="J763" s="4" t="s">
        <v>46</v>
      </c>
      <c r="K763" s="5">
        <v>57008</v>
      </c>
      <c r="L763" s="17" t="s">
        <v>34</v>
      </c>
      <c r="M763" s="5">
        <f t="shared" si="53"/>
        <v>74.975999999999999</v>
      </c>
      <c r="N763" s="6" t="str">
        <f>VLOOKUP(C763,'[17]Trips&amp;Operators'!$C$1:$E$99999,3,FALSE)</f>
        <v>ROBINSON</v>
      </c>
      <c r="O763" s="7" t="s">
        <v>26</v>
      </c>
      <c r="P763" s="8" t="str">
        <f>VLOOKUP(E763,[2]CommonEnf!$A$1:$B$12,2,FALSE)</f>
        <v>Speed Restriction</v>
      </c>
      <c r="Q763" s="4" t="str">
        <f t="shared" si="54"/>
        <v>16</v>
      </c>
      <c r="R763" s="9">
        <f t="shared" si="55"/>
        <v>42629</v>
      </c>
      <c r="S763" s="4" t="str">
        <f t="shared" si="56"/>
        <v>0811-16</v>
      </c>
      <c r="T763" s="4" t="str">
        <f t="shared" si="57"/>
        <v>NW</v>
      </c>
    </row>
    <row r="764" spans="1:20" x14ac:dyDescent="0.25">
      <c r="A764" s="3">
        <v>42629.564872685187</v>
      </c>
      <c r="B764" s="4" t="s">
        <v>91</v>
      </c>
      <c r="C764" s="4" t="s">
        <v>712</v>
      </c>
      <c r="D764" s="4" t="s">
        <v>30</v>
      </c>
      <c r="E764" s="4" t="s">
        <v>45</v>
      </c>
      <c r="F764" s="5">
        <v>150</v>
      </c>
      <c r="G764" s="5">
        <v>323</v>
      </c>
      <c r="H764" s="5">
        <v>56202</v>
      </c>
      <c r="I764" s="5">
        <v>56811</v>
      </c>
      <c r="J764" s="4" t="s">
        <v>46</v>
      </c>
      <c r="K764" s="5">
        <v>57008</v>
      </c>
      <c r="L764" s="17" t="s">
        <v>34</v>
      </c>
      <c r="M764" s="5">
        <f t="shared" si="53"/>
        <v>104.01600000000001</v>
      </c>
      <c r="N764" s="6" t="str">
        <f>VLOOKUP(C764,'[17]Trips&amp;Operators'!$C$1:$E$99999,3,FALSE)</f>
        <v>BERLING</v>
      </c>
      <c r="O764" s="7" t="s">
        <v>26</v>
      </c>
      <c r="P764" s="8" t="str">
        <f>VLOOKUP(E764,[2]CommonEnf!$A$1:$B$12,2,FALSE)</f>
        <v>Speed Restriction</v>
      </c>
      <c r="Q764" s="4" t="str">
        <f t="shared" si="54"/>
        <v>16</v>
      </c>
      <c r="R764" s="9">
        <f t="shared" si="55"/>
        <v>42629</v>
      </c>
      <c r="S764" s="4" t="str">
        <f t="shared" si="56"/>
        <v>0821-16</v>
      </c>
      <c r="T764" s="4" t="str">
        <f t="shared" si="57"/>
        <v>NW</v>
      </c>
    </row>
    <row r="765" spans="1:20" x14ac:dyDescent="0.25">
      <c r="A765" s="3">
        <v>42629.265185185184</v>
      </c>
      <c r="B765" s="4" t="s">
        <v>69</v>
      </c>
      <c r="C765" s="4" t="s">
        <v>717</v>
      </c>
      <c r="D765" s="4" t="s">
        <v>30</v>
      </c>
      <c r="E765" s="4" t="s">
        <v>102</v>
      </c>
      <c r="F765" s="5">
        <v>100</v>
      </c>
      <c r="G765" s="5">
        <v>170</v>
      </c>
      <c r="H765" s="5">
        <v>11955</v>
      </c>
      <c r="I765" s="5">
        <v>11601</v>
      </c>
      <c r="J765" s="4" t="s">
        <v>24</v>
      </c>
      <c r="K765" s="5">
        <v>11000</v>
      </c>
      <c r="L765" s="17" t="s">
        <v>25</v>
      </c>
      <c r="M765" s="5">
        <f t="shared" si="53"/>
        <v>317.32799999999997</v>
      </c>
      <c r="N765" s="6" t="str">
        <f>VLOOKUP(C765,'[17]Trips&amp;Operators'!$C$1:$E$99999,3,FALSE)</f>
        <v>STRICKLAND</v>
      </c>
      <c r="O765" s="7" t="s">
        <v>26</v>
      </c>
      <c r="P765" s="8" t="str">
        <f>VLOOKUP(E765,[2]CommonEnf!$A$1:$B$12,2,FALSE)</f>
        <v>Speed Restriction</v>
      </c>
      <c r="Q765" s="4" t="str">
        <f t="shared" si="54"/>
        <v>16</v>
      </c>
      <c r="R765" s="9">
        <f t="shared" si="55"/>
        <v>42629</v>
      </c>
      <c r="S765" s="4" t="str">
        <f t="shared" si="56"/>
        <v>0802-16</v>
      </c>
      <c r="T765" s="4" t="str">
        <f t="shared" si="57"/>
        <v>NW</v>
      </c>
    </row>
    <row r="766" spans="1:20" x14ac:dyDescent="0.25">
      <c r="A766" s="3">
        <v>42629.307118055556</v>
      </c>
      <c r="B766" s="4" t="s">
        <v>69</v>
      </c>
      <c r="C766" s="4" t="s">
        <v>718</v>
      </c>
      <c r="D766" s="4" t="s">
        <v>33</v>
      </c>
      <c r="E766" s="4" t="s">
        <v>102</v>
      </c>
      <c r="F766" s="5">
        <v>100</v>
      </c>
      <c r="G766" s="5">
        <v>163</v>
      </c>
      <c r="H766" s="5">
        <v>10350</v>
      </c>
      <c r="I766" s="5">
        <v>9992</v>
      </c>
      <c r="J766" s="4" t="s">
        <v>24</v>
      </c>
      <c r="K766" s="5">
        <v>11000</v>
      </c>
      <c r="L766" s="17" t="s">
        <v>25</v>
      </c>
      <c r="M766" s="5">
        <f t="shared" si="53"/>
        <v>-532.22400000000005</v>
      </c>
      <c r="N766" s="6" t="str">
        <f>VLOOKUP(C766,'[17]Trips&amp;Operators'!$C$1:$E$99999,3,FALSE)</f>
        <v>STRICKLAND</v>
      </c>
      <c r="O766" s="7" t="s">
        <v>26</v>
      </c>
      <c r="P766" s="8" t="str">
        <f>VLOOKUP(E766,[2]CommonEnf!$A$1:$B$12,2,FALSE)</f>
        <v>Speed Restriction</v>
      </c>
      <c r="Q766" s="4" t="str">
        <f t="shared" si="54"/>
        <v>16</v>
      </c>
      <c r="R766" s="9">
        <f t="shared" si="55"/>
        <v>42629</v>
      </c>
      <c r="S766" s="4" t="str">
        <f t="shared" si="56"/>
        <v>0806-16</v>
      </c>
      <c r="T766" s="4" t="str">
        <f t="shared" si="57"/>
        <v>NW</v>
      </c>
    </row>
    <row r="767" spans="1:20" x14ac:dyDescent="0.25">
      <c r="A767" s="3">
        <v>42629.226886574077</v>
      </c>
      <c r="B767" s="4" t="s">
        <v>69</v>
      </c>
      <c r="C767" s="4" t="s">
        <v>719</v>
      </c>
      <c r="D767" s="4" t="s">
        <v>30</v>
      </c>
      <c r="E767" s="4" t="s">
        <v>63</v>
      </c>
      <c r="F767" s="5">
        <v>0</v>
      </c>
      <c r="G767" s="5">
        <v>39</v>
      </c>
      <c r="H767" s="5">
        <v>689</v>
      </c>
      <c r="I767" s="5">
        <v>624</v>
      </c>
      <c r="J767" s="4" t="s">
        <v>64</v>
      </c>
      <c r="K767" s="5">
        <v>575</v>
      </c>
      <c r="L767" s="17" t="s">
        <v>25</v>
      </c>
      <c r="M767" s="5">
        <f t="shared" si="53"/>
        <v>25.872</v>
      </c>
      <c r="N767" s="6" t="str">
        <f>VLOOKUP(C767,'[17]Trips&amp;Operators'!$C$1:$E$99999,3,FALSE)</f>
        <v>STRICKLAND</v>
      </c>
      <c r="O767" s="7" t="s">
        <v>26</v>
      </c>
      <c r="P767" s="8" t="str">
        <f>VLOOKUP(E767,[2]CommonEnf!$A$1:$B$12,2,FALSE)</f>
        <v>Line terminus</v>
      </c>
      <c r="Q767" s="4" t="str">
        <f t="shared" si="54"/>
        <v>16</v>
      </c>
      <c r="R767" s="9">
        <f t="shared" si="55"/>
        <v>42629</v>
      </c>
      <c r="S767" s="4" t="str">
        <f t="shared" si="56"/>
        <v>0800-16</v>
      </c>
      <c r="T767" s="4" t="str">
        <f t="shared" si="57"/>
        <v>NW</v>
      </c>
    </row>
    <row r="768" spans="1:20" x14ac:dyDescent="0.25">
      <c r="A768" s="3">
        <v>42629.579641203702</v>
      </c>
      <c r="B768" s="4" t="s">
        <v>99</v>
      </c>
      <c r="C768" s="4" t="s">
        <v>720</v>
      </c>
      <c r="D768" s="4" t="s">
        <v>30</v>
      </c>
      <c r="E768" s="4" t="s">
        <v>63</v>
      </c>
      <c r="F768" s="5">
        <v>0</v>
      </c>
      <c r="G768" s="5">
        <v>124</v>
      </c>
      <c r="H768" s="5">
        <v>1070</v>
      </c>
      <c r="I768" s="5">
        <v>766</v>
      </c>
      <c r="J768" s="4" t="s">
        <v>64</v>
      </c>
      <c r="K768" s="5">
        <v>575</v>
      </c>
      <c r="L768" s="17" t="s">
        <v>25</v>
      </c>
      <c r="M768" s="5">
        <f t="shared" si="53"/>
        <v>100.848</v>
      </c>
      <c r="N768" s="6" t="str">
        <f>VLOOKUP(C768,'[17]Trips&amp;Operators'!$C$1:$E$99999,3,FALSE)</f>
        <v>BERLING</v>
      </c>
      <c r="O768" s="7" t="s">
        <v>26</v>
      </c>
      <c r="P768" s="8" t="str">
        <f>VLOOKUP(E768,[2]CommonEnf!$A$1:$B$12,2,FALSE)</f>
        <v>Line terminus</v>
      </c>
      <c r="Q768" s="4" t="str">
        <f t="shared" si="54"/>
        <v>16</v>
      </c>
      <c r="R768" s="9">
        <f t="shared" si="55"/>
        <v>42629</v>
      </c>
      <c r="S768" s="4" t="str">
        <f t="shared" si="56"/>
        <v>0822-16</v>
      </c>
      <c r="T768" s="4" t="str">
        <f t="shared" si="57"/>
        <v>NW</v>
      </c>
    </row>
    <row r="769" spans="1:20" x14ac:dyDescent="0.25">
      <c r="A769" s="3">
        <v>42629.708738425928</v>
      </c>
      <c r="B769" s="4" t="s">
        <v>99</v>
      </c>
      <c r="C769" s="4" t="s">
        <v>721</v>
      </c>
      <c r="D769" s="4" t="s">
        <v>30</v>
      </c>
      <c r="E769" s="4" t="s">
        <v>63</v>
      </c>
      <c r="F769" s="5">
        <v>0</v>
      </c>
      <c r="G769" s="5">
        <v>109</v>
      </c>
      <c r="H769" s="5">
        <v>962</v>
      </c>
      <c r="I769" s="5">
        <v>881</v>
      </c>
      <c r="J769" s="4" t="s">
        <v>64</v>
      </c>
      <c r="K769" s="5">
        <v>575</v>
      </c>
      <c r="L769" s="17" t="s">
        <v>25</v>
      </c>
      <c r="M769" s="5">
        <f t="shared" si="53"/>
        <v>161.56800000000001</v>
      </c>
      <c r="N769" s="6" t="str">
        <f>VLOOKUP(C769,'[17]Trips&amp;Operators'!$C$1:$E$99999,3,FALSE)</f>
        <v>BERLING</v>
      </c>
      <c r="O769" s="7" t="s">
        <v>26</v>
      </c>
      <c r="P769" s="8" t="str">
        <f>VLOOKUP(E769,[2]CommonEnf!$A$1:$B$12,2,FALSE)</f>
        <v>Line terminus</v>
      </c>
      <c r="Q769" s="4" t="str">
        <f t="shared" si="54"/>
        <v>16</v>
      </c>
      <c r="R769" s="9">
        <f t="shared" si="55"/>
        <v>42629</v>
      </c>
      <c r="S769" s="4" t="str">
        <f t="shared" si="56"/>
        <v>0830-16</v>
      </c>
      <c r="T769" s="4" t="str">
        <f t="shared" si="57"/>
        <v>NW</v>
      </c>
    </row>
    <row r="770" spans="1:20" x14ac:dyDescent="0.25">
      <c r="A770" s="3">
        <v>42629.732893518521</v>
      </c>
      <c r="B770" s="4" t="s">
        <v>69</v>
      </c>
      <c r="C770" s="4" t="s">
        <v>722</v>
      </c>
      <c r="D770" s="4" t="s">
        <v>30</v>
      </c>
      <c r="E770" s="4" t="s">
        <v>63</v>
      </c>
      <c r="F770" s="5">
        <v>0</v>
      </c>
      <c r="G770" s="5">
        <v>79</v>
      </c>
      <c r="H770" s="5">
        <v>799</v>
      </c>
      <c r="I770" s="5">
        <v>738</v>
      </c>
      <c r="J770" s="4" t="s">
        <v>64</v>
      </c>
      <c r="K770" s="5">
        <v>575</v>
      </c>
      <c r="L770" s="17" t="s">
        <v>25</v>
      </c>
      <c r="M770" s="5">
        <f t="shared" ref="M770:M833" si="58">CONVERT((I770-K770)/10000,"mi","ft")*IF(L770="Increasing Mileposts (1)",-1,1)</f>
        <v>86.063999999999993</v>
      </c>
      <c r="N770" s="6" t="str">
        <f>VLOOKUP(C770,'[17]Trips&amp;Operators'!$C$1:$E$99999,3,FALSE)</f>
        <v>NEWELL</v>
      </c>
      <c r="O770" s="7" t="s">
        <v>26</v>
      </c>
      <c r="P770" s="8" t="str">
        <f>VLOOKUP(E770,[2]CommonEnf!$A$1:$B$12,2,FALSE)</f>
        <v>Line terminus</v>
      </c>
      <c r="Q770" s="4" t="str">
        <f t="shared" ref="Q770:Q833" si="59">RIGHT(C770,2)</f>
        <v>16</v>
      </c>
      <c r="R770" s="9">
        <f t="shared" ref="R770:R833" si="60">first_day_of_month+Q770-1</f>
        <v>42629</v>
      </c>
      <c r="S770" s="4" t="str">
        <f t="shared" si="56"/>
        <v>0832-16</v>
      </c>
      <c r="T770" s="4" t="str">
        <f t="shared" si="57"/>
        <v>NW</v>
      </c>
    </row>
    <row r="771" spans="1:20" x14ac:dyDescent="0.25">
      <c r="A771" s="3">
        <v>42629.83189814815</v>
      </c>
      <c r="B771" s="4" t="s">
        <v>99</v>
      </c>
      <c r="C771" s="4" t="s">
        <v>723</v>
      </c>
      <c r="D771" s="4" t="s">
        <v>30</v>
      </c>
      <c r="E771" s="4" t="s">
        <v>63</v>
      </c>
      <c r="F771" s="5">
        <v>0</v>
      </c>
      <c r="G771" s="5">
        <v>41</v>
      </c>
      <c r="H771" s="5">
        <v>678</v>
      </c>
      <c r="I771" s="5">
        <v>652</v>
      </c>
      <c r="J771" s="4" t="s">
        <v>64</v>
      </c>
      <c r="K771" s="5">
        <v>575</v>
      </c>
      <c r="L771" s="17" t="s">
        <v>25</v>
      </c>
      <c r="M771" s="5">
        <f t="shared" si="58"/>
        <v>40.655999999999999</v>
      </c>
      <c r="N771" s="6" t="str">
        <f>VLOOKUP(C771,'[17]Trips&amp;Operators'!$C$1:$E$99999,3,FALSE)</f>
        <v>HELVIE</v>
      </c>
      <c r="O771" s="7" t="s">
        <v>26</v>
      </c>
      <c r="P771" s="8" t="str">
        <f>VLOOKUP(E771,[2]CommonEnf!$A$1:$B$12,2,FALSE)</f>
        <v>Line terminus</v>
      </c>
      <c r="Q771" s="4" t="str">
        <f t="shared" si="59"/>
        <v>16</v>
      </c>
      <c r="R771" s="9">
        <f t="shared" si="60"/>
        <v>42629</v>
      </c>
      <c r="S771" s="4" t="str">
        <f t="shared" ref="S771:S834" si="61">IF(LEN(C771)=6,"0"&amp;C771,C771)</f>
        <v>0840-16</v>
      </c>
      <c r="T771" s="4" t="str">
        <f t="shared" ref="T771:T834" si="62">IFERROR(IF(VALUE(LEFT(S771,2))&lt;=2,"EC",IF(OR(VALUE(LEFT(S771,2))=8,VALUE(LEFT(S771,2))=18),"NW","Other")),"Other")</f>
        <v>NW</v>
      </c>
    </row>
    <row r="772" spans="1:20" x14ac:dyDescent="0.25">
      <c r="A772" s="3">
        <v>42629.254965277774</v>
      </c>
      <c r="B772" s="4" t="s">
        <v>78</v>
      </c>
      <c r="C772" s="4" t="s">
        <v>724</v>
      </c>
      <c r="D772" s="4" t="s">
        <v>30</v>
      </c>
      <c r="E772" s="4" t="s">
        <v>63</v>
      </c>
      <c r="F772" s="5">
        <v>0</v>
      </c>
      <c r="G772" s="5">
        <v>33</v>
      </c>
      <c r="H772" s="5">
        <v>58960</v>
      </c>
      <c r="I772" s="5">
        <v>58997</v>
      </c>
      <c r="J772" s="4" t="s">
        <v>64</v>
      </c>
      <c r="K772" s="5">
        <v>59048</v>
      </c>
      <c r="L772" s="17" t="s">
        <v>34</v>
      </c>
      <c r="M772" s="5">
        <f t="shared" si="58"/>
        <v>26.928000000000001</v>
      </c>
      <c r="N772" s="6" t="str">
        <f>VLOOKUP(C772,'[17]Trips&amp;Operators'!$C$1:$E$99999,3,FALSE)</f>
        <v>STRICKLAND</v>
      </c>
      <c r="O772" s="7" t="s">
        <v>26</v>
      </c>
      <c r="P772" s="8" t="str">
        <f>VLOOKUP(E772,[2]CommonEnf!$A$1:$B$12,2,FALSE)</f>
        <v>Line terminus</v>
      </c>
      <c r="Q772" s="4" t="str">
        <f t="shared" si="59"/>
        <v>16</v>
      </c>
      <c r="R772" s="9">
        <f t="shared" si="60"/>
        <v>42629</v>
      </c>
      <c r="S772" s="4" t="str">
        <f t="shared" si="61"/>
        <v>0801-16</v>
      </c>
      <c r="T772" s="4" t="str">
        <f t="shared" si="62"/>
        <v>NW</v>
      </c>
    </row>
    <row r="773" spans="1:20" x14ac:dyDescent="0.25">
      <c r="A773" s="3">
        <v>42629.337534722225</v>
      </c>
      <c r="B773" s="4" t="s">
        <v>78</v>
      </c>
      <c r="C773" s="4" t="s">
        <v>725</v>
      </c>
      <c r="D773" s="4" t="s">
        <v>30</v>
      </c>
      <c r="E773" s="4" t="s">
        <v>63</v>
      </c>
      <c r="F773" s="5">
        <v>0</v>
      </c>
      <c r="G773" s="5">
        <v>75</v>
      </c>
      <c r="H773" s="5">
        <v>58779</v>
      </c>
      <c r="I773" s="5">
        <v>58884</v>
      </c>
      <c r="J773" s="4" t="s">
        <v>64</v>
      </c>
      <c r="K773" s="5">
        <v>59048</v>
      </c>
      <c r="L773" s="17" t="s">
        <v>34</v>
      </c>
      <c r="M773" s="5">
        <f t="shared" si="58"/>
        <v>86.592000000000013</v>
      </c>
      <c r="N773" s="6" t="str">
        <f>VLOOKUP(C773,'[17]Trips&amp;Operators'!$C$1:$E$99999,3,FALSE)</f>
        <v>STRICKLAND</v>
      </c>
      <c r="O773" s="7" t="s">
        <v>26</v>
      </c>
      <c r="P773" s="8" t="str">
        <f>VLOOKUP(E773,[2]CommonEnf!$A$1:$B$12,2,FALSE)</f>
        <v>Line terminus</v>
      </c>
      <c r="Q773" s="4" t="str">
        <f t="shared" si="59"/>
        <v>16</v>
      </c>
      <c r="R773" s="9">
        <f t="shared" si="60"/>
        <v>42629</v>
      </c>
      <c r="S773" s="4" t="str">
        <f t="shared" si="61"/>
        <v>0809-16</v>
      </c>
      <c r="T773" s="4" t="str">
        <f t="shared" si="62"/>
        <v>NW</v>
      </c>
    </row>
    <row r="774" spans="1:20" x14ac:dyDescent="0.25">
      <c r="A774" s="3">
        <v>42629.399328703701</v>
      </c>
      <c r="B774" s="4" t="s">
        <v>91</v>
      </c>
      <c r="C774" s="4" t="s">
        <v>726</v>
      </c>
      <c r="D774" s="4" t="s">
        <v>30</v>
      </c>
      <c r="E774" s="4" t="s">
        <v>63</v>
      </c>
      <c r="F774" s="5">
        <v>0</v>
      </c>
      <c r="G774" s="5">
        <v>66</v>
      </c>
      <c r="H774" s="5">
        <v>58847</v>
      </c>
      <c r="I774" s="5">
        <v>58907</v>
      </c>
      <c r="J774" s="4" t="s">
        <v>64</v>
      </c>
      <c r="K774" s="5">
        <v>59048</v>
      </c>
      <c r="L774" s="17" t="s">
        <v>34</v>
      </c>
      <c r="M774" s="5">
        <f t="shared" si="58"/>
        <v>74.447999999999993</v>
      </c>
      <c r="N774" s="6" t="str">
        <f>VLOOKUP(C774,'[17]Trips&amp;Operators'!$C$1:$E$99999,3,FALSE)</f>
        <v>ROBINSON</v>
      </c>
      <c r="O774" s="7" t="s">
        <v>26</v>
      </c>
      <c r="P774" s="8" t="str">
        <f>VLOOKUP(E774,[2]CommonEnf!$A$1:$B$12,2,FALSE)</f>
        <v>Line terminus</v>
      </c>
      <c r="Q774" s="4" t="str">
        <f t="shared" si="59"/>
        <v>16</v>
      </c>
      <c r="R774" s="9">
        <f t="shared" si="60"/>
        <v>42629</v>
      </c>
      <c r="S774" s="4" t="str">
        <f t="shared" si="61"/>
        <v>0813-16</v>
      </c>
      <c r="T774" s="4" t="str">
        <f t="shared" si="62"/>
        <v>NW</v>
      </c>
    </row>
    <row r="775" spans="1:20" x14ac:dyDescent="0.25">
      <c r="A775" s="10">
        <v>42629.783958333333</v>
      </c>
      <c r="B775" s="11" t="s">
        <v>80</v>
      </c>
      <c r="C775" s="11" t="s">
        <v>727</v>
      </c>
      <c r="D775" s="11" t="s">
        <v>30</v>
      </c>
      <c r="E775" s="11" t="s">
        <v>45</v>
      </c>
      <c r="F775" s="12">
        <v>300</v>
      </c>
      <c r="G775" s="12">
        <v>371</v>
      </c>
      <c r="H775" s="12">
        <v>19671</v>
      </c>
      <c r="I775" s="12">
        <v>20782</v>
      </c>
      <c r="J775" s="11" t="s">
        <v>46</v>
      </c>
      <c r="K775" s="12">
        <v>21314</v>
      </c>
      <c r="L775" s="19" t="s">
        <v>34</v>
      </c>
      <c r="M775" s="12">
        <f t="shared" si="58"/>
        <v>280.89600000000002</v>
      </c>
      <c r="N775" s="13" t="str">
        <f>VLOOKUP(C775,'[17]Trips&amp;Operators'!$C$1:$E$99999,3,FALSE)</f>
        <v>MOSES</v>
      </c>
      <c r="O775" s="14" t="s">
        <v>26</v>
      </c>
      <c r="P775" s="15"/>
      <c r="Q775" s="11" t="str">
        <f t="shared" si="59"/>
        <v>16</v>
      </c>
      <c r="R775" s="16">
        <f t="shared" si="60"/>
        <v>42629</v>
      </c>
      <c r="S775" s="2" t="str">
        <f t="shared" si="61"/>
        <v>0303-16</v>
      </c>
      <c r="T775" s="2" t="str">
        <f t="shared" si="62"/>
        <v>Other</v>
      </c>
    </row>
    <row r="776" spans="1:20" x14ac:dyDescent="0.25">
      <c r="A776" s="3">
        <v>42629.744247685187</v>
      </c>
      <c r="B776" s="4" t="s">
        <v>161</v>
      </c>
      <c r="C776" s="4" t="s">
        <v>728</v>
      </c>
      <c r="D776" s="4" t="s">
        <v>30</v>
      </c>
      <c r="E776" s="4" t="s">
        <v>55</v>
      </c>
      <c r="F776" s="5">
        <v>0</v>
      </c>
      <c r="G776" s="5">
        <v>21</v>
      </c>
      <c r="H776" s="5">
        <v>24337</v>
      </c>
      <c r="I776" s="5">
        <v>24271</v>
      </c>
      <c r="J776" s="4" t="s">
        <v>56</v>
      </c>
      <c r="K776" s="5">
        <v>24235</v>
      </c>
      <c r="L776" s="17" t="s">
        <v>25</v>
      </c>
      <c r="M776" s="5">
        <f t="shared" si="58"/>
        <v>19.007999999999999</v>
      </c>
      <c r="N776" s="6" t="str">
        <f>VLOOKUP(C776,'[17]Trips&amp;Operators'!$C$1:$E$99999,3,FALSE)</f>
        <v>CHANDLER</v>
      </c>
      <c r="O776" s="7" t="s">
        <v>26</v>
      </c>
      <c r="P776" s="8"/>
      <c r="Q776" s="4" t="str">
        <f t="shared" si="59"/>
        <v>16</v>
      </c>
      <c r="R776" s="9">
        <f t="shared" si="60"/>
        <v>42629</v>
      </c>
      <c r="S776" s="2" t="str">
        <f t="shared" si="61"/>
        <v>54-16</v>
      </c>
      <c r="T776" s="2" t="str">
        <f t="shared" si="62"/>
        <v>Other</v>
      </c>
    </row>
    <row r="777" spans="1:20" x14ac:dyDescent="0.25">
      <c r="A777" s="3">
        <v>42629.824421296296</v>
      </c>
      <c r="B777" s="4" t="s">
        <v>207</v>
      </c>
      <c r="C777" s="4" t="s">
        <v>729</v>
      </c>
      <c r="D777" s="4" t="s">
        <v>30</v>
      </c>
      <c r="E777" s="4" t="s">
        <v>102</v>
      </c>
      <c r="F777" s="5">
        <v>100</v>
      </c>
      <c r="G777" s="5">
        <v>160</v>
      </c>
      <c r="H777" s="5">
        <v>10143</v>
      </c>
      <c r="I777" s="5">
        <v>10430</v>
      </c>
      <c r="J777" s="4" t="s">
        <v>24</v>
      </c>
      <c r="K777" s="5">
        <v>10701</v>
      </c>
      <c r="L777" s="17" t="s">
        <v>34</v>
      </c>
      <c r="M777" s="5">
        <f t="shared" si="58"/>
        <v>143.08799999999999</v>
      </c>
      <c r="N777" s="6" t="str">
        <f>VLOOKUP(C777,'[17]Trips&amp;Operators'!$C$1:$E$99999,3,FALSE)</f>
        <v>HILLS</v>
      </c>
      <c r="O777" s="7" t="s">
        <v>26</v>
      </c>
      <c r="P777" s="8"/>
      <c r="Q777" s="4" t="str">
        <f t="shared" si="59"/>
        <v>16</v>
      </c>
      <c r="R777" s="9">
        <f t="shared" si="60"/>
        <v>42629</v>
      </c>
      <c r="S777" s="2" t="str">
        <f t="shared" si="61"/>
        <v>0307-16</v>
      </c>
      <c r="T777" s="2" t="str">
        <f t="shared" si="62"/>
        <v>Other</v>
      </c>
    </row>
    <row r="778" spans="1:20" x14ac:dyDescent="0.25">
      <c r="A778" s="3">
        <v>42629.466574074075</v>
      </c>
      <c r="B778" s="4" t="s">
        <v>161</v>
      </c>
      <c r="C778" s="4" t="s">
        <v>730</v>
      </c>
      <c r="D778" s="4" t="s">
        <v>30</v>
      </c>
      <c r="E778" s="4" t="s">
        <v>63</v>
      </c>
      <c r="F778" s="5">
        <v>0</v>
      </c>
      <c r="G778" s="5">
        <v>21</v>
      </c>
      <c r="H778" s="5">
        <v>884</v>
      </c>
      <c r="I778" s="5">
        <v>865</v>
      </c>
      <c r="J778" s="4" t="s">
        <v>64</v>
      </c>
      <c r="K778" s="5">
        <v>826</v>
      </c>
      <c r="L778" s="17" t="s">
        <v>25</v>
      </c>
      <c r="M778" s="5">
        <f t="shared" si="58"/>
        <v>20.591999999999999</v>
      </c>
      <c r="N778" s="6" t="str">
        <f>VLOOKUP(C778,'[17]Trips&amp;Operators'!$C$1:$E$99999,3,FALSE)</f>
        <v>MOSES</v>
      </c>
      <c r="O778" s="7" t="s">
        <v>26</v>
      </c>
      <c r="P778" s="8"/>
      <c r="Q778" s="4" t="str">
        <f t="shared" si="59"/>
        <v>16</v>
      </c>
      <c r="R778" s="9">
        <f t="shared" si="60"/>
        <v>42629</v>
      </c>
      <c r="S778" s="2" t="str">
        <f t="shared" si="61"/>
        <v>52-16</v>
      </c>
      <c r="T778" s="2" t="str">
        <f t="shared" si="62"/>
        <v>Other</v>
      </c>
    </row>
    <row r="779" spans="1:20" x14ac:dyDescent="0.25">
      <c r="A779" s="3">
        <v>42629.759375000001</v>
      </c>
      <c r="B779" s="4" t="s">
        <v>122</v>
      </c>
      <c r="C779" s="4" t="s">
        <v>731</v>
      </c>
      <c r="D779" s="4" t="s">
        <v>30</v>
      </c>
      <c r="E779" s="4" t="s">
        <v>63</v>
      </c>
      <c r="F779" s="5">
        <v>0</v>
      </c>
      <c r="G779" s="5">
        <v>26</v>
      </c>
      <c r="H779" s="5">
        <v>907</v>
      </c>
      <c r="I779" s="5">
        <v>888</v>
      </c>
      <c r="J779" s="4" t="s">
        <v>64</v>
      </c>
      <c r="K779" s="5">
        <v>839</v>
      </c>
      <c r="L779" s="17" t="s">
        <v>25</v>
      </c>
      <c r="M779" s="5">
        <f t="shared" si="58"/>
        <v>25.872</v>
      </c>
      <c r="N779" s="6" t="str">
        <f>VLOOKUP(C779,'[17]Trips&amp;Operators'!$C$1:$E$99999,3,FALSE)</f>
        <v>OUN</v>
      </c>
      <c r="O779" s="7" t="s">
        <v>26</v>
      </c>
      <c r="P779" s="8"/>
      <c r="Q779" s="4" t="str">
        <f t="shared" si="59"/>
        <v>16</v>
      </c>
      <c r="R779" s="9">
        <f t="shared" si="60"/>
        <v>42629</v>
      </c>
      <c r="S779" s="2" t="str">
        <f t="shared" si="61"/>
        <v>50-16</v>
      </c>
      <c r="T779" s="2" t="str">
        <f t="shared" si="62"/>
        <v>Other</v>
      </c>
    </row>
    <row r="780" spans="1:20" x14ac:dyDescent="0.25">
      <c r="A780" s="3">
        <v>42630.311898148146</v>
      </c>
      <c r="B780" s="4" t="s">
        <v>82</v>
      </c>
      <c r="C780" s="4" t="s">
        <v>732</v>
      </c>
      <c r="D780" s="4" t="s">
        <v>30</v>
      </c>
      <c r="E780" s="4" t="s">
        <v>23</v>
      </c>
      <c r="F780" s="5">
        <v>0</v>
      </c>
      <c r="G780" s="5">
        <v>394</v>
      </c>
      <c r="H780" s="5">
        <v>62453</v>
      </c>
      <c r="I780" s="5">
        <v>63251</v>
      </c>
      <c r="J780" s="4" t="s">
        <v>24</v>
      </c>
      <c r="K780" s="5">
        <v>63069</v>
      </c>
      <c r="L780" s="17" t="s">
        <v>34</v>
      </c>
      <c r="M780" s="5">
        <f t="shared" si="58"/>
        <v>-96.096000000000004</v>
      </c>
      <c r="N780" s="6" t="str">
        <f>VLOOKUP(C780,'[18]Trips&amp;Operators'!$C$1:$E$99999,3,FALSE)</f>
        <v>STRICKLAND</v>
      </c>
      <c r="O780" s="7" t="s">
        <v>26</v>
      </c>
      <c r="P780" s="8" t="str">
        <f>VLOOKUP(E780,[2]CommonEnf!$A$1:$B$12,2,FALSE)</f>
        <v>Crossing Early Arrival</v>
      </c>
      <c r="Q780" s="4" t="str">
        <f t="shared" si="59"/>
        <v>17</v>
      </c>
      <c r="R780" s="9">
        <f t="shared" si="60"/>
        <v>42630</v>
      </c>
      <c r="S780" s="4" t="str">
        <f t="shared" si="61"/>
        <v>0129-17</v>
      </c>
      <c r="T780" s="4" t="str">
        <f t="shared" si="62"/>
        <v>EC</v>
      </c>
    </row>
    <row r="781" spans="1:20" x14ac:dyDescent="0.25">
      <c r="A781" s="3">
        <v>42630.929270833331</v>
      </c>
      <c r="B781" s="4" t="s">
        <v>48</v>
      </c>
      <c r="C781" s="4" t="s">
        <v>733</v>
      </c>
      <c r="D781" s="4" t="s">
        <v>30</v>
      </c>
      <c r="E781" s="4" t="s">
        <v>23</v>
      </c>
      <c r="F781" s="5">
        <v>0</v>
      </c>
      <c r="G781" s="5">
        <v>296</v>
      </c>
      <c r="H781" s="5">
        <v>77126</v>
      </c>
      <c r="I781" s="5">
        <v>77691</v>
      </c>
      <c r="J781" s="4" t="s">
        <v>24</v>
      </c>
      <c r="K781" s="5">
        <v>78349</v>
      </c>
      <c r="L781" s="17" t="s">
        <v>34</v>
      </c>
      <c r="M781" s="5">
        <f t="shared" si="58"/>
        <v>347.42399999999998</v>
      </c>
      <c r="N781" s="6" t="str">
        <f>VLOOKUP(C781,'[18]Trips&amp;Operators'!$C$1:$E$99999,3,FALSE)</f>
        <v>CHANDLER</v>
      </c>
      <c r="O781" s="7" t="s">
        <v>26</v>
      </c>
      <c r="P781" s="8" t="s">
        <v>112</v>
      </c>
      <c r="Q781" s="4" t="str">
        <f t="shared" si="59"/>
        <v>17</v>
      </c>
      <c r="R781" s="9">
        <f t="shared" si="60"/>
        <v>42630</v>
      </c>
      <c r="S781" s="4" t="str">
        <f t="shared" si="61"/>
        <v>0233-17</v>
      </c>
      <c r="T781" s="4" t="str">
        <f t="shared" si="62"/>
        <v>EC</v>
      </c>
    </row>
    <row r="782" spans="1:20" x14ac:dyDescent="0.25">
      <c r="A782" s="3">
        <v>42630.242291666669</v>
      </c>
      <c r="B782" s="4" t="s">
        <v>177</v>
      </c>
      <c r="C782" s="4" t="s">
        <v>734</v>
      </c>
      <c r="D782" s="4" t="s">
        <v>33</v>
      </c>
      <c r="E782" s="4" t="s">
        <v>23</v>
      </c>
      <c r="F782" s="5">
        <v>0</v>
      </c>
      <c r="G782" s="5">
        <v>331</v>
      </c>
      <c r="H782" s="5">
        <v>78440</v>
      </c>
      <c r="I782" s="5">
        <v>77882</v>
      </c>
      <c r="J782" s="4" t="s">
        <v>24</v>
      </c>
      <c r="K782" s="5">
        <v>78469</v>
      </c>
      <c r="L782" s="17" t="s">
        <v>25</v>
      </c>
      <c r="M782" s="5">
        <f t="shared" si="58"/>
        <v>-309.93599999999998</v>
      </c>
      <c r="N782" s="6" t="str">
        <f>VLOOKUP(C782,'[18]Trips&amp;Operators'!$C$1:$E$99999,3,FALSE)</f>
        <v>DAVIS</v>
      </c>
      <c r="O782" s="7" t="s">
        <v>26</v>
      </c>
      <c r="P782" s="8" t="str">
        <f>VLOOKUP(E782,[2]CommonEnf!$A$1:$B$12,2,FALSE)</f>
        <v>Crossing Early Arrival</v>
      </c>
      <c r="Q782" s="4" t="str">
        <f t="shared" si="59"/>
        <v>17</v>
      </c>
      <c r="R782" s="9">
        <f t="shared" si="60"/>
        <v>42630</v>
      </c>
      <c r="S782" s="4" t="str">
        <f t="shared" si="61"/>
        <v>0108-17</v>
      </c>
      <c r="T782" s="4" t="str">
        <f t="shared" si="62"/>
        <v>EC</v>
      </c>
    </row>
    <row r="783" spans="1:20" x14ac:dyDescent="0.25">
      <c r="A783" s="3">
        <v>42630.325173611112</v>
      </c>
      <c r="B783" s="4" t="s">
        <v>185</v>
      </c>
      <c r="C783" s="4" t="s">
        <v>735</v>
      </c>
      <c r="D783" s="4" t="s">
        <v>22</v>
      </c>
      <c r="E783" s="4" t="s">
        <v>23</v>
      </c>
      <c r="F783" s="5">
        <v>0</v>
      </c>
      <c r="G783" s="5">
        <v>254</v>
      </c>
      <c r="H783" s="5">
        <v>78419</v>
      </c>
      <c r="I783" s="5">
        <v>77874</v>
      </c>
      <c r="J783" s="4" t="s">
        <v>24</v>
      </c>
      <c r="K783" s="5">
        <v>78469</v>
      </c>
      <c r="L783" s="17" t="s">
        <v>25</v>
      </c>
      <c r="M783" s="5">
        <f t="shared" si="58"/>
        <v>-314.16000000000003</v>
      </c>
      <c r="N783" s="6" t="str">
        <f>VLOOKUP(C783,'[18]Trips&amp;Operators'!$C$1:$E$99999,3,FALSE)</f>
        <v>KILLION</v>
      </c>
      <c r="O783" s="7" t="s">
        <v>26</v>
      </c>
      <c r="P783" s="8" t="str">
        <f>VLOOKUP(E783,[2]CommonEnf!$A$1:$B$12,2,FALSE)</f>
        <v>Crossing Early Arrival</v>
      </c>
      <c r="Q783" s="4" t="str">
        <f t="shared" si="59"/>
        <v>17</v>
      </c>
      <c r="R783" s="9">
        <f t="shared" si="60"/>
        <v>42630</v>
      </c>
      <c r="S783" s="4" t="str">
        <f t="shared" si="61"/>
        <v>0124-17</v>
      </c>
      <c r="T783" s="4" t="str">
        <f t="shared" si="62"/>
        <v>EC</v>
      </c>
    </row>
    <row r="784" spans="1:20" x14ac:dyDescent="0.25">
      <c r="A784" s="3">
        <v>42630.687835648147</v>
      </c>
      <c r="B784" s="4" t="s">
        <v>185</v>
      </c>
      <c r="C784" s="4" t="s">
        <v>736</v>
      </c>
      <c r="D784" s="4" t="s">
        <v>30</v>
      </c>
      <c r="E784" s="4" t="s">
        <v>23</v>
      </c>
      <c r="F784" s="5">
        <v>0</v>
      </c>
      <c r="G784" s="5">
        <v>413</v>
      </c>
      <c r="H784" s="5">
        <v>109147</v>
      </c>
      <c r="I784" s="5">
        <v>108466</v>
      </c>
      <c r="J784" s="4" t="s">
        <v>24</v>
      </c>
      <c r="K784" s="5">
        <v>109135</v>
      </c>
      <c r="L784" s="17" t="s">
        <v>25</v>
      </c>
      <c r="M784" s="5">
        <f t="shared" si="58"/>
        <v>-353.23200000000003</v>
      </c>
      <c r="N784" s="6" t="str">
        <f>VLOOKUP(C784,'[18]Trips&amp;Operators'!$C$1:$E$99999,3,FALSE)</f>
        <v>SHOOK</v>
      </c>
      <c r="O784" s="7" t="s">
        <v>26</v>
      </c>
      <c r="P784" s="8" t="str">
        <f>VLOOKUP(E784,[2]CommonEnf!$A$1:$B$12,2,FALSE)</f>
        <v>Crossing Early Arrival</v>
      </c>
      <c r="Q784" s="4" t="str">
        <f t="shared" si="59"/>
        <v>17</v>
      </c>
      <c r="R784" s="9">
        <f t="shared" si="60"/>
        <v>42630</v>
      </c>
      <c r="S784" s="4" t="str">
        <f t="shared" si="61"/>
        <v>0194-17</v>
      </c>
      <c r="T784" s="4" t="str">
        <f t="shared" si="62"/>
        <v>EC</v>
      </c>
    </row>
    <row r="785" spans="1:20" x14ac:dyDescent="0.25">
      <c r="A785" s="3">
        <v>42630.584039351852</v>
      </c>
      <c r="B785" s="4" t="s">
        <v>66</v>
      </c>
      <c r="C785" s="4" t="s">
        <v>737</v>
      </c>
      <c r="D785" s="4" t="s">
        <v>30</v>
      </c>
      <c r="E785" s="4" t="s">
        <v>45</v>
      </c>
      <c r="F785" s="5">
        <v>450</v>
      </c>
      <c r="G785" s="5">
        <v>504</v>
      </c>
      <c r="H785" s="5">
        <v>17294</v>
      </c>
      <c r="I785" s="5">
        <v>14553</v>
      </c>
      <c r="J785" s="4" t="s">
        <v>46</v>
      </c>
      <c r="K785" s="5">
        <v>15167</v>
      </c>
      <c r="L785" s="17" t="s">
        <v>25</v>
      </c>
      <c r="M785" s="5">
        <f t="shared" si="58"/>
        <v>-324.19200000000001</v>
      </c>
      <c r="N785" s="6" t="str">
        <f>VLOOKUP(C785,'[18]Trips&amp;Operators'!$C$1:$E$99999,3,FALSE)</f>
        <v>STRICKLAND</v>
      </c>
      <c r="O785" s="7" t="s">
        <v>26</v>
      </c>
      <c r="P785" s="8" t="str">
        <f>VLOOKUP(E785,[2]CommonEnf!$A$1:$B$12,2,FALSE)</f>
        <v>Speed Restriction</v>
      </c>
      <c r="Q785" s="4" t="str">
        <f t="shared" si="59"/>
        <v>17</v>
      </c>
      <c r="R785" s="9">
        <f t="shared" si="60"/>
        <v>42630</v>
      </c>
      <c r="S785" s="4" t="str">
        <f t="shared" si="61"/>
        <v>0172-17</v>
      </c>
      <c r="T785" s="4" t="str">
        <f t="shared" si="62"/>
        <v>EC</v>
      </c>
    </row>
    <row r="786" spans="1:20" x14ac:dyDescent="0.25">
      <c r="A786" s="3">
        <v>42630.70076388889</v>
      </c>
      <c r="B786" s="4" t="s">
        <v>172</v>
      </c>
      <c r="C786" s="4" t="s">
        <v>738</v>
      </c>
      <c r="D786" s="4" t="s">
        <v>30</v>
      </c>
      <c r="E786" s="4" t="s">
        <v>45</v>
      </c>
      <c r="F786" s="5">
        <v>400</v>
      </c>
      <c r="G786" s="5">
        <v>505</v>
      </c>
      <c r="H786" s="5">
        <v>17020</v>
      </c>
      <c r="I786" s="5">
        <v>17955</v>
      </c>
      <c r="J786" s="4" t="s">
        <v>46</v>
      </c>
      <c r="K786" s="5">
        <v>17867</v>
      </c>
      <c r="L786" s="17" t="s">
        <v>34</v>
      </c>
      <c r="M786" s="5">
        <f t="shared" si="58"/>
        <v>-46.463999999999999</v>
      </c>
      <c r="N786" s="6" t="str">
        <f>VLOOKUP(C786,'[18]Trips&amp;Operators'!$C$1:$E$99999,3,FALSE)</f>
        <v>MOSES</v>
      </c>
      <c r="O786" s="7" t="s">
        <v>26</v>
      </c>
      <c r="P786" s="8" t="str">
        <f>VLOOKUP(E786,[2]CommonEnf!$A$1:$B$12,2,FALSE)</f>
        <v>Speed Restriction</v>
      </c>
      <c r="Q786" s="4" t="str">
        <f t="shared" si="59"/>
        <v>17</v>
      </c>
      <c r="R786" s="9">
        <f t="shared" si="60"/>
        <v>42630</v>
      </c>
      <c r="S786" s="4" t="str">
        <f t="shared" si="61"/>
        <v>0205-17</v>
      </c>
      <c r="T786" s="4" t="str">
        <f t="shared" si="62"/>
        <v>EC</v>
      </c>
    </row>
    <row r="787" spans="1:20" x14ac:dyDescent="0.25">
      <c r="A787" s="3">
        <v>42630.764560185184</v>
      </c>
      <c r="B787" s="4" t="s">
        <v>177</v>
      </c>
      <c r="C787" s="4" t="s">
        <v>739</v>
      </c>
      <c r="D787" s="4" t="s">
        <v>30</v>
      </c>
      <c r="E787" s="4" t="s">
        <v>45</v>
      </c>
      <c r="F787" s="5">
        <v>300</v>
      </c>
      <c r="G787" s="5">
        <v>446</v>
      </c>
      <c r="H787" s="5">
        <v>23529</v>
      </c>
      <c r="I787" s="5">
        <v>22015</v>
      </c>
      <c r="J787" s="4" t="s">
        <v>46</v>
      </c>
      <c r="K787" s="5">
        <v>21848</v>
      </c>
      <c r="L787" s="17" t="s">
        <v>25</v>
      </c>
      <c r="M787" s="5">
        <f t="shared" si="58"/>
        <v>88.176000000000002</v>
      </c>
      <c r="N787" s="6" t="str">
        <f>VLOOKUP(C787,'[18]Trips&amp;Operators'!$C$1:$E$99999,3,FALSE)</f>
        <v>MOSES</v>
      </c>
      <c r="O787" s="7" t="s">
        <v>26</v>
      </c>
      <c r="P787" s="8" t="str">
        <f>VLOOKUP(E787,[2]CommonEnf!$A$1:$B$12,2,FALSE)</f>
        <v>Speed Restriction</v>
      </c>
      <c r="Q787" s="4" t="str">
        <f t="shared" si="59"/>
        <v>17</v>
      </c>
      <c r="R787" s="9">
        <f t="shared" si="60"/>
        <v>42630</v>
      </c>
      <c r="S787" s="4" t="str">
        <f t="shared" si="61"/>
        <v>0206-17</v>
      </c>
      <c r="T787" s="4" t="str">
        <f t="shared" si="62"/>
        <v>EC</v>
      </c>
    </row>
    <row r="788" spans="1:20" x14ac:dyDescent="0.25">
      <c r="A788" s="3">
        <v>42630.255219907405</v>
      </c>
      <c r="B788" s="4" t="s">
        <v>234</v>
      </c>
      <c r="C788" s="4" t="s">
        <v>740</v>
      </c>
      <c r="D788" s="4" t="s">
        <v>30</v>
      </c>
      <c r="E788" s="4" t="s">
        <v>45</v>
      </c>
      <c r="F788" s="5">
        <v>400</v>
      </c>
      <c r="G788" s="5">
        <v>561</v>
      </c>
      <c r="H788" s="5">
        <v>115599</v>
      </c>
      <c r="I788" s="5">
        <v>117190</v>
      </c>
      <c r="J788" s="4" t="s">
        <v>46</v>
      </c>
      <c r="K788" s="5">
        <v>116838</v>
      </c>
      <c r="L788" s="17" t="s">
        <v>34</v>
      </c>
      <c r="M788" s="5">
        <f t="shared" si="58"/>
        <v>-185.85599999999999</v>
      </c>
      <c r="N788" s="6" t="str">
        <f>VLOOKUP(C788,'[18]Trips&amp;Operators'!$C$1:$E$99999,3,FALSE)</f>
        <v>MALAVE</v>
      </c>
      <c r="O788" s="7" t="s">
        <v>26</v>
      </c>
      <c r="P788" s="8" t="str">
        <f>VLOOKUP(E788,[2]CommonEnf!$A$1:$B$12,2,FALSE)</f>
        <v>Speed Restriction</v>
      </c>
      <c r="Q788" s="4" t="str">
        <f t="shared" si="59"/>
        <v>17</v>
      </c>
      <c r="R788" s="9">
        <f t="shared" si="60"/>
        <v>42630</v>
      </c>
      <c r="S788" s="4" t="str">
        <f t="shared" si="61"/>
        <v>0117-17</v>
      </c>
      <c r="T788" s="4" t="str">
        <f t="shared" si="62"/>
        <v>EC</v>
      </c>
    </row>
    <row r="789" spans="1:20" x14ac:dyDescent="0.25">
      <c r="A789" s="3">
        <v>42631.052997685183</v>
      </c>
      <c r="B789" s="4" t="s">
        <v>146</v>
      </c>
      <c r="C789" s="4" t="s">
        <v>741</v>
      </c>
      <c r="D789" s="4" t="s">
        <v>33</v>
      </c>
      <c r="E789" s="4" t="s">
        <v>55</v>
      </c>
      <c r="F789" s="5">
        <v>200</v>
      </c>
      <c r="G789" s="5">
        <v>382</v>
      </c>
      <c r="H789" s="5">
        <v>67225</v>
      </c>
      <c r="I789" s="5">
        <v>68454</v>
      </c>
      <c r="J789" s="4" t="s">
        <v>56</v>
      </c>
      <c r="K789" s="5">
        <v>63995</v>
      </c>
      <c r="L789" s="17" t="s">
        <v>34</v>
      </c>
      <c r="M789" s="5">
        <f t="shared" si="58"/>
        <v>-2354.3519999999999</v>
      </c>
      <c r="N789" s="6" t="str">
        <f>VLOOKUP(C789,'[18]Trips&amp;Operators'!$C$1:$E$99999,3,FALSE)</f>
        <v>LEVIN</v>
      </c>
      <c r="O789" s="7" t="s">
        <v>26</v>
      </c>
      <c r="P789" s="8" t="str">
        <f>VLOOKUP(E789,[2]CommonEnf!$A$1:$B$12,2,FALSE)</f>
        <v>Legitimate STOP signal aspect</v>
      </c>
      <c r="Q789" s="4" t="str">
        <f t="shared" si="59"/>
        <v>17</v>
      </c>
      <c r="R789" s="9">
        <f t="shared" si="60"/>
        <v>42630</v>
      </c>
      <c r="S789" s="4" t="str">
        <f t="shared" si="61"/>
        <v>0245-17</v>
      </c>
      <c r="T789" s="4" t="str">
        <f t="shared" si="62"/>
        <v>EC</v>
      </c>
    </row>
    <row r="790" spans="1:20" x14ac:dyDescent="0.25">
      <c r="A790" s="3">
        <v>42630.288518518515</v>
      </c>
      <c r="B790" s="4" t="s">
        <v>209</v>
      </c>
      <c r="C790" s="4" t="s">
        <v>742</v>
      </c>
      <c r="D790" s="4" t="s">
        <v>30</v>
      </c>
      <c r="E790" s="4" t="s">
        <v>55</v>
      </c>
      <c r="F790" s="5">
        <v>0</v>
      </c>
      <c r="G790" s="5">
        <v>598</v>
      </c>
      <c r="H790" s="5">
        <v>131121</v>
      </c>
      <c r="I790" s="5">
        <v>129008</v>
      </c>
      <c r="J790" s="4" t="s">
        <v>56</v>
      </c>
      <c r="K790" s="5">
        <v>127587</v>
      </c>
      <c r="L790" s="17" t="s">
        <v>25</v>
      </c>
      <c r="M790" s="5">
        <f t="shared" si="58"/>
        <v>750.28800000000001</v>
      </c>
      <c r="N790" s="6" t="str">
        <f>VLOOKUP(C790,'[18]Trips&amp;Operators'!$C$1:$E$99999,3,FALSE)</f>
        <v>MALAVE</v>
      </c>
      <c r="O790" s="7" t="s">
        <v>26</v>
      </c>
      <c r="P790" s="8" t="str">
        <f>VLOOKUP(E790,[2]CommonEnf!$A$1:$B$12,2,FALSE)</f>
        <v>Legitimate STOP signal aspect</v>
      </c>
      <c r="Q790" s="4" t="str">
        <f t="shared" si="59"/>
        <v>17</v>
      </c>
      <c r="R790" s="9">
        <f t="shared" si="60"/>
        <v>42630</v>
      </c>
      <c r="S790" s="4" t="str">
        <f t="shared" si="61"/>
        <v>0118-17</v>
      </c>
      <c r="T790" s="4" t="str">
        <f t="shared" si="62"/>
        <v>EC</v>
      </c>
    </row>
    <row r="791" spans="1:20" x14ac:dyDescent="0.25">
      <c r="A791" s="3">
        <v>42630.308599537035</v>
      </c>
      <c r="B791" s="4" t="s">
        <v>177</v>
      </c>
      <c r="C791" s="4" t="s">
        <v>743</v>
      </c>
      <c r="D791" s="4" t="s">
        <v>30</v>
      </c>
      <c r="E791" s="4" t="s">
        <v>55</v>
      </c>
      <c r="F791" s="5">
        <v>0</v>
      </c>
      <c r="G791" s="5">
        <v>75</v>
      </c>
      <c r="H791" s="5">
        <v>127970</v>
      </c>
      <c r="I791" s="5">
        <v>127913</v>
      </c>
      <c r="J791" s="4" t="s">
        <v>56</v>
      </c>
      <c r="K791" s="5">
        <v>127587</v>
      </c>
      <c r="L791" s="17" t="s">
        <v>25</v>
      </c>
      <c r="M791" s="5">
        <f t="shared" si="58"/>
        <v>172.12799999999999</v>
      </c>
      <c r="N791" s="6" t="str">
        <f>VLOOKUP(C791,'[18]Trips&amp;Operators'!$C$1:$E$99999,3,FALSE)</f>
        <v>DAVIS</v>
      </c>
      <c r="O791" s="7" t="s">
        <v>26</v>
      </c>
      <c r="P791" s="8" t="str">
        <f>VLOOKUP(E791,[2]CommonEnf!$A$1:$B$12,2,FALSE)</f>
        <v>Legitimate STOP signal aspect</v>
      </c>
      <c r="Q791" s="4" t="str">
        <f t="shared" si="59"/>
        <v>17</v>
      </c>
      <c r="R791" s="9">
        <f t="shared" si="60"/>
        <v>42630</v>
      </c>
      <c r="S791" s="4" t="str">
        <f t="shared" si="61"/>
        <v>0122-17</v>
      </c>
      <c r="T791" s="4" t="str">
        <f t="shared" si="62"/>
        <v>EC</v>
      </c>
    </row>
    <row r="792" spans="1:20" x14ac:dyDescent="0.25">
      <c r="A792" s="3">
        <v>42630.335104166668</v>
      </c>
      <c r="B792" s="4" t="s">
        <v>113</v>
      </c>
      <c r="C792" s="4" t="s">
        <v>744</v>
      </c>
      <c r="D792" s="4" t="s">
        <v>30</v>
      </c>
      <c r="E792" s="4" t="s">
        <v>55</v>
      </c>
      <c r="F792" s="5">
        <v>0</v>
      </c>
      <c r="G792" s="5">
        <v>479</v>
      </c>
      <c r="H792" s="5">
        <v>194428</v>
      </c>
      <c r="I792" s="5">
        <v>192782</v>
      </c>
      <c r="J792" s="4" t="s">
        <v>56</v>
      </c>
      <c r="K792" s="5">
        <v>191723</v>
      </c>
      <c r="L792" s="17" t="s">
        <v>25</v>
      </c>
      <c r="M792" s="5">
        <f t="shared" si="58"/>
        <v>559.15200000000004</v>
      </c>
      <c r="N792" s="6" t="str">
        <f>VLOOKUP(C792,'[18]Trips&amp;Operators'!$C$1:$E$99999,3,FALSE)</f>
        <v>MAELZER</v>
      </c>
      <c r="O792" s="7" t="s">
        <v>26</v>
      </c>
      <c r="P792" s="8" t="str">
        <f>VLOOKUP(E792,[2]CommonEnf!$A$1:$B$12,2,FALSE)</f>
        <v>Legitimate STOP signal aspect</v>
      </c>
      <c r="Q792" s="4" t="str">
        <f t="shared" si="59"/>
        <v>17</v>
      </c>
      <c r="R792" s="9">
        <f t="shared" si="60"/>
        <v>42630</v>
      </c>
      <c r="S792" s="4" t="str">
        <f t="shared" si="61"/>
        <v>0128-17</v>
      </c>
      <c r="T792" s="4" t="str">
        <f t="shared" si="62"/>
        <v>EC</v>
      </c>
    </row>
    <row r="793" spans="1:20" x14ac:dyDescent="0.25">
      <c r="A793" s="3">
        <v>42630.574062500003</v>
      </c>
      <c r="B793" s="4" t="s">
        <v>209</v>
      </c>
      <c r="C793" s="4" t="s">
        <v>745</v>
      </c>
      <c r="D793" s="4" t="s">
        <v>30</v>
      </c>
      <c r="E793" s="4" t="s">
        <v>55</v>
      </c>
      <c r="F793" s="5">
        <v>0</v>
      </c>
      <c r="G793" s="5">
        <v>402</v>
      </c>
      <c r="H793" s="5">
        <v>194776</v>
      </c>
      <c r="I793" s="5">
        <v>193720</v>
      </c>
      <c r="J793" s="4" t="s">
        <v>56</v>
      </c>
      <c r="K793" s="5">
        <v>191723</v>
      </c>
      <c r="L793" s="17" t="s">
        <v>25</v>
      </c>
      <c r="M793" s="5">
        <f t="shared" si="58"/>
        <v>1054.4159999999999</v>
      </c>
      <c r="N793" s="6" t="str">
        <f>VLOOKUP(C793,'[18]Trips&amp;Operators'!$C$1:$E$99999,3,FALSE)</f>
        <v>STEWART</v>
      </c>
      <c r="O793" s="7" t="s">
        <v>26</v>
      </c>
      <c r="P793" s="8" t="str">
        <f>VLOOKUP(E793,[2]CommonEnf!$A$1:$B$12,2,FALSE)</f>
        <v>Legitimate STOP signal aspect</v>
      </c>
      <c r="Q793" s="4" t="str">
        <f t="shared" si="59"/>
        <v>17</v>
      </c>
      <c r="R793" s="9">
        <f t="shared" si="60"/>
        <v>42630</v>
      </c>
      <c r="S793" s="4" t="str">
        <f t="shared" si="61"/>
        <v>0174-17</v>
      </c>
      <c r="T793" s="4" t="str">
        <f t="shared" si="62"/>
        <v>EC</v>
      </c>
    </row>
    <row r="794" spans="1:20" x14ac:dyDescent="0.25">
      <c r="A794" s="3">
        <v>42630.415324074071</v>
      </c>
      <c r="B794" s="4" t="s">
        <v>48</v>
      </c>
      <c r="C794" s="4" t="s">
        <v>746</v>
      </c>
      <c r="D794" s="4" t="s">
        <v>33</v>
      </c>
      <c r="E794" s="4" t="s">
        <v>747</v>
      </c>
      <c r="F794" s="5">
        <v>790</v>
      </c>
      <c r="G794" s="5">
        <v>840</v>
      </c>
      <c r="H794" s="5">
        <v>143931</v>
      </c>
      <c r="I794" s="5">
        <v>148262</v>
      </c>
      <c r="J794" s="4" t="s">
        <v>46</v>
      </c>
      <c r="K794" s="5">
        <v>110617</v>
      </c>
      <c r="L794" s="17" t="s">
        <v>34</v>
      </c>
      <c r="M794" s="5">
        <f t="shared" si="58"/>
        <v>-19876.560000000001</v>
      </c>
      <c r="N794" s="6" t="str">
        <f>VLOOKUP(C794,'[18]Trips&amp;Operators'!$C$1:$E$99999,3,FALSE)</f>
        <v>STORY</v>
      </c>
      <c r="O794" s="7" t="s">
        <v>26</v>
      </c>
      <c r="P794" s="8" t="str">
        <f>VLOOKUP(E794,[2]CommonEnf!$A$1:$B$19,2,FALSE)</f>
        <v>Speed Restriction</v>
      </c>
      <c r="Q794" s="4" t="str">
        <f t="shared" si="59"/>
        <v>17</v>
      </c>
      <c r="R794" s="9">
        <f t="shared" si="60"/>
        <v>42630</v>
      </c>
      <c r="S794" s="4" t="str">
        <f t="shared" si="61"/>
        <v>0147-17</v>
      </c>
      <c r="T794" s="4" t="str">
        <f t="shared" si="62"/>
        <v>EC</v>
      </c>
    </row>
    <row r="795" spans="1:20" x14ac:dyDescent="0.25">
      <c r="A795" s="3">
        <v>42630.244212962964</v>
      </c>
      <c r="B795" s="4" t="s">
        <v>185</v>
      </c>
      <c r="C795" s="4" t="s">
        <v>748</v>
      </c>
      <c r="D795" s="4" t="s">
        <v>30</v>
      </c>
      <c r="E795" s="4" t="s">
        <v>63</v>
      </c>
      <c r="F795" s="5">
        <v>0</v>
      </c>
      <c r="G795" s="5">
        <v>60</v>
      </c>
      <c r="H795" s="5">
        <v>214</v>
      </c>
      <c r="I795" s="5">
        <v>156</v>
      </c>
      <c r="J795" s="4" t="s">
        <v>64</v>
      </c>
      <c r="K795" s="5">
        <v>1</v>
      </c>
      <c r="L795" s="17" t="s">
        <v>25</v>
      </c>
      <c r="M795" s="5">
        <f t="shared" si="58"/>
        <v>81.84</v>
      </c>
      <c r="N795" s="6" t="str">
        <f>VLOOKUP(C795,'[18]Trips&amp;Operators'!$C$1:$E$99999,3,FALSE)</f>
        <v>STORY</v>
      </c>
      <c r="O795" s="7" t="s">
        <v>26</v>
      </c>
      <c r="P795" s="8" t="str">
        <f>VLOOKUP(E795,[2]CommonEnf!$A$1:$B$12,2,FALSE)</f>
        <v>Line terminus</v>
      </c>
      <c r="Q795" s="4" t="str">
        <f t="shared" si="59"/>
        <v>17</v>
      </c>
      <c r="R795" s="9">
        <f t="shared" si="60"/>
        <v>42630</v>
      </c>
      <c r="S795" s="4" t="str">
        <f t="shared" si="61"/>
        <v>0106-17</v>
      </c>
      <c r="T795" s="4" t="str">
        <f t="shared" si="62"/>
        <v>EC</v>
      </c>
    </row>
    <row r="796" spans="1:20" x14ac:dyDescent="0.25">
      <c r="A796" s="3">
        <v>42630.264363425929</v>
      </c>
      <c r="B796" s="4" t="s">
        <v>28</v>
      </c>
      <c r="C796" s="4" t="s">
        <v>749</v>
      </c>
      <c r="D796" s="4" t="s">
        <v>30</v>
      </c>
      <c r="E796" s="4" t="s">
        <v>63</v>
      </c>
      <c r="F796" s="5">
        <v>0</v>
      </c>
      <c r="G796" s="5">
        <v>24</v>
      </c>
      <c r="H796" s="5">
        <v>61</v>
      </c>
      <c r="I796" s="5">
        <v>39</v>
      </c>
      <c r="J796" s="4" t="s">
        <v>64</v>
      </c>
      <c r="K796" s="5">
        <v>1</v>
      </c>
      <c r="L796" s="17" t="s">
        <v>25</v>
      </c>
      <c r="M796" s="5">
        <f t="shared" si="58"/>
        <v>20.064</v>
      </c>
      <c r="N796" s="6" t="str">
        <f>VLOOKUP(C796,'[18]Trips&amp;Operators'!$C$1:$E$99999,3,FALSE)</f>
        <v>KILLION</v>
      </c>
      <c r="O796" s="7" t="s">
        <v>26</v>
      </c>
      <c r="P796" s="8" t="str">
        <f>VLOOKUP(E796,[2]CommonEnf!$A$1:$B$19,2,FALSE)</f>
        <v>Line terminus</v>
      </c>
      <c r="Q796" s="4" t="str">
        <f t="shared" si="59"/>
        <v>17</v>
      </c>
      <c r="R796" s="9">
        <f t="shared" si="60"/>
        <v>42630</v>
      </c>
      <c r="S796" s="4" t="str">
        <f t="shared" si="61"/>
        <v>0110-17</v>
      </c>
      <c r="T796" s="4" t="str">
        <f t="shared" si="62"/>
        <v>EC</v>
      </c>
    </row>
    <row r="797" spans="1:20" x14ac:dyDescent="0.25">
      <c r="A797" s="3">
        <v>42630.275069444448</v>
      </c>
      <c r="B797" s="4" t="s">
        <v>152</v>
      </c>
      <c r="C797" s="4" t="s">
        <v>750</v>
      </c>
      <c r="D797" s="4" t="s">
        <v>30</v>
      </c>
      <c r="E797" s="4" t="s">
        <v>63</v>
      </c>
      <c r="F797" s="5">
        <v>0</v>
      </c>
      <c r="G797" s="5">
        <v>47</v>
      </c>
      <c r="H797" s="5">
        <v>165</v>
      </c>
      <c r="I797" s="5">
        <v>136</v>
      </c>
      <c r="J797" s="4" t="s">
        <v>64</v>
      </c>
      <c r="K797" s="5">
        <v>1</v>
      </c>
      <c r="L797" s="17" t="s">
        <v>25</v>
      </c>
      <c r="M797" s="5">
        <f t="shared" si="58"/>
        <v>71.28</v>
      </c>
      <c r="N797" s="6" t="str">
        <f>VLOOKUP(C797,'[18]Trips&amp;Operators'!$C$1:$E$99999,3,FALSE)</f>
        <v>GEBRETEKLE</v>
      </c>
      <c r="O797" s="7" t="s">
        <v>26</v>
      </c>
      <c r="P797" s="8" t="str">
        <f>VLOOKUP(E797,[2]CommonEnf!$A$1:$B$19,2,FALSE)</f>
        <v>Line terminus</v>
      </c>
      <c r="Q797" s="4" t="str">
        <f t="shared" si="59"/>
        <v>17</v>
      </c>
      <c r="R797" s="9">
        <f t="shared" si="60"/>
        <v>42630</v>
      </c>
      <c r="S797" s="4" t="str">
        <f t="shared" si="61"/>
        <v>0112-17</v>
      </c>
      <c r="T797" s="4" t="str">
        <f t="shared" si="62"/>
        <v>EC</v>
      </c>
    </row>
    <row r="798" spans="1:20" x14ac:dyDescent="0.25">
      <c r="A798" s="3">
        <v>42630.400567129633</v>
      </c>
      <c r="B798" s="4" t="s">
        <v>177</v>
      </c>
      <c r="C798" s="4" t="s">
        <v>751</v>
      </c>
      <c r="D798" s="4" t="s">
        <v>30</v>
      </c>
      <c r="E798" s="4" t="s">
        <v>63</v>
      </c>
      <c r="F798" s="5">
        <v>0</v>
      </c>
      <c r="G798" s="5">
        <v>61</v>
      </c>
      <c r="H798" s="5">
        <v>207</v>
      </c>
      <c r="I798" s="5">
        <v>119</v>
      </c>
      <c r="J798" s="4" t="s">
        <v>64</v>
      </c>
      <c r="K798" s="5">
        <v>1</v>
      </c>
      <c r="L798" s="17" t="s">
        <v>25</v>
      </c>
      <c r="M798" s="5">
        <f t="shared" si="58"/>
        <v>62.304000000000002</v>
      </c>
      <c r="N798" s="6" t="str">
        <f>VLOOKUP(C798,'[18]Trips&amp;Operators'!$C$1:$E$99999,3,FALSE)</f>
        <v>DAVIS</v>
      </c>
      <c r="O798" s="7" t="s">
        <v>26</v>
      </c>
      <c r="P798" s="8" t="str">
        <f>VLOOKUP(E798,[2]CommonEnf!$A$1:$B$19,2,FALSE)</f>
        <v>Line terminus</v>
      </c>
      <c r="Q798" s="4" t="str">
        <f t="shared" si="59"/>
        <v>17</v>
      </c>
      <c r="R798" s="9">
        <f t="shared" si="60"/>
        <v>42630</v>
      </c>
      <c r="S798" s="4" t="str">
        <f t="shared" si="61"/>
        <v>0136-17</v>
      </c>
      <c r="T798" s="4" t="str">
        <f t="shared" si="62"/>
        <v>EC</v>
      </c>
    </row>
    <row r="799" spans="1:20" x14ac:dyDescent="0.25">
      <c r="A799" s="3">
        <v>42630.431041666663</v>
      </c>
      <c r="B799" s="4" t="s">
        <v>113</v>
      </c>
      <c r="C799" s="4" t="s">
        <v>752</v>
      </c>
      <c r="D799" s="4" t="s">
        <v>30</v>
      </c>
      <c r="E799" s="4" t="s">
        <v>63</v>
      </c>
      <c r="F799" s="5">
        <v>0</v>
      </c>
      <c r="G799" s="5">
        <v>51</v>
      </c>
      <c r="H799" s="5">
        <v>187</v>
      </c>
      <c r="I799" s="5">
        <v>143</v>
      </c>
      <c r="J799" s="4" t="s">
        <v>64</v>
      </c>
      <c r="K799" s="5">
        <v>1</v>
      </c>
      <c r="L799" s="17" t="s">
        <v>25</v>
      </c>
      <c r="M799" s="5">
        <f t="shared" si="58"/>
        <v>74.975999999999999</v>
      </c>
      <c r="N799" s="6" t="str">
        <f>VLOOKUP(C799,'[18]Trips&amp;Operators'!$C$1:$E$99999,3,FALSE)</f>
        <v>SANTIZO</v>
      </c>
      <c r="O799" s="7" t="s">
        <v>26</v>
      </c>
      <c r="P799" s="8" t="str">
        <f>VLOOKUP(E799,[2]CommonEnf!$A$1:$B$19,2,FALSE)</f>
        <v>Line terminus</v>
      </c>
      <c r="Q799" s="4" t="str">
        <f t="shared" si="59"/>
        <v>17</v>
      </c>
      <c r="R799" s="9">
        <f t="shared" si="60"/>
        <v>42630</v>
      </c>
      <c r="S799" s="4" t="str">
        <f t="shared" si="61"/>
        <v>0142-17</v>
      </c>
      <c r="T799" s="4" t="str">
        <f t="shared" si="62"/>
        <v>EC</v>
      </c>
    </row>
    <row r="800" spans="1:20" x14ac:dyDescent="0.25">
      <c r="A800" s="3">
        <v>42630.296863425923</v>
      </c>
      <c r="B800" s="4" t="s">
        <v>182</v>
      </c>
      <c r="C800" s="4" t="s">
        <v>753</v>
      </c>
      <c r="D800" s="4" t="s">
        <v>30</v>
      </c>
      <c r="E800" s="4" t="s">
        <v>63</v>
      </c>
      <c r="F800" s="5">
        <v>0</v>
      </c>
      <c r="G800" s="5">
        <v>89</v>
      </c>
      <c r="H800" s="5">
        <v>233130</v>
      </c>
      <c r="I800" s="5">
        <v>233238</v>
      </c>
      <c r="J800" s="4" t="s">
        <v>64</v>
      </c>
      <c r="K800" s="5">
        <v>233491</v>
      </c>
      <c r="L800" s="17" t="s">
        <v>34</v>
      </c>
      <c r="M800" s="5">
        <f t="shared" si="58"/>
        <v>133.584</v>
      </c>
      <c r="N800" s="6" t="str">
        <f>VLOOKUP(C800,'[18]Trips&amp;Operators'!$C$1:$E$99999,3,FALSE)</f>
        <v>KILLION</v>
      </c>
      <c r="O800" s="7" t="s">
        <v>26</v>
      </c>
      <c r="P800" s="8" t="str">
        <f>VLOOKUP(E800,[2]CommonEnf!$A$1:$B$19,2,FALSE)</f>
        <v>Line terminus</v>
      </c>
      <c r="Q800" s="4" t="str">
        <f t="shared" si="59"/>
        <v>17</v>
      </c>
      <c r="R800" s="9">
        <f t="shared" si="60"/>
        <v>42630</v>
      </c>
      <c r="S800" s="4" t="str">
        <f t="shared" si="61"/>
        <v>0123-17</v>
      </c>
      <c r="T800" s="4" t="str">
        <f t="shared" si="62"/>
        <v>EC</v>
      </c>
    </row>
    <row r="801" spans="1:20" x14ac:dyDescent="0.25">
      <c r="A801" s="3">
        <v>42630.713101851848</v>
      </c>
      <c r="B801" s="4" t="s">
        <v>48</v>
      </c>
      <c r="C801" s="4" t="s">
        <v>754</v>
      </c>
      <c r="D801" s="4" t="s">
        <v>30</v>
      </c>
      <c r="E801" s="4" t="s">
        <v>63</v>
      </c>
      <c r="F801" s="5">
        <v>0</v>
      </c>
      <c r="G801" s="5">
        <v>26</v>
      </c>
      <c r="H801" s="5">
        <v>233401</v>
      </c>
      <c r="I801" s="5">
        <v>233420</v>
      </c>
      <c r="J801" s="4" t="s">
        <v>64</v>
      </c>
      <c r="K801" s="5">
        <v>233491</v>
      </c>
      <c r="L801" s="17" t="s">
        <v>34</v>
      </c>
      <c r="M801" s="5">
        <f t="shared" si="58"/>
        <v>37.488</v>
      </c>
      <c r="N801" s="6" t="str">
        <f>VLOOKUP(C801,'[18]Trips&amp;Operators'!$C$1:$E$99999,3,FALSE)</f>
        <v>BARTLETT</v>
      </c>
      <c r="O801" s="7" t="s">
        <v>26</v>
      </c>
      <c r="P801" s="8" t="str">
        <f>VLOOKUP(E801,[2]CommonEnf!$A$1:$B$19,2,FALSE)</f>
        <v>Line terminus</v>
      </c>
      <c r="Q801" s="4" t="str">
        <f t="shared" si="59"/>
        <v>17</v>
      </c>
      <c r="R801" s="9">
        <f t="shared" si="60"/>
        <v>42630</v>
      </c>
      <c r="S801" s="4" t="str">
        <f t="shared" si="61"/>
        <v>0203-17</v>
      </c>
      <c r="T801" s="4" t="str">
        <f t="shared" si="62"/>
        <v>EC</v>
      </c>
    </row>
    <row r="802" spans="1:20" x14ac:dyDescent="0.25">
      <c r="A802" s="3">
        <v>42630.312881944446</v>
      </c>
      <c r="B802" s="4" t="s">
        <v>78</v>
      </c>
      <c r="C802" s="4" t="s">
        <v>755</v>
      </c>
      <c r="D802" s="4" t="s">
        <v>33</v>
      </c>
      <c r="E802" s="4" t="s">
        <v>45</v>
      </c>
      <c r="F802" s="5">
        <v>400</v>
      </c>
      <c r="G802" s="5">
        <v>453</v>
      </c>
      <c r="H802" s="5">
        <v>43403</v>
      </c>
      <c r="I802" s="5">
        <v>44737</v>
      </c>
      <c r="J802" s="4" t="s">
        <v>46</v>
      </c>
      <c r="K802" s="5">
        <v>41797</v>
      </c>
      <c r="L802" s="17" t="s">
        <v>34</v>
      </c>
      <c r="M802" s="5">
        <f t="shared" si="58"/>
        <v>-1552.32</v>
      </c>
      <c r="N802" s="6" t="str">
        <f>VLOOKUP(C802,'[18]Trips&amp;Operators'!$C$1:$E$99999,3,FALSE)</f>
        <v>YORK</v>
      </c>
      <c r="O802" s="7" t="s">
        <v>26</v>
      </c>
      <c r="P802" s="8" t="str">
        <f>VLOOKUP(E802,[2]CommonEnf!$A$1:$B$19,2,FALSE)</f>
        <v>Speed Restriction</v>
      </c>
      <c r="Q802" s="4" t="str">
        <f t="shared" si="59"/>
        <v>17</v>
      </c>
      <c r="R802" s="9">
        <f t="shared" si="60"/>
        <v>42630</v>
      </c>
      <c r="S802" s="4" t="str">
        <f t="shared" si="61"/>
        <v>1803-17</v>
      </c>
      <c r="T802" s="4" t="str">
        <f t="shared" si="62"/>
        <v>NW</v>
      </c>
    </row>
    <row r="803" spans="1:20" x14ac:dyDescent="0.25">
      <c r="A803" s="3">
        <v>42630.238993055558</v>
      </c>
      <c r="B803" s="4" t="s">
        <v>69</v>
      </c>
      <c r="C803" s="4" t="s">
        <v>756</v>
      </c>
      <c r="D803" s="4" t="s">
        <v>33</v>
      </c>
      <c r="E803" s="4" t="s">
        <v>45</v>
      </c>
      <c r="F803" s="5">
        <v>150</v>
      </c>
      <c r="G803" s="5">
        <v>200</v>
      </c>
      <c r="H803" s="5">
        <v>56972</v>
      </c>
      <c r="I803" s="5">
        <v>56513</v>
      </c>
      <c r="J803" s="4" t="s">
        <v>46</v>
      </c>
      <c r="K803" s="5">
        <v>59050</v>
      </c>
      <c r="L803" s="17" t="s">
        <v>25</v>
      </c>
      <c r="M803" s="5">
        <f t="shared" si="58"/>
        <v>-1339.5359999999998</v>
      </c>
      <c r="N803" s="6" t="str">
        <f>VLOOKUP(C803,'[18]Trips&amp;Operators'!$C$1:$E$99999,3,FALSE)</f>
        <v>YORK</v>
      </c>
      <c r="O803" s="7" t="s">
        <v>26</v>
      </c>
      <c r="P803" s="8" t="str">
        <f>VLOOKUP(E803,[2]CommonEnf!$A$1:$B$19,2,FALSE)</f>
        <v>Speed Restriction</v>
      </c>
      <c r="Q803" s="4" t="str">
        <f t="shared" si="59"/>
        <v>17</v>
      </c>
      <c r="R803" s="9">
        <f t="shared" si="60"/>
        <v>42630</v>
      </c>
      <c r="S803" s="4" t="str">
        <f t="shared" si="61"/>
        <v>1800-17</v>
      </c>
      <c r="T803" s="4" t="str">
        <f t="shared" si="62"/>
        <v>NW</v>
      </c>
    </row>
    <row r="804" spans="1:20" x14ac:dyDescent="0.25">
      <c r="A804" s="3">
        <v>42630.785740740743</v>
      </c>
      <c r="B804" s="4" t="s">
        <v>69</v>
      </c>
      <c r="C804" s="4" t="s">
        <v>757</v>
      </c>
      <c r="D804" s="4" t="s">
        <v>33</v>
      </c>
      <c r="E804" s="4" t="s">
        <v>55</v>
      </c>
      <c r="F804" s="5">
        <v>200</v>
      </c>
      <c r="G804" s="5">
        <v>250</v>
      </c>
      <c r="H804" s="5">
        <v>17405</v>
      </c>
      <c r="I804" s="5">
        <v>16580</v>
      </c>
      <c r="J804" s="4" t="s">
        <v>56</v>
      </c>
      <c r="K804" s="5">
        <v>19000</v>
      </c>
      <c r="L804" s="17" t="s">
        <v>25</v>
      </c>
      <c r="M804" s="5">
        <f t="shared" si="58"/>
        <v>-1277.76</v>
      </c>
      <c r="N804" s="6" t="str">
        <f>VLOOKUP(C804,'[18]Trips&amp;Operators'!$C$1:$E$99999,3,FALSE)</f>
        <v>OUN</v>
      </c>
      <c r="O804" s="7" t="s">
        <v>26</v>
      </c>
      <c r="P804" s="8" t="str">
        <f>VLOOKUP(E804,[2]CommonEnf!$A$1:$B$19,2,FALSE)</f>
        <v>Legitimate STOP signal aspect</v>
      </c>
      <c r="Q804" s="4" t="str">
        <f t="shared" si="59"/>
        <v>17</v>
      </c>
      <c r="R804" s="9">
        <f t="shared" si="60"/>
        <v>42630</v>
      </c>
      <c r="S804" s="4" t="str">
        <f t="shared" si="61"/>
        <v>1826-17</v>
      </c>
      <c r="T804" s="4" t="str">
        <f t="shared" si="62"/>
        <v>NW</v>
      </c>
    </row>
    <row r="805" spans="1:20" x14ac:dyDescent="0.25">
      <c r="A805" s="3">
        <v>42630.663055555553</v>
      </c>
      <c r="B805" s="4" t="s">
        <v>69</v>
      </c>
      <c r="C805" s="4" t="s">
        <v>758</v>
      </c>
      <c r="D805" s="4" t="s">
        <v>30</v>
      </c>
      <c r="E805" s="4" t="s">
        <v>63</v>
      </c>
      <c r="F805" s="5">
        <v>0</v>
      </c>
      <c r="G805" s="5">
        <v>59</v>
      </c>
      <c r="H805" s="5">
        <v>799</v>
      </c>
      <c r="I805" s="5">
        <v>740</v>
      </c>
      <c r="J805" s="4" t="s">
        <v>64</v>
      </c>
      <c r="K805" s="5">
        <v>575</v>
      </c>
      <c r="L805" s="17" t="s">
        <v>25</v>
      </c>
      <c r="M805" s="5">
        <f t="shared" si="58"/>
        <v>87.12</v>
      </c>
      <c r="N805" s="6" t="str">
        <f>VLOOKUP(C805,'[18]Trips&amp;Operators'!$C$1:$E$99999,3,FALSE)</f>
        <v>OUN</v>
      </c>
      <c r="O805" s="7" t="s">
        <v>26</v>
      </c>
      <c r="P805" s="8" t="str">
        <f>VLOOKUP(E805,[2]CommonEnf!$A$1:$B$19,2,FALSE)</f>
        <v>Line terminus</v>
      </c>
      <c r="Q805" s="4" t="str">
        <f t="shared" si="59"/>
        <v>17</v>
      </c>
      <c r="R805" s="9">
        <f t="shared" si="60"/>
        <v>42630</v>
      </c>
      <c r="S805" s="4" t="str">
        <f t="shared" si="61"/>
        <v>1820-17</v>
      </c>
      <c r="T805" s="4" t="str">
        <f t="shared" si="62"/>
        <v>NW</v>
      </c>
    </row>
    <row r="806" spans="1:20" x14ac:dyDescent="0.25">
      <c r="A806" s="3">
        <v>42630.83252314815</v>
      </c>
      <c r="B806" s="4" t="s">
        <v>69</v>
      </c>
      <c r="C806" s="4" t="s">
        <v>759</v>
      </c>
      <c r="D806" s="4" t="s">
        <v>30</v>
      </c>
      <c r="E806" s="4" t="s">
        <v>63</v>
      </c>
      <c r="F806" s="5">
        <v>0</v>
      </c>
      <c r="G806" s="5">
        <v>38</v>
      </c>
      <c r="H806" s="5">
        <v>680</v>
      </c>
      <c r="I806" s="5">
        <v>633</v>
      </c>
      <c r="J806" s="4" t="s">
        <v>64</v>
      </c>
      <c r="K806" s="5">
        <v>575</v>
      </c>
      <c r="L806" s="17" t="s">
        <v>25</v>
      </c>
      <c r="M806" s="5">
        <f t="shared" si="58"/>
        <v>30.623999999999999</v>
      </c>
      <c r="N806" s="6" t="str">
        <f>VLOOKUP(C806,'[18]Trips&amp;Operators'!$C$1:$E$99999,3,FALSE)</f>
        <v>OUN</v>
      </c>
      <c r="O806" s="7" t="s">
        <v>26</v>
      </c>
      <c r="P806" s="8" t="str">
        <f>VLOOKUP(E806,[2]CommonEnf!$A$1:$B$19,2,FALSE)</f>
        <v>Line terminus</v>
      </c>
      <c r="Q806" s="4" t="str">
        <f t="shared" si="59"/>
        <v>17</v>
      </c>
      <c r="R806" s="9">
        <f t="shared" si="60"/>
        <v>42630</v>
      </c>
      <c r="S806" s="4" t="str">
        <f t="shared" si="61"/>
        <v>1828-17</v>
      </c>
      <c r="T806" s="4" t="str">
        <f t="shared" si="62"/>
        <v>NW</v>
      </c>
    </row>
    <row r="807" spans="1:20" x14ac:dyDescent="0.25">
      <c r="A807" s="3">
        <v>42630.871747685182</v>
      </c>
      <c r="B807" s="4" t="s">
        <v>69</v>
      </c>
      <c r="C807" s="4" t="s">
        <v>760</v>
      </c>
      <c r="D807" s="4" t="s">
        <v>30</v>
      </c>
      <c r="E807" s="4" t="s">
        <v>63</v>
      </c>
      <c r="F807" s="5">
        <v>0</v>
      </c>
      <c r="G807" s="5">
        <v>138</v>
      </c>
      <c r="H807" s="5">
        <v>1455</v>
      </c>
      <c r="I807" s="5">
        <v>1252</v>
      </c>
      <c r="J807" s="4" t="s">
        <v>64</v>
      </c>
      <c r="K807" s="5">
        <v>575</v>
      </c>
      <c r="L807" s="17" t="s">
        <v>25</v>
      </c>
      <c r="M807" s="5">
        <f t="shared" si="58"/>
        <v>357.45600000000002</v>
      </c>
      <c r="N807" s="6" t="str">
        <f>VLOOKUP(C807,'[18]Trips&amp;Operators'!$C$1:$E$99999,3,FALSE)</f>
        <v>OUN</v>
      </c>
      <c r="O807" s="7" t="s">
        <v>26</v>
      </c>
      <c r="P807" s="8" t="str">
        <f>VLOOKUP(E807,[2]CommonEnf!$A$1:$B$19,2,FALSE)</f>
        <v>Line terminus</v>
      </c>
      <c r="Q807" s="4" t="str">
        <f t="shared" si="59"/>
        <v>17</v>
      </c>
      <c r="R807" s="9">
        <f t="shared" si="60"/>
        <v>42630</v>
      </c>
      <c r="S807" s="4" t="str">
        <f t="shared" si="61"/>
        <v>1830-17</v>
      </c>
      <c r="T807" s="4" t="str">
        <f t="shared" si="62"/>
        <v>NW</v>
      </c>
    </row>
    <row r="808" spans="1:20" x14ac:dyDescent="0.25">
      <c r="A808" s="3">
        <v>42630.872129629628</v>
      </c>
      <c r="B808" s="4" t="s">
        <v>69</v>
      </c>
      <c r="C808" s="4" t="s">
        <v>760</v>
      </c>
      <c r="D808" s="4" t="s">
        <v>30</v>
      </c>
      <c r="E808" s="4" t="s">
        <v>63</v>
      </c>
      <c r="F808" s="5">
        <v>0</v>
      </c>
      <c r="G808" s="5">
        <v>69</v>
      </c>
      <c r="H808" s="5">
        <v>1207</v>
      </c>
      <c r="I808" s="5">
        <v>1098</v>
      </c>
      <c r="J808" s="4" t="s">
        <v>64</v>
      </c>
      <c r="K808" s="5">
        <v>575</v>
      </c>
      <c r="L808" s="17" t="s">
        <v>25</v>
      </c>
      <c r="M808" s="5">
        <f t="shared" si="58"/>
        <v>276.14400000000001</v>
      </c>
      <c r="N808" s="6" t="str">
        <f>VLOOKUP(C808,'[18]Trips&amp;Operators'!$C$1:$E$99999,3,FALSE)</f>
        <v>OUN</v>
      </c>
      <c r="O808" s="7" t="s">
        <v>26</v>
      </c>
      <c r="P808" s="8" t="str">
        <f>VLOOKUP(E808,[2]CommonEnf!$A$1:$B$19,2,FALSE)</f>
        <v>Line terminus</v>
      </c>
      <c r="Q808" s="4" t="str">
        <f t="shared" si="59"/>
        <v>17</v>
      </c>
      <c r="R808" s="9">
        <f t="shared" si="60"/>
        <v>42630</v>
      </c>
      <c r="S808" s="4" t="str">
        <f t="shared" si="61"/>
        <v>1830-17</v>
      </c>
      <c r="T808" s="4" t="str">
        <f t="shared" si="62"/>
        <v>NW</v>
      </c>
    </row>
    <row r="809" spans="1:20" x14ac:dyDescent="0.25">
      <c r="A809" s="3">
        <v>42630.872743055559</v>
      </c>
      <c r="B809" s="4" t="s">
        <v>69</v>
      </c>
      <c r="C809" s="4" t="s">
        <v>760</v>
      </c>
      <c r="D809" s="4" t="s">
        <v>30</v>
      </c>
      <c r="E809" s="4" t="s">
        <v>63</v>
      </c>
      <c r="F809" s="5">
        <v>0</v>
      </c>
      <c r="G809" s="5">
        <v>64</v>
      </c>
      <c r="H809" s="5">
        <v>832</v>
      </c>
      <c r="I809" s="5">
        <v>771</v>
      </c>
      <c r="J809" s="4" t="s">
        <v>64</v>
      </c>
      <c r="K809" s="5">
        <v>575</v>
      </c>
      <c r="L809" s="17" t="s">
        <v>25</v>
      </c>
      <c r="M809" s="5">
        <f t="shared" si="58"/>
        <v>103.488</v>
      </c>
      <c r="N809" s="6" t="str">
        <f>VLOOKUP(C809,'[18]Trips&amp;Operators'!$C$1:$E$99999,3,FALSE)</f>
        <v>OUN</v>
      </c>
      <c r="O809" s="7" t="s">
        <v>26</v>
      </c>
      <c r="P809" s="8" t="str">
        <f>VLOOKUP(E809,[2]CommonEnf!$A$1:$B$19,2,FALSE)</f>
        <v>Line terminus</v>
      </c>
      <c r="Q809" s="4" t="str">
        <f t="shared" si="59"/>
        <v>17</v>
      </c>
      <c r="R809" s="9">
        <f t="shared" si="60"/>
        <v>42630</v>
      </c>
      <c r="S809" s="4" t="str">
        <f t="shared" si="61"/>
        <v>1830-17</v>
      </c>
      <c r="T809" s="4" t="str">
        <f t="shared" si="62"/>
        <v>NW</v>
      </c>
    </row>
    <row r="810" spans="1:20" x14ac:dyDescent="0.25">
      <c r="A810" s="3">
        <v>42630.523518518516</v>
      </c>
      <c r="B810" s="4" t="s">
        <v>78</v>
      </c>
      <c r="C810" s="4" t="s">
        <v>761</v>
      </c>
      <c r="D810" s="4" t="s">
        <v>30</v>
      </c>
      <c r="E810" s="4" t="s">
        <v>63</v>
      </c>
      <c r="F810" s="5">
        <v>0</v>
      </c>
      <c r="G810" s="5">
        <v>127</v>
      </c>
      <c r="H810" s="5">
        <v>57821</v>
      </c>
      <c r="I810" s="5">
        <v>58058</v>
      </c>
      <c r="J810" s="4" t="s">
        <v>64</v>
      </c>
      <c r="K810" s="5">
        <v>59048</v>
      </c>
      <c r="L810" s="17" t="s">
        <v>34</v>
      </c>
      <c r="M810" s="5">
        <f t="shared" si="58"/>
        <v>522.72</v>
      </c>
      <c r="N810" s="6" t="str">
        <f>VLOOKUP(C810,'[18]Trips&amp;Operators'!$C$1:$E$99999,3,FALSE)</f>
        <v>YORK</v>
      </c>
      <c r="O810" s="7" t="s">
        <v>26</v>
      </c>
      <c r="P810" s="8" t="str">
        <f>VLOOKUP(E810,[2]CommonEnf!$A$1:$B$19,2,FALSE)</f>
        <v>Line terminus</v>
      </c>
      <c r="Q810" s="4" t="str">
        <f t="shared" si="59"/>
        <v>17</v>
      </c>
      <c r="R810" s="9">
        <f t="shared" si="60"/>
        <v>42630</v>
      </c>
      <c r="S810" s="4" t="str">
        <f t="shared" si="61"/>
        <v>1813-17</v>
      </c>
      <c r="T810" s="4" t="str">
        <f t="shared" si="62"/>
        <v>NW</v>
      </c>
    </row>
    <row r="811" spans="1:20" x14ac:dyDescent="0.25">
      <c r="A811" s="3">
        <v>42630.524895833332</v>
      </c>
      <c r="B811" s="4" t="s">
        <v>78</v>
      </c>
      <c r="C811" s="4" t="s">
        <v>761</v>
      </c>
      <c r="D811" s="4" t="s">
        <v>30</v>
      </c>
      <c r="E811" s="4" t="s">
        <v>63</v>
      </c>
      <c r="F811" s="5">
        <v>0</v>
      </c>
      <c r="G811" s="5">
        <v>27</v>
      </c>
      <c r="H811" s="5">
        <v>58922</v>
      </c>
      <c r="I811" s="5">
        <v>58937</v>
      </c>
      <c r="J811" s="4" t="s">
        <v>64</v>
      </c>
      <c r="K811" s="5">
        <v>59048</v>
      </c>
      <c r="L811" s="17" t="s">
        <v>34</v>
      </c>
      <c r="M811" s="5">
        <f t="shared" si="58"/>
        <v>58.607999999999997</v>
      </c>
      <c r="N811" s="6" t="str">
        <f>VLOOKUP(C811,'[18]Trips&amp;Operators'!$C$1:$E$99999,3,FALSE)</f>
        <v>YORK</v>
      </c>
      <c r="O811" s="7" t="s">
        <v>26</v>
      </c>
      <c r="P811" s="8" t="str">
        <f>VLOOKUP(E811,[2]CommonEnf!$A$1:$B$19,2,FALSE)</f>
        <v>Line terminus</v>
      </c>
      <c r="Q811" s="4" t="str">
        <f t="shared" si="59"/>
        <v>17</v>
      </c>
      <c r="R811" s="9">
        <f t="shared" si="60"/>
        <v>42630</v>
      </c>
      <c r="S811" s="4" t="str">
        <f t="shared" si="61"/>
        <v>1813-17</v>
      </c>
      <c r="T811" s="4" t="str">
        <f t="shared" si="62"/>
        <v>NW</v>
      </c>
    </row>
    <row r="812" spans="1:20" x14ac:dyDescent="0.25">
      <c r="A812" s="3">
        <v>42630.691284722219</v>
      </c>
      <c r="B812" s="4" t="s">
        <v>78</v>
      </c>
      <c r="C812" s="4" t="s">
        <v>762</v>
      </c>
      <c r="D812" s="4" t="s">
        <v>30</v>
      </c>
      <c r="E812" s="4" t="s">
        <v>63</v>
      </c>
      <c r="F812" s="5">
        <v>0</v>
      </c>
      <c r="G812" s="5">
        <v>49</v>
      </c>
      <c r="H812" s="5">
        <v>58892</v>
      </c>
      <c r="I812" s="5">
        <v>58933</v>
      </c>
      <c r="J812" s="4" t="s">
        <v>64</v>
      </c>
      <c r="K812" s="5">
        <v>59048</v>
      </c>
      <c r="L812" s="17" t="s">
        <v>34</v>
      </c>
      <c r="M812" s="5">
        <f t="shared" si="58"/>
        <v>60.72</v>
      </c>
      <c r="N812" s="6" t="str">
        <f>VLOOKUP(C812,'[18]Trips&amp;Operators'!$C$1:$E$99999,3,FALSE)</f>
        <v>OUN</v>
      </c>
      <c r="O812" s="7" t="s">
        <v>26</v>
      </c>
      <c r="P812" s="8" t="str">
        <f>VLOOKUP(E812,[2]CommonEnf!$A$1:$B$19,2,FALSE)</f>
        <v>Line terminus</v>
      </c>
      <c r="Q812" s="4" t="str">
        <f t="shared" si="59"/>
        <v>17</v>
      </c>
      <c r="R812" s="9">
        <f t="shared" si="60"/>
        <v>42630</v>
      </c>
      <c r="S812" s="4" t="str">
        <f t="shared" si="61"/>
        <v>1821-17</v>
      </c>
      <c r="T812" s="4" t="str">
        <f t="shared" si="62"/>
        <v>NW</v>
      </c>
    </row>
    <row r="813" spans="1:20" x14ac:dyDescent="0.25">
      <c r="A813" s="3">
        <v>42630.774282407408</v>
      </c>
      <c r="B813" s="4" t="s">
        <v>78</v>
      </c>
      <c r="C813" s="4" t="s">
        <v>763</v>
      </c>
      <c r="D813" s="4" t="s">
        <v>30</v>
      </c>
      <c r="E813" s="4" t="s">
        <v>63</v>
      </c>
      <c r="F813" s="5">
        <v>0</v>
      </c>
      <c r="G813" s="5">
        <v>47</v>
      </c>
      <c r="H813" s="5">
        <v>58882</v>
      </c>
      <c r="I813" s="5">
        <v>58914</v>
      </c>
      <c r="J813" s="4" t="s">
        <v>64</v>
      </c>
      <c r="K813" s="5">
        <v>59048</v>
      </c>
      <c r="L813" s="17" t="s">
        <v>34</v>
      </c>
      <c r="M813" s="5">
        <f t="shared" si="58"/>
        <v>70.751999999999995</v>
      </c>
      <c r="N813" s="6" t="str">
        <f>VLOOKUP(C813,'[18]Trips&amp;Operators'!$C$1:$E$99999,3,FALSE)</f>
        <v>OUN</v>
      </c>
      <c r="O813" s="7" t="s">
        <v>26</v>
      </c>
      <c r="P813" s="8" t="str">
        <f>VLOOKUP(E813,[2]CommonEnf!$A$1:$B$19,2,FALSE)</f>
        <v>Line terminus</v>
      </c>
      <c r="Q813" s="4" t="str">
        <f t="shared" si="59"/>
        <v>17</v>
      </c>
      <c r="R813" s="9">
        <f t="shared" si="60"/>
        <v>42630</v>
      </c>
      <c r="S813" s="4" t="str">
        <f t="shared" si="61"/>
        <v>1825-17</v>
      </c>
      <c r="T813" s="4" t="str">
        <f t="shared" si="62"/>
        <v>NW</v>
      </c>
    </row>
    <row r="814" spans="1:20" x14ac:dyDescent="0.25">
      <c r="A814" s="10">
        <v>42630.806516203702</v>
      </c>
      <c r="B814" s="11" t="s">
        <v>136</v>
      </c>
      <c r="C814" s="11" t="s">
        <v>764</v>
      </c>
      <c r="D814" s="11" t="s">
        <v>33</v>
      </c>
      <c r="E814" s="11" t="s">
        <v>45</v>
      </c>
      <c r="F814" s="12">
        <v>150</v>
      </c>
      <c r="G814" s="12">
        <v>200</v>
      </c>
      <c r="H814" s="12">
        <v>4418</v>
      </c>
      <c r="I814" s="12">
        <v>4644</v>
      </c>
      <c r="J814" s="11" t="s">
        <v>46</v>
      </c>
      <c r="K814" s="12">
        <v>3478</v>
      </c>
      <c r="L814" s="19" t="s">
        <v>34</v>
      </c>
      <c r="M814" s="12">
        <f t="shared" si="58"/>
        <v>-615.64800000000002</v>
      </c>
      <c r="N814" s="13" t="str">
        <f>VLOOKUP(C814,'[18]Trips&amp;Operators'!$C$1:$E$99999,3,FALSE)</f>
        <v>CLARK</v>
      </c>
      <c r="O814" s="14" t="s">
        <v>26</v>
      </c>
      <c r="P814" s="15"/>
      <c r="Q814" s="11" t="str">
        <f t="shared" si="59"/>
        <v>17</v>
      </c>
      <c r="R814" s="16">
        <f t="shared" si="60"/>
        <v>42630</v>
      </c>
      <c r="S814" s="2" t="str">
        <f t="shared" si="61"/>
        <v>0305-17</v>
      </c>
      <c r="T814" s="2" t="str">
        <f t="shared" si="62"/>
        <v>Other</v>
      </c>
    </row>
    <row r="815" spans="1:20" x14ac:dyDescent="0.25">
      <c r="A815" s="3">
        <v>42630.769490740742</v>
      </c>
      <c r="B815" s="4" t="s">
        <v>202</v>
      </c>
      <c r="C815" s="4" t="s">
        <v>765</v>
      </c>
      <c r="D815" s="4" t="s">
        <v>33</v>
      </c>
      <c r="E815" s="4" t="s">
        <v>55</v>
      </c>
      <c r="F815" s="5">
        <v>0</v>
      </c>
      <c r="G815" s="5">
        <v>108</v>
      </c>
      <c r="H815" s="5">
        <v>24087</v>
      </c>
      <c r="I815" s="5">
        <v>23908</v>
      </c>
      <c r="J815" s="4" t="s">
        <v>56</v>
      </c>
      <c r="K815" s="5">
        <v>24235</v>
      </c>
      <c r="L815" s="17" t="s">
        <v>25</v>
      </c>
      <c r="M815" s="5">
        <f t="shared" si="58"/>
        <v>-172.65600000000001</v>
      </c>
      <c r="N815" s="6" t="str">
        <f>VLOOKUP(C815,'[18]Trips&amp;Operators'!$C$1:$E$99999,3,FALSE)</f>
        <v>LEVIN</v>
      </c>
      <c r="O815" s="7" t="s">
        <v>26</v>
      </c>
      <c r="P815" s="8"/>
      <c r="Q815" s="4" t="str">
        <f t="shared" si="59"/>
        <v>17</v>
      </c>
      <c r="R815" s="9">
        <f t="shared" si="60"/>
        <v>42630</v>
      </c>
      <c r="S815" s="2" t="str">
        <f t="shared" si="61"/>
        <v>66-17</v>
      </c>
      <c r="T815" s="2" t="str">
        <f t="shared" si="62"/>
        <v>Other</v>
      </c>
    </row>
    <row r="816" spans="1:20" x14ac:dyDescent="0.25">
      <c r="A816" s="3">
        <v>42630.462118055555</v>
      </c>
      <c r="B816" s="4" t="s">
        <v>161</v>
      </c>
      <c r="C816" s="4" t="s">
        <v>766</v>
      </c>
      <c r="D816" s="4" t="s">
        <v>30</v>
      </c>
      <c r="E816" s="4" t="s">
        <v>63</v>
      </c>
      <c r="F816" s="5">
        <v>0</v>
      </c>
      <c r="G816" s="5">
        <v>92</v>
      </c>
      <c r="H816" s="5">
        <v>1183</v>
      </c>
      <c r="I816" s="5">
        <v>1108</v>
      </c>
      <c r="J816" s="4" t="s">
        <v>64</v>
      </c>
      <c r="K816" s="5">
        <v>826</v>
      </c>
      <c r="L816" s="17" t="s">
        <v>25</v>
      </c>
      <c r="M816" s="5">
        <f t="shared" si="58"/>
        <v>148.89599999999999</v>
      </c>
      <c r="N816" s="6" t="str">
        <f>VLOOKUP(C816,'[18]Trips&amp;Operators'!$C$1:$E$99999,3,FALSE)</f>
        <v>MOSES</v>
      </c>
      <c r="O816" s="7" t="s">
        <v>26</v>
      </c>
      <c r="P816" s="8"/>
      <c r="Q816" s="4" t="str">
        <f t="shared" si="59"/>
        <v>17</v>
      </c>
      <c r="R816" s="9">
        <f t="shared" si="60"/>
        <v>42630</v>
      </c>
      <c r="S816" s="2" t="str">
        <f t="shared" si="61"/>
        <v>56-17</v>
      </c>
      <c r="T816" s="2" t="str">
        <f t="shared" si="62"/>
        <v>Other</v>
      </c>
    </row>
    <row r="817" spans="1:20" x14ac:dyDescent="0.25">
      <c r="A817" s="3">
        <v>42630.462557870371</v>
      </c>
      <c r="B817" s="4" t="s">
        <v>161</v>
      </c>
      <c r="C817" s="4" t="s">
        <v>766</v>
      </c>
      <c r="D817" s="4" t="s">
        <v>30</v>
      </c>
      <c r="E817" s="4" t="s">
        <v>63</v>
      </c>
      <c r="F817" s="5">
        <v>0</v>
      </c>
      <c r="G817" s="5">
        <v>47</v>
      </c>
      <c r="H817" s="5">
        <v>1054</v>
      </c>
      <c r="I817" s="5">
        <v>982</v>
      </c>
      <c r="J817" s="4" t="s">
        <v>64</v>
      </c>
      <c r="K817" s="5">
        <v>826</v>
      </c>
      <c r="L817" s="17" t="s">
        <v>25</v>
      </c>
      <c r="M817" s="5">
        <f t="shared" si="58"/>
        <v>82.367999999999995</v>
      </c>
      <c r="N817" s="6" t="str">
        <f>VLOOKUP(C817,'[18]Trips&amp;Operators'!$C$1:$E$99999,3,FALSE)</f>
        <v>MOSES</v>
      </c>
      <c r="O817" s="7" t="s">
        <v>26</v>
      </c>
      <c r="P817" s="8"/>
      <c r="Q817" s="4" t="str">
        <f t="shared" si="59"/>
        <v>17</v>
      </c>
      <c r="R817" s="9">
        <f t="shared" si="60"/>
        <v>42630</v>
      </c>
      <c r="S817" s="2" t="str">
        <f t="shared" si="61"/>
        <v>56-17</v>
      </c>
      <c r="T817" s="2" t="str">
        <f t="shared" si="62"/>
        <v>Other</v>
      </c>
    </row>
    <row r="818" spans="1:20" x14ac:dyDescent="0.25">
      <c r="A818" s="3">
        <v>42631.474652777775</v>
      </c>
      <c r="B818" s="4" t="s">
        <v>128</v>
      </c>
      <c r="C818" s="4" t="s">
        <v>767</v>
      </c>
      <c r="D818" s="4" t="s">
        <v>30</v>
      </c>
      <c r="E818" s="4" t="s">
        <v>23</v>
      </c>
      <c r="F818" s="5">
        <v>0</v>
      </c>
      <c r="G818" s="5">
        <v>336</v>
      </c>
      <c r="H818" s="5">
        <v>33083</v>
      </c>
      <c r="I818" s="5">
        <v>33615</v>
      </c>
      <c r="J818" s="4" t="s">
        <v>24</v>
      </c>
      <c r="K818" s="5">
        <v>33137</v>
      </c>
      <c r="L818" s="17" t="s">
        <v>34</v>
      </c>
      <c r="M818" s="5">
        <f t="shared" si="58"/>
        <v>-252.38399999999999</v>
      </c>
      <c r="N818" s="6" t="str">
        <f>VLOOKUP(C818,'[19]Trips&amp;Operators'!$C$1:$E$99999,3,FALSE)</f>
        <v>BARTLETT</v>
      </c>
      <c r="O818" s="18" t="s">
        <v>26</v>
      </c>
      <c r="P818" s="8" t="str">
        <f>VLOOKUP(E818,[2]CommonEnf!$A$1:$B$19,2,FALSE)</f>
        <v>Crossing Early Arrival</v>
      </c>
      <c r="Q818" s="4" t="str">
        <f t="shared" si="59"/>
        <v>18</v>
      </c>
      <c r="R818" s="9">
        <f t="shared" si="60"/>
        <v>42631</v>
      </c>
      <c r="S818" s="4" t="str">
        <f t="shared" si="61"/>
        <v>0161-18</v>
      </c>
      <c r="T818" s="4" t="str">
        <f t="shared" si="62"/>
        <v>EC</v>
      </c>
    </row>
    <row r="819" spans="1:20" x14ac:dyDescent="0.25">
      <c r="A819" s="3">
        <v>42631.443368055552</v>
      </c>
      <c r="B819" s="4" t="s">
        <v>35</v>
      </c>
      <c r="C819" s="4" t="s">
        <v>768</v>
      </c>
      <c r="D819" s="4" t="s">
        <v>30</v>
      </c>
      <c r="E819" s="4" t="s">
        <v>23</v>
      </c>
      <c r="F819" s="5">
        <v>0</v>
      </c>
      <c r="G819" s="5">
        <v>129</v>
      </c>
      <c r="H819" s="5">
        <v>59387</v>
      </c>
      <c r="I819" s="5">
        <v>59260</v>
      </c>
      <c r="J819" s="4" t="s">
        <v>24</v>
      </c>
      <c r="K819" s="5">
        <v>58904</v>
      </c>
      <c r="L819" s="17" t="s">
        <v>25</v>
      </c>
      <c r="M819" s="5">
        <f t="shared" si="58"/>
        <v>187.96799999999999</v>
      </c>
      <c r="N819" s="6" t="str">
        <f>VLOOKUP(C819,'[19]Trips&amp;Operators'!$C$1:$E$99999,3,FALSE)</f>
        <v>BROWN</v>
      </c>
      <c r="O819" s="18" t="s">
        <v>26</v>
      </c>
      <c r="P819" s="8" t="s">
        <v>112</v>
      </c>
      <c r="Q819" s="4" t="str">
        <f t="shared" si="59"/>
        <v>18</v>
      </c>
      <c r="R819" s="9">
        <f t="shared" si="60"/>
        <v>42631</v>
      </c>
      <c r="S819" s="4" t="str">
        <f t="shared" si="61"/>
        <v>0146-18</v>
      </c>
      <c r="T819" s="4" t="str">
        <f t="shared" si="62"/>
        <v>EC</v>
      </c>
    </row>
    <row r="820" spans="1:20" x14ac:dyDescent="0.25">
      <c r="A820" s="3">
        <v>42631.444027777776</v>
      </c>
      <c r="B820" s="4" t="s">
        <v>35</v>
      </c>
      <c r="C820" s="4" t="s">
        <v>768</v>
      </c>
      <c r="D820" s="4" t="s">
        <v>30</v>
      </c>
      <c r="E820" s="4" t="s">
        <v>23</v>
      </c>
      <c r="F820" s="5">
        <v>0</v>
      </c>
      <c r="G820" s="5">
        <v>61</v>
      </c>
      <c r="H820" s="5">
        <v>59040</v>
      </c>
      <c r="I820" s="5">
        <v>58965</v>
      </c>
      <c r="J820" s="4" t="s">
        <v>24</v>
      </c>
      <c r="K820" s="5">
        <v>58904</v>
      </c>
      <c r="L820" s="17" t="s">
        <v>25</v>
      </c>
      <c r="M820" s="5">
        <f t="shared" si="58"/>
        <v>32.207999999999998</v>
      </c>
      <c r="N820" s="6" t="str">
        <f>VLOOKUP(C820,'[19]Trips&amp;Operators'!$C$1:$E$99999,3,FALSE)</f>
        <v>BROWN</v>
      </c>
      <c r="O820" s="18" t="s">
        <v>26</v>
      </c>
      <c r="P820" s="8" t="s">
        <v>112</v>
      </c>
      <c r="Q820" s="4" t="str">
        <f t="shared" si="59"/>
        <v>18</v>
      </c>
      <c r="R820" s="9">
        <f t="shared" si="60"/>
        <v>42631</v>
      </c>
      <c r="S820" s="4" t="str">
        <f t="shared" si="61"/>
        <v>0146-18</v>
      </c>
      <c r="T820" s="4" t="str">
        <f t="shared" si="62"/>
        <v>EC</v>
      </c>
    </row>
    <row r="821" spans="1:20" x14ac:dyDescent="0.25">
      <c r="A821" s="3">
        <v>42631.274872685186</v>
      </c>
      <c r="B821" s="4" t="s">
        <v>41</v>
      </c>
      <c r="C821" s="4" t="s">
        <v>769</v>
      </c>
      <c r="D821" s="4" t="s">
        <v>22</v>
      </c>
      <c r="E821" s="4" t="s">
        <v>23</v>
      </c>
      <c r="F821" s="5">
        <v>0</v>
      </c>
      <c r="G821" s="5">
        <v>87</v>
      </c>
      <c r="H821" s="5">
        <v>63222</v>
      </c>
      <c r="I821" s="5">
        <v>63157</v>
      </c>
      <c r="J821" s="4" t="s">
        <v>24</v>
      </c>
      <c r="K821" s="5">
        <v>63309</v>
      </c>
      <c r="L821" s="17" t="s">
        <v>25</v>
      </c>
      <c r="M821" s="5">
        <f t="shared" si="58"/>
        <v>-80.256</v>
      </c>
      <c r="N821" s="6" t="str">
        <f>VLOOKUP(C821,'[19]Trips&amp;Operators'!$C$1:$E$99999,3,FALSE)</f>
        <v>KILLION</v>
      </c>
      <c r="O821" s="18" t="s">
        <v>26</v>
      </c>
      <c r="P821" s="8" t="str">
        <f>VLOOKUP(E821,[2]CommonEnf!$A$1:$B$19,2,FALSE)</f>
        <v>Crossing Early Arrival</v>
      </c>
      <c r="Q821" s="4" t="str">
        <f t="shared" si="59"/>
        <v>18</v>
      </c>
      <c r="R821" s="9">
        <f t="shared" si="60"/>
        <v>42631</v>
      </c>
      <c r="S821" s="4" t="str">
        <f t="shared" si="61"/>
        <v>0114-18</v>
      </c>
      <c r="T821" s="4" t="str">
        <f t="shared" si="62"/>
        <v>EC</v>
      </c>
    </row>
    <row r="822" spans="1:20" x14ac:dyDescent="0.25">
      <c r="A822" s="3">
        <v>42631.40997685185</v>
      </c>
      <c r="B822" s="4" t="s">
        <v>60</v>
      </c>
      <c r="C822" s="4" t="s">
        <v>770</v>
      </c>
      <c r="D822" s="4" t="s">
        <v>22</v>
      </c>
      <c r="E822" s="4" t="s">
        <v>23</v>
      </c>
      <c r="F822" s="5">
        <v>0</v>
      </c>
      <c r="G822" s="5">
        <v>235</v>
      </c>
      <c r="H822" s="5">
        <v>78391</v>
      </c>
      <c r="I822" s="5">
        <v>77886</v>
      </c>
      <c r="J822" s="4" t="s">
        <v>24</v>
      </c>
      <c r="K822" s="5">
        <v>78469</v>
      </c>
      <c r="L822" s="17" t="s">
        <v>25</v>
      </c>
      <c r="M822" s="5">
        <f t="shared" si="58"/>
        <v>-307.82400000000001</v>
      </c>
      <c r="N822" s="6" t="str">
        <f>VLOOKUP(C822,'[19]Trips&amp;Operators'!$C$1:$E$99999,3,FALSE)</f>
        <v>STRICKLAND</v>
      </c>
      <c r="O822" s="18" t="s">
        <v>26</v>
      </c>
      <c r="P822" s="8" t="str">
        <f>VLOOKUP(E822,[2]CommonEnf!$A$1:$B$19,2,FALSE)</f>
        <v>Crossing Early Arrival</v>
      </c>
      <c r="Q822" s="4" t="str">
        <f t="shared" si="59"/>
        <v>18</v>
      </c>
      <c r="R822" s="9">
        <f t="shared" si="60"/>
        <v>42631</v>
      </c>
      <c r="S822" s="4" t="str">
        <f t="shared" si="61"/>
        <v>0140-18</v>
      </c>
      <c r="T822" s="4" t="str">
        <f t="shared" si="62"/>
        <v>EC</v>
      </c>
    </row>
    <row r="823" spans="1:20" x14ac:dyDescent="0.25">
      <c r="A823" s="3">
        <v>42631.282453703701</v>
      </c>
      <c r="B823" s="4" t="s">
        <v>140</v>
      </c>
      <c r="C823" s="4" t="s">
        <v>771</v>
      </c>
      <c r="D823" s="4" t="s">
        <v>33</v>
      </c>
      <c r="E823" s="4" t="s">
        <v>45</v>
      </c>
      <c r="F823" s="5">
        <v>150</v>
      </c>
      <c r="G823" s="5">
        <v>205</v>
      </c>
      <c r="H823" s="5">
        <v>3116</v>
      </c>
      <c r="I823" s="5">
        <v>3556</v>
      </c>
      <c r="J823" s="4" t="s">
        <v>46</v>
      </c>
      <c r="K823" s="5">
        <v>0</v>
      </c>
      <c r="L823" s="17" t="s">
        <v>34</v>
      </c>
      <c r="M823" s="5">
        <f t="shared" si="58"/>
        <v>-1877.568</v>
      </c>
      <c r="N823" s="6" t="str">
        <f>VLOOKUP(C823,'[19]Trips&amp;Operators'!$C$1:$E$99999,3,FALSE)</f>
        <v>STRICKLAND</v>
      </c>
      <c r="O823" s="18" t="s">
        <v>26</v>
      </c>
      <c r="P823" s="8" t="str">
        <f>VLOOKUP(E823,[2]CommonEnf!$A$1:$B$19,2,FALSE)</f>
        <v>Speed Restriction</v>
      </c>
      <c r="Q823" s="4" t="str">
        <f t="shared" si="59"/>
        <v>18</v>
      </c>
      <c r="R823" s="9">
        <f t="shared" si="60"/>
        <v>42631</v>
      </c>
      <c r="S823" s="4" t="str">
        <f t="shared" si="61"/>
        <v>0125-18</v>
      </c>
      <c r="T823" s="4" t="str">
        <f t="shared" si="62"/>
        <v>EC</v>
      </c>
    </row>
    <row r="824" spans="1:20" x14ac:dyDescent="0.25">
      <c r="A824" s="3">
        <v>42631.918113425927</v>
      </c>
      <c r="B824" s="4" t="s">
        <v>128</v>
      </c>
      <c r="C824" s="4" t="s">
        <v>772</v>
      </c>
      <c r="D824" s="4" t="s">
        <v>33</v>
      </c>
      <c r="E824" s="4" t="s">
        <v>45</v>
      </c>
      <c r="F824" s="5">
        <v>200</v>
      </c>
      <c r="G824" s="5">
        <v>251</v>
      </c>
      <c r="H824" s="5">
        <v>5181</v>
      </c>
      <c r="I824" s="5">
        <v>5574</v>
      </c>
      <c r="J824" s="4" t="s">
        <v>46</v>
      </c>
      <c r="K824" s="5">
        <v>4677</v>
      </c>
      <c r="L824" s="17" t="s">
        <v>34</v>
      </c>
      <c r="M824" s="5">
        <f t="shared" si="58"/>
        <v>-473.61599999999999</v>
      </c>
      <c r="N824" s="6" t="str">
        <f>VLOOKUP(C824,'[19]Trips&amp;Operators'!$C$1:$E$99999,3,FALSE)</f>
        <v>NEWELL</v>
      </c>
      <c r="O824" s="18" t="s">
        <v>26</v>
      </c>
      <c r="P824" s="8" t="str">
        <f>VLOOKUP(E824,[2]CommonEnf!$A$1:$B$19,2,FALSE)</f>
        <v>Speed Restriction</v>
      </c>
      <c r="Q824" s="4" t="str">
        <f t="shared" si="59"/>
        <v>18</v>
      </c>
      <c r="R824" s="9">
        <f t="shared" si="60"/>
        <v>42631</v>
      </c>
      <c r="S824" s="4" t="str">
        <f t="shared" si="61"/>
        <v>0233-18</v>
      </c>
      <c r="T824" s="4" t="str">
        <f t="shared" si="62"/>
        <v>EC</v>
      </c>
    </row>
    <row r="825" spans="1:20" x14ac:dyDescent="0.25">
      <c r="A825" s="3">
        <v>42631.376759259256</v>
      </c>
      <c r="B825" s="4" t="s">
        <v>35</v>
      </c>
      <c r="C825" s="4" t="s">
        <v>773</v>
      </c>
      <c r="D825" s="4" t="s">
        <v>30</v>
      </c>
      <c r="E825" s="4" t="s">
        <v>45</v>
      </c>
      <c r="F825" s="5">
        <v>450</v>
      </c>
      <c r="G825" s="5">
        <v>500</v>
      </c>
      <c r="H825" s="5">
        <v>15659</v>
      </c>
      <c r="I825" s="5">
        <v>13407</v>
      </c>
      <c r="J825" s="4" t="s">
        <v>46</v>
      </c>
      <c r="K825" s="5">
        <v>15167</v>
      </c>
      <c r="L825" s="17" t="s">
        <v>25</v>
      </c>
      <c r="M825" s="5">
        <f t="shared" si="58"/>
        <v>-929.28</v>
      </c>
      <c r="N825" s="6" t="str">
        <f>VLOOKUP(C825,'[19]Trips&amp;Operators'!$C$1:$E$99999,3,FALSE)</f>
        <v>BROWN</v>
      </c>
      <c r="O825" s="18" t="s">
        <v>26</v>
      </c>
      <c r="P825" s="8" t="str">
        <f>VLOOKUP(E825,[2]CommonEnf!$A$1:$B$19,2,FALSE)</f>
        <v>Speed Restriction</v>
      </c>
      <c r="Q825" s="4" t="str">
        <f t="shared" si="59"/>
        <v>18</v>
      </c>
      <c r="R825" s="9">
        <f t="shared" si="60"/>
        <v>42631</v>
      </c>
      <c r="S825" s="4" t="str">
        <f t="shared" si="61"/>
        <v>0132-18</v>
      </c>
      <c r="T825" s="4" t="str">
        <f t="shared" si="62"/>
        <v>EC</v>
      </c>
    </row>
    <row r="826" spans="1:20" x14ac:dyDescent="0.25">
      <c r="A826" s="3">
        <v>42631.28466435185</v>
      </c>
      <c r="B826" s="4" t="s">
        <v>140</v>
      </c>
      <c r="C826" s="4" t="s">
        <v>771</v>
      </c>
      <c r="D826" s="4" t="s">
        <v>30</v>
      </c>
      <c r="E826" s="4" t="s">
        <v>45</v>
      </c>
      <c r="F826" s="5">
        <v>400</v>
      </c>
      <c r="G826" s="5">
        <v>487</v>
      </c>
      <c r="H826" s="5">
        <v>17265</v>
      </c>
      <c r="I826" s="5">
        <v>18114</v>
      </c>
      <c r="J826" s="4" t="s">
        <v>46</v>
      </c>
      <c r="K826" s="5">
        <v>17867</v>
      </c>
      <c r="L826" s="17" t="s">
        <v>34</v>
      </c>
      <c r="M826" s="5">
        <f t="shared" si="58"/>
        <v>-130.416</v>
      </c>
      <c r="N826" s="6" t="str">
        <f>VLOOKUP(C826,'[19]Trips&amp;Operators'!$C$1:$E$99999,3,FALSE)</f>
        <v>STRICKLAND</v>
      </c>
      <c r="O826" s="18" t="s">
        <v>26</v>
      </c>
      <c r="P826" s="8" t="str">
        <f>VLOOKUP(E826,[2]CommonEnf!$A$1:$B$19,2,FALSE)</f>
        <v>Speed Restriction</v>
      </c>
      <c r="Q826" s="4" t="str">
        <f t="shared" si="59"/>
        <v>18</v>
      </c>
      <c r="R826" s="9">
        <f t="shared" si="60"/>
        <v>42631</v>
      </c>
      <c r="S826" s="4" t="str">
        <f t="shared" si="61"/>
        <v>0125-18</v>
      </c>
      <c r="T826" s="4" t="str">
        <f t="shared" si="62"/>
        <v>EC</v>
      </c>
    </row>
    <row r="827" spans="1:20" x14ac:dyDescent="0.25">
      <c r="A827" s="3">
        <v>42631.239907407406</v>
      </c>
      <c r="B827" s="4" t="s">
        <v>99</v>
      </c>
      <c r="C827" s="4" t="s">
        <v>774</v>
      </c>
      <c r="D827" s="4" t="s">
        <v>30</v>
      </c>
      <c r="E827" s="4" t="s">
        <v>45</v>
      </c>
      <c r="F827" s="5">
        <v>300</v>
      </c>
      <c r="G827" s="5">
        <v>420</v>
      </c>
      <c r="H827" s="5">
        <v>23521</v>
      </c>
      <c r="I827" s="5">
        <v>22111</v>
      </c>
      <c r="J827" s="4" t="s">
        <v>46</v>
      </c>
      <c r="K827" s="5">
        <v>21848</v>
      </c>
      <c r="L827" s="17" t="s">
        <v>25</v>
      </c>
      <c r="M827" s="5">
        <f t="shared" si="58"/>
        <v>138.864</v>
      </c>
      <c r="N827" s="6" t="str">
        <f>VLOOKUP(C827,'[19]Trips&amp;Operators'!$C$1:$E$99999,3,FALSE)</f>
        <v>MAELZER</v>
      </c>
      <c r="O827" s="18" t="s">
        <v>26</v>
      </c>
      <c r="P827" s="8" t="str">
        <f>VLOOKUP(E827,[2]CommonEnf!$A$1:$B$19,2,FALSE)</f>
        <v>Speed Restriction</v>
      </c>
      <c r="Q827" s="4" t="str">
        <f t="shared" si="59"/>
        <v>18</v>
      </c>
      <c r="R827" s="9">
        <f t="shared" si="60"/>
        <v>42631</v>
      </c>
      <c r="S827" s="4" t="str">
        <f t="shared" si="61"/>
        <v>0106-18</v>
      </c>
      <c r="T827" s="4" t="str">
        <f t="shared" si="62"/>
        <v>EC</v>
      </c>
    </row>
    <row r="828" spans="1:20" x14ac:dyDescent="0.25">
      <c r="A828" s="3">
        <v>42631.366249999999</v>
      </c>
      <c r="B828" s="4" t="s">
        <v>595</v>
      </c>
      <c r="C828" s="4" t="s">
        <v>775</v>
      </c>
      <c r="D828" s="4" t="s">
        <v>33</v>
      </c>
      <c r="E828" s="4" t="s">
        <v>45</v>
      </c>
      <c r="F828" s="5">
        <v>700</v>
      </c>
      <c r="G828" s="5">
        <v>753</v>
      </c>
      <c r="H828" s="5">
        <v>174491</v>
      </c>
      <c r="I828" s="5">
        <v>177164</v>
      </c>
      <c r="J828" s="4" t="s">
        <v>46</v>
      </c>
      <c r="K828" s="5">
        <v>161962</v>
      </c>
      <c r="L828" s="17" t="s">
        <v>34</v>
      </c>
      <c r="M828" s="5">
        <f t="shared" si="58"/>
        <v>-8026.6559999999999</v>
      </c>
      <c r="N828" s="6" t="str">
        <f>VLOOKUP(C828,'[19]Trips&amp;Operators'!$C$1:$E$99999,3,FALSE)</f>
        <v>MALAVE</v>
      </c>
      <c r="O828" s="18" t="s">
        <v>26</v>
      </c>
      <c r="P828" s="8" t="str">
        <f>VLOOKUP(E828,[2]CommonEnf!$A$1:$B$19,2,FALSE)</f>
        <v>Speed Restriction</v>
      </c>
      <c r="Q828" s="4" t="str">
        <f t="shared" si="59"/>
        <v>18</v>
      </c>
      <c r="R828" s="9">
        <f t="shared" si="60"/>
        <v>42631</v>
      </c>
      <c r="S828" s="4" t="str">
        <f t="shared" si="61"/>
        <v>0137-18</v>
      </c>
      <c r="T828" s="4" t="str">
        <f t="shared" si="62"/>
        <v>EC</v>
      </c>
    </row>
    <row r="829" spans="1:20" x14ac:dyDescent="0.25">
      <c r="A829" s="3">
        <v>42631.418113425927</v>
      </c>
      <c r="B829" s="4" t="s">
        <v>128</v>
      </c>
      <c r="C829" s="4" t="s">
        <v>776</v>
      </c>
      <c r="D829" s="4" t="s">
        <v>30</v>
      </c>
      <c r="E829" s="4" t="s">
        <v>45</v>
      </c>
      <c r="F829" s="5">
        <v>600</v>
      </c>
      <c r="G829" s="5">
        <v>735</v>
      </c>
      <c r="H829" s="5">
        <v>181175</v>
      </c>
      <c r="I829" s="5">
        <v>184014</v>
      </c>
      <c r="J829" s="4" t="s">
        <v>46</v>
      </c>
      <c r="K829" s="5">
        <v>183829</v>
      </c>
      <c r="L829" s="17" t="s">
        <v>34</v>
      </c>
      <c r="M829" s="5">
        <f t="shared" si="58"/>
        <v>-97.68</v>
      </c>
      <c r="N829" s="6" t="str">
        <f>VLOOKUP(C829,'[19]Trips&amp;Operators'!$C$1:$E$99999,3,FALSE)</f>
        <v>MAELZER</v>
      </c>
      <c r="O829" s="18" t="s">
        <v>26</v>
      </c>
      <c r="P829" s="8" t="str">
        <f>VLOOKUP(E829,[2]CommonEnf!$A$1:$B$19,2,FALSE)</f>
        <v>Speed Restriction</v>
      </c>
      <c r="Q829" s="4" t="str">
        <f t="shared" si="59"/>
        <v>18</v>
      </c>
      <c r="R829" s="9">
        <f t="shared" si="60"/>
        <v>42631</v>
      </c>
      <c r="S829" s="4" t="str">
        <f t="shared" si="61"/>
        <v>0147-18</v>
      </c>
      <c r="T829" s="4" t="str">
        <f t="shared" si="62"/>
        <v>EC</v>
      </c>
    </row>
    <row r="830" spans="1:20" x14ac:dyDescent="0.25">
      <c r="A830" s="3">
        <v>42631.314976851849</v>
      </c>
      <c r="B830" s="4" t="s">
        <v>415</v>
      </c>
      <c r="C830" s="4" t="s">
        <v>777</v>
      </c>
      <c r="D830" s="4" t="s">
        <v>33</v>
      </c>
      <c r="E830" s="4" t="s">
        <v>45</v>
      </c>
      <c r="F830" s="5">
        <v>600</v>
      </c>
      <c r="G830" s="5">
        <v>650</v>
      </c>
      <c r="H830" s="5">
        <v>184601</v>
      </c>
      <c r="I830" s="5">
        <v>181524</v>
      </c>
      <c r="J830" s="4" t="s">
        <v>46</v>
      </c>
      <c r="K830" s="5">
        <v>190834</v>
      </c>
      <c r="L830" s="17" t="s">
        <v>25</v>
      </c>
      <c r="M830" s="5">
        <f t="shared" si="58"/>
        <v>-4915.68</v>
      </c>
      <c r="N830" s="6" t="str">
        <f>VLOOKUP(C830,'[19]Trips&amp;Operators'!$C$1:$E$99999,3,FALSE)</f>
        <v>MALAVE</v>
      </c>
      <c r="O830" s="18" t="s">
        <v>26</v>
      </c>
      <c r="P830" s="8" t="str">
        <f>VLOOKUP(E830,[2]CommonEnf!$A$1:$B$19,2,FALSE)</f>
        <v>Speed Restriction</v>
      </c>
      <c r="Q830" s="4" t="str">
        <f t="shared" si="59"/>
        <v>18</v>
      </c>
      <c r="R830" s="9">
        <f t="shared" si="60"/>
        <v>42631</v>
      </c>
      <c r="S830" s="4" t="str">
        <f t="shared" si="61"/>
        <v>0124-18</v>
      </c>
      <c r="T830" s="4" t="str">
        <f t="shared" si="62"/>
        <v>EC</v>
      </c>
    </row>
    <row r="831" spans="1:20" x14ac:dyDescent="0.25">
      <c r="A831" s="3">
        <v>42631.294490740744</v>
      </c>
      <c r="B831" s="4" t="s">
        <v>595</v>
      </c>
      <c r="C831" s="4" t="s">
        <v>778</v>
      </c>
      <c r="D831" s="4" t="s">
        <v>30</v>
      </c>
      <c r="E831" s="4" t="s">
        <v>45</v>
      </c>
      <c r="F831" s="5">
        <v>350</v>
      </c>
      <c r="G831" s="5">
        <v>521</v>
      </c>
      <c r="H831" s="5">
        <v>222841</v>
      </c>
      <c r="I831" s="5">
        <v>224324</v>
      </c>
      <c r="J831" s="4" t="s">
        <v>46</v>
      </c>
      <c r="K831" s="5">
        <v>224578</v>
      </c>
      <c r="L831" s="17" t="s">
        <v>34</v>
      </c>
      <c r="M831" s="5">
        <f t="shared" si="58"/>
        <v>134.11199999999999</v>
      </c>
      <c r="N831" s="6" t="str">
        <f>VLOOKUP(C831,'[19]Trips&amp;Operators'!$C$1:$E$99999,3,FALSE)</f>
        <v>MALAVE</v>
      </c>
      <c r="O831" s="18" t="s">
        <v>26</v>
      </c>
      <c r="P831" s="8" t="str">
        <f>VLOOKUP(E831,[2]CommonEnf!$A$1:$B$19,2,FALSE)</f>
        <v>Speed Restriction</v>
      </c>
      <c r="Q831" s="4" t="str">
        <f t="shared" si="59"/>
        <v>18</v>
      </c>
      <c r="R831" s="9">
        <f t="shared" si="60"/>
        <v>42631</v>
      </c>
      <c r="S831" s="4" t="str">
        <f t="shared" si="61"/>
        <v>0123-18</v>
      </c>
      <c r="T831" s="4" t="str">
        <f t="shared" si="62"/>
        <v>EC</v>
      </c>
    </row>
    <row r="832" spans="1:20" x14ac:dyDescent="0.25">
      <c r="A832" s="3">
        <v>42631.770590277774</v>
      </c>
      <c r="B832" s="4" t="s">
        <v>41</v>
      </c>
      <c r="C832" s="4" t="s">
        <v>779</v>
      </c>
      <c r="D832" s="4" t="s">
        <v>33</v>
      </c>
      <c r="E832" s="4" t="s">
        <v>45</v>
      </c>
      <c r="F832" s="5">
        <v>350</v>
      </c>
      <c r="G832" s="5">
        <v>402</v>
      </c>
      <c r="H832" s="5">
        <v>225972</v>
      </c>
      <c r="I832" s="5">
        <v>224993</v>
      </c>
      <c r="J832" s="4" t="s">
        <v>46</v>
      </c>
      <c r="K832" s="5">
        <v>228668</v>
      </c>
      <c r="L832" s="17" t="s">
        <v>25</v>
      </c>
      <c r="M832" s="5">
        <f t="shared" si="58"/>
        <v>-1940.4</v>
      </c>
      <c r="N832" s="6" t="str">
        <f>VLOOKUP(C832,'[19]Trips&amp;Operators'!$C$1:$E$99999,3,FALSE)</f>
        <v>OUN</v>
      </c>
      <c r="O832" s="18" t="s">
        <v>26</v>
      </c>
      <c r="P832" s="8" t="str">
        <f>VLOOKUP(E832,[2]CommonEnf!$A$1:$B$19,2,FALSE)</f>
        <v>Speed Restriction</v>
      </c>
      <c r="Q832" s="4" t="str">
        <f t="shared" si="59"/>
        <v>18</v>
      </c>
      <c r="R832" s="9">
        <f t="shared" si="60"/>
        <v>42631</v>
      </c>
      <c r="S832" s="4" t="str">
        <f t="shared" si="61"/>
        <v>0212-18</v>
      </c>
      <c r="T832" s="4" t="str">
        <f t="shared" si="62"/>
        <v>EC</v>
      </c>
    </row>
    <row r="833" spans="1:20" x14ac:dyDescent="0.25">
      <c r="A833" s="3">
        <v>42631.445023148146</v>
      </c>
      <c r="B833" s="4" t="s">
        <v>122</v>
      </c>
      <c r="C833" s="4" t="s">
        <v>780</v>
      </c>
      <c r="D833" s="4" t="s">
        <v>30</v>
      </c>
      <c r="E833" s="4" t="s">
        <v>55</v>
      </c>
      <c r="F833" s="5">
        <v>0</v>
      </c>
      <c r="G833" s="5">
        <v>94</v>
      </c>
      <c r="H833" s="5">
        <v>127913</v>
      </c>
      <c r="I833" s="5">
        <v>127816</v>
      </c>
      <c r="J833" s="4" t="s">
        <v>56</v>
      </c>
      <c r="K833" s="5">
        <v>127587</v>
      </c>
      <c r="L833" s="17" t="s">
        <v>25</v>
      </c>
      <c r="M833" s="5">
        <f t="shared" si="58"/>
        <v>120.91200000000001</v>
      </c>
      <c r="N833" s="6" t="str">
        <f>VLOOKUP(C833,'[19]Trips&amp;Operators'!$C$1:$E$99999,3,FALSE)</f>
        <v>MAELZER</v>
      </c>
      <c r="O833" s="18" t="s">
        <v>26</v>
      </c>
      <c r="P833" s="8" t="str">
        <f>VLOOKUP(E833,[2]CommonEnf!$A$1:$B$19,2,FALSE)</f>
        <v>Legitimate STOP signal aspect</v>
      </c>
      <c r="Q833" s="4" t="str">
        <f t="shared" si="59"/>
        <v>18</v>
      </c>
      <c r="R833" s="9">
        <f t="shared" si="60"/>
        <v>42631</v>
      </c>
      <c r="S833" s="4" t="str">
        <f t="shared" si="61"/>
        <v>0148-18</v>
      </c>
      <c r="T833" s="4" t="str">
        <f t="shared" si="62"/>
        <v>EC</v>
      </c>
    </row>
    <row r="834" spans="1:20" x14ac:dyDescent="0.25">
      <c r="A834" s="3">
        <v>42631.600439814814</v>
      </c>
      <c r="B834" s="4" t="s">
        <v>88</v>
      </c>
      <c r="C834" s="4" t="s">
        <v>781</v>
      </c>
      <c r="D834" s="4" t="s">
        <v>30</v>
      </c>
      <c r="E834" s="4" t="s">
        <v>55</v>
      </c>
      <c r="F834" s="5">
        <v>0</v>
      </c>
      <c r="G834" s="5">
        <v>316</v>
      </c>
      <c r="H834" s="5">
        <v>128654</v>
      </c>
      <c r="I834" s="5">
        <v>128113</v>
      </c>
      <c r="J834" s="4" t="s">
        <v>56</v>
      </c>
      <c r="K834" s="5">
        <v>127587</v>
      </c>
      <c r="L834" s="17" t="s">
        <v>25</v>
      </c>
      <c r="M834" s="5">
        <f t="shared" ref="M834:M897" si="63">CONVERT((I834-K834)/10000,"mi","ft")*IF(L834="Increasing Mileposts (1)",-1,1)</f>
        <v>277.72800000000001</v>
      </c>
      <c r="N834" s="6" t="str">
        <f>VLOOKUP(C834,'[19]Trips&amp;Operators'!$C$1:$E$99999,3,FALSE)</f>
        <v>BRUDER</v>
      </c>
      <c r="O834" s="18" t="s">
        <v>26</v>
      </c>
      <c r="P834" s="8" t="str">
        <f>VLOOKUP(E834,[2]CommonEnf!$A$1:$B$19,2,FALSE)</f>
        <v>Legitimate STOP signal aspect</v>
      </c>
      <c r="Q834" s="4" t="str">
        <f t="shared" ref="Q834:Q897" si="64">RIGHT(C834,2)</f>
        <v>18</v>
      </c>
      <c r="R834" s="9">
        <f t="shared" ref="R834:R897" si="65">first_day_of_month+Q834-1</f>
        <v>42631</v>
      </c>
      <c r="S834" s="4" t="str">
        <f t="shared" si="61"/>
        <v>0178-18</v>
      </c>
      <c r="T834" s="4" t="str">
        <f t="shared" si="62"/>
        <v>EC</v>
      </c>
    </row>
    <row r="835" spans="1:20" x14ac:dyDescent="0.25">
      <c r="A835" s="3">
        <v>42631.744039351855</v>
      </c>
      <c r="B835" s="4" t="s">
        <v>140</v>
      </c>
      <c r="C835" s="4" t="s">
        <v>782</v>
      </c>
      <c r="D835" s="4" t="s">
        <v>30</v>
      </c>
      <c r="E835" s="4" t="s">
        <v>55</v>
      </c>
      <c r="F835" s="5">
        <v>0</v>
      </c>
      <c r="G835" s="5">
        <v>102</v>
      </c>
      <c r="H835" s="5">
        <v>228069</v>
      </c>
      <c r="I835" s="5">
        <v>228187</v>
      </c>
      <c r="J835" s="4" t="s">
        <v>56</v>
      </c>
      <c r="K835" s="5">
        <v>228572</v>
      </c>
      <c r="L835" s="17" t="s">
        <v>34</v>
      </c>
      <c r="M835" s="5">
        <f t="shared" si="63"/>
        <v>203.28</v>
      </c>
      <c r="N835" s="6" t="str">
        <f>VLOOKUP(C835,'[19]Trips&amp;Operators'!$C$1:$E$99999,3,FALSE)</f>
        <v>LEVERE</v>
      </c>
      <c r="O835" s="18" t="s">
        <v>26</v>
      </c>
      <c r="P835" s="8" t="s">
        <v>783</v>
      </c>
      <c r="Q835" s="4" t="str">
        <f t="shared" si="64"/>
        <v>18</v>
      </c>
      <c r="R835" s="9">
        <f t="shared" si="65"/>
        <v>42631</v>
      </c>
      <c r="S835" s="4" t="str">
        <f t="shared" ref="S835:S898" si="66">IF(LEN(C835)=6,"0"&amp;C835,C835)</f>
        <v>0209-18</v>
      </c>
      <c r="T835" s="4" t="str">
        <f t="shared" ref="T835:T898" si="67">IFERROR(IF(VALUE(LEFT(S835,2))&lt;=2,"EC",IF(OR(VALUE(LEFT(S835,2))=8,VALUE(LEFT(S835,2))=18),"NW","Other")),"Other")</f>
        <v>EC</v>
      </c>
    </row>
    <row r="836" spans="1:20" x14ac:dyDescent="0.25">
      <c r="A836" s="3">
        <v>42631.462106481478</v>
      </c>
      <c r="B836" s="4" t="s">
        <v>122</v>
      </c>
      <c r="C836" s="4" t="s">
        <v>780</v>
      </c>
      <c r="D836" s="4" t="s">
        <v>30</v>
      </c>
      <c r="E836" s="4" t="s">
        <v>130</v>
      </c>
      <c r="F836" s="5">
        <v>0</v>
      </c>
      <c r="G836" s="5">
        <v>266</v>
      </c>
      <c r="H836" s="5">
        <v>18420</v>
      </c>
      <c r="I836" s="5">
        <v>18024</v>
      </c>
      <c r="J836" s="4" t="s">
        <v>131</v>
      </c>
      <c r="K836" s="5">
        <v>17100</v>
      </c>
      <c r="L836" s="17" t="s">
        <v>25</v>
      </c>
      <c r="M836" s="5">
        <f t="shared" si="63"/>
        <v>487.87200000000001</v>
      </c>
      <c r="N836" s="6" t="str">
        <f>VLOOKUP(C836,'[19]Trips&amp;Operators'!$C$1:$E$99999,3,FALSE)</f>
        <v>MAELZER</v>
      </c>
      <c r="O836" s="18" t="s">
        <v>120</v>
      </c>
      <c r="P836" s="8" t="s">
        <v>121</v>
      </c>
      <c r="Q836" s="4" t="str">
        <f t="shared" si="64"/>
        <v>18</v>
      </c>
      <c r="R836" s="9">
        <f t="shared" si="65"/>
        <v>42631</v>
      </c>
      <c r="S836" s="4" t="str">
        <f t="shared" si="66"/>
        <v>0148-18</v>
      </c>
      <c r="T836" s="4" t="str">
        <f t="shared" si="67"/>
        <v>EC</v>
      </c>
    </row>
    <row r="837" spans="1:20" x14ac:dyDescent="0.25">
      <c r="A837" s="3">
        <v>42631.30541666667</v>
      </c>
      <c r="B837" s="4" t="s">
        <v>35</v>
      </c>
      <c r="C837" s="4" t="s">
        <v>784</v>
      </c>
      <c r="D837" s="4" t="s">
        <v>30</v>
      </c>
      <c r="E837" s="4" t="s">
        <v>63</v>
      </c>
      <c r="F837" s="5">
        <v>0</v>
      </c>
      <c r="G837" s="5">
        <v>52</v>
      </c>
      <c r="H837" s="5">
        <v>192</v>
      </c>
      <c r="I837" s="5">
        <v>136</v>
      </c>
      <c r="J837" s="4" t="s">
        <v>64</v>
      </c>
      <c r="K837" s="5">
        <v>1</v>
      </c>
      <c r="L837" s="17" t="s">
        <v>25</v>
      </c>
      <c r="M837" s="5">
        <f t="shared" si="63"/>
        <v>71.28</v>
      </c>
      <c r="N837" s="6" t="str">
        <f>VLOOKUP(C837,'[19]Trips&amp;Operators'!$C$1:$E$99999,3,FALSE)</f>
        <v>BROWN</v>
      </c>
      <c r="O837" s="18" t="s">
        <v>26</v>
      </c>
      <c r="P837" s="8" t="str">
        <f>VLOOKUP(E837,[2]CommonEnf!$A$1:$B$19,2,FALSE)</f>
        <v>Line terminus</v>
      </c>
      <c r="Q837" s="4" t="str">
        <f t="shared" si="64"/>
        <v>18</v>
      </c>
      <c r="R837" s="9">
        <f t="shared" si="65"/>
        <v>42631</v>
      </c>
      <c r="S837" s="4" t="str">
        <f t="shared" si="66"/>
        <v>0118-18</v>
      </c>
      <c r="T837" s="4" t="str">
        <f t="shared" si="67"/>
        <v>EC</v>
      </c>
    </row>
    <row r="838" spans="1:20" x14ac:dyDescent="0.25">
      <c r="A838" s="3">
        <v>42631.39025462963</v>
      </c>
      <c r="B838" s="4" t="s">
        <v>122</v>
      </c>
      <c r="C838" s="4" t="s">
        <v>785</v>
      </c>
      <c r="D838" s="4" t="s">
        <v>30</v>
      </c>
      <c r="E838" s="4" t="s">
        <v>63</v>
      </c>
      <c r="F838" s="5">
        <v>0</v>
      </c>
      <c r="G838" s="5">
        <v>38</v>
      </c>
      <c r="H838" s="5">
        <v>149</v>
      </c>
      <c r="I838" s="5">
        <v>119</v>
      </c>
      <c r="J838" s="4" t="s">
        <v>64</v>
      </c>
      <c r="K838" s="5">
        <v>1</v>
      </c>
      <c r="L838" s="17" t="s">
        <v>25</v>
      </c>
      <c r="M838" s="5">
        <f t="shared" si="63"/>
        <v>62.304000000000002</v>
      </c>
      <c r="N838" s="6" t="str">
        <f>VLOOKUP(C838,'[19]Trips&amp;Operators'!$C$1:$E$99999,3,FALSE)</f>
        <v>MAELZER</v>
      </c>
      <c r="O838" s="18" t="s">
        <v>26</v>
      </c>
      <c r="P838" s="8" t="str">
        <f>VLOOKUP(E838,[2]CommonEnf!$A$1:$B$19,2,FALSE)</f>
        <v>Line terminus</v>
      </c>
      <c r="Q838" s="4" t="str">
        <f t="shared" si="64"/>
        <v>18</v>
      </c>
      <c r="R838" s="9">
        <f t="shared" si="65"/>
        <v>42631</v>
      </c>
      <c r="S838" s="4" t="str">
        <f t="shared" si="66"/>
        <v>0134-18</v>
      </c>
      <c r="T838" s="4" t="str">
        <f t="shared" si="67"/>
        <v>EC</v>
      </c>
    </row>
    <row r="839" spans="1:20" x14ac:dyDescent="0.25">
      <c r="A839" s="3">
        <v>42631.669583333336</v>
      </c>
      <c r="B839" s="4" t="s">
        <v>35</v>
      </c>
      <c r="C839" s="4" t="s">
        <v>786</v>
      </c>
      <c r="D839" s="4" t="s">
        <v>30</v>
      </c>
      <c r="E839" s="4" t="s">
        <v>63</v>
      </c>
      <c r="F839" s="5">
        <v>0</v>
      </c>
      <c r="G839" s="5">
        <v>71</v>
      </c>
      <c r="H839" s="5">
        <v>243</v>
      </c>
      <c r="I839" s="5">
        <v>150</v>
      </c>
      <c r="J839" s="4" t="s">
        <v>64</v>
      </c>
      <c r="K839" s="5">
        <v>1</v>
      </c>
      <c r="L839" s="17" t="s">
        <v>25</v>
      </c>
      <c r="M839" s="5">
        <f t="shared" si="63"/>
        <v>78.671999999999997</v>
      </c>
      <c r="N839" s="6" t="str">
        <f>VLOOKUP(C839,'[19]Trips&amp;Operators'!$C$1:$E$99999,3,FALSE)</f>
        <v>STEWART</v>
      </c>
      <c r="O839" s="18" t="s">
        <v>26</v>
      </c>
      <c r="P839" s="8" t="str">
        <f>VLOOKUP(E839,[2]CommonEnf!$A$1:$B$19,2,FALSE)</f>
        <v>Line terminus</v>
      </c>
      <c r="Q839" s="4" t="str">
        <f t="shared" si="64"/>
        <v>18</v>
      </c>
      <c r="R839" s="9">
        <f t="shared" si="65"/>
        <v>42631</v>
      </c>
      <c r="S839" s="4" t="str">
        <f t="shared" si="66"/>
        <v>0188-18</v>
      </c>
      <c r="T839" s="4" t="str">
        <f t="shared" si="67"/>
        <v>EC</v>
      </c>
    </row>
    <row r="840" spans="1:20" x14ac:dyDescent="0.25">
      <c r="A840" s="3">
        <v>42631.680428240739</v>
      </c>
      <c r="B840" s="4" t="s">
        <v>122</v>
      </c>
      <c r="C840" s="4" t="s">
        <v>787</v>
      </c>
      <c r="D840" s="4" t="s">
        <v>30</v>
      </c>
      <c r="E840" s="4" t="s">
        <v>63</v>
      </c>
      <c r="F840" s="5">
        <v>0</v>
      </c>
      <c r="G840" s="5">
        <v>39</v>
      </c>
      <c r="H840" s="5">
        <v>149</v>
      </c>
      <c r="I840" s="5">
        <v>119</v>
      </c>
      <c r="J840" s="4" t="s">
        <v>64</v>
      </c>
      <c r="K840" s="5">
        <v>1</v>
      </c>
      <c r="L840" s="17" t="s">
        <v>25</v>
      </c>
      <c r="M840" s="5">
        <f t="shared" si="63"/>
        <v>62.304000000000002</v>
      </c>
      <c r="N840" s="6" t="str">
        <f>VLOOKUP(C840,'[19]Trips&amp;Operators'!$C$1:$E$99999,3,FALSE)</f>
        <v>BARTLETT</v>
      </c>
      <c r="O840" s="18" t="s">
        <v>26</v>
      </c>
      <c r="P840" s="8" t="str">
        <f>VLOOKUP(E840,[2]CommonEnf!$A$1:$B$19,2,FALSE)</f>
        <v>Line terminus</v>
      </c>
      <c r="Q840" s="4" t="str">
        <f t="shared" si="64"/>
        <v>18</v>
      </c>
      <c r="R840" s="9">
        <f t="shared" si="65"/>
        <v>42631</v>
      </c>
      <c r="S840" s="4" t="str">
        <f t="shared" si="66"/>
        <v>0190-18</v>
      </c>
      <c r="T840" s="4" t="str">
        <f t="shared" si="67"/>
        <v>EC</v>
      </c>
    </row>
    <row r="841" spans="1:20" x14ac:dyDescent="0.25">
      <c r="A841" s="3">
        <v>42631.578645833331</v>
      </c>
      <c r="B841" s="4" t="s">
        <v>28</v>
      </c>
      <c r="C841" s="4" t="s">
        <v>788</v>
      </c>
      <c r="D841" s="4" t="s">
        <v>30</v>
      </c>
      <c r="E841" s="4" t="s">
        <v>45</v>
      </c>
      <c r="F841" s="5">
        <v>200</v>
      </c>
      <c r="G841" s="5">
        <v>252</v>
      </c>
      <c r="H841" s="5">
        <v>6170</v>
      </c>
      <c r="I841" s="5">
        <v>5654</v>
      </c>
      <c r="J841" s="4" t="s">
        <v>46</v>
      </c>
      <c r="K841" s="5">
        <v>5782</v>
      </c>
      <c r="L841" s="17" t="s">
        <v>25</v>
      </c>
      <c r="M841" s="5">
        <f t="shared" si="63"/>
        <v>-67.584000000000003</v>
      </c>
      <c r="N841" s="6" t="str">
        <f>VLOOKUP(C841,'[19]Trips&amp;Operators'!$C$1:$E$99999,3,FALSE)</f>
        <v>STARKS</v>
      </c>
      <c r="O841" s="18" t="s">
        <v>26</v>
      </c>
      <c r="P841" s="8" t="str">
        <f>VLOOKUP(E841,[2]CommonEnf!$A$1:$B$19,2,FALSE)</f>
        <v>Speed Restriction</v>
      </c>
      <c r="Q841" s="4" t="str">
        <f t="shared" si="64"/>
        <v>18</v>
      </c>
      <c r="R841" s="9">
        <f t="shared" si="65"/>
        <v>42631</v>
      </c>
      <c r="S841" s="4" t="str">
        <f t="shared" si="66"/>
        <v>1816-18</v>
      </c>
      <c r="T841" s="4" t="str">
        <f t="shared" si="67"/>
        <v>NW</v>
      </c>
    </row>
    <row r="842" spans="1:20" x14ac:dyDescent="0.25">
      <c r="A842" s="3">
        <v>42631.562638888892</v>
      </c>
      <c r="B842" s="4" t="s">
        <v>80</v>
      </c>
      <c r="C842" s="4" t="s">
        <v>789</v>
      </c>
      <c r="D842" s="4" t="s">
        <v>30</v>
      </c>
      <c r="E842" s="4" t="s">
        <v>45</v>
      </c>
      <c r="F842" s="5">
        <v>300</v>
      </c>
      <c r="G842" s="5">
        <v>370</v>
      </c>
      <c r="H842" s="5">
        <v>38820</v>
      </c>
      <c r="I842" s="5">
        <v>39710</v>
      </c>
      <c r="J842" s="4" t="s">
        <v>46</v>
      </c>
      <c r="K842" s="5">
        <v>39716</v>
      </c>
      <c r="L842" s="17" t="s">
        <v>34</v>
      </c>
      <c r="M842" s="5">
        <f t="shared" si="63"/>
        <v>3.1680000000000001</v>
      </c>
      <c r="N842" s="6" t="str">
        <f>VLOOKUP(C842,'[19]Trips&amp;Operators'!$C$1:$E$99999,3,FALSE)</f>
        <v>STARKS</v>
      </c>
      <c r="O842" s="18" t="s">
        <v>26</v>
      </c>
      <c r="P842" s="8" t="str">
        <f>VLOOKUP(E842,[2]CommonEnf!$A$1:$B$19,2,FALSE)</f>
        <v>Speed Restriction</v>
      </c>
      <c r="Q842" s="4" t="str">
        <f t="shared" si="64"/>
        <v>18</v>
      </c>
      <c r="R842" s="9">
        <f t="shared" si="65"/>
        <v>42631</v>
      </c>
      <c r="S842" s="4" t="str">
        <f t="shared" si="66"/>
        <v>1815-18</v>
      </c>
      <c r="T842" s="4" t="str">
        <f t="shared" si="67"/>
        <v>NW</v>
      </c>
    </row>
    <row r="843" spans="1:20" x14ac:dyDescent="0.25">
      <c r="A843" s="3">
        <v>42631.564942129633</v>
      </c>
      <c r="B843" s="4" t="s">
        <v>80</v>
      </c>
      <c r="C843" s="4" t="s">
        <v>789</v>
      </c>
      <c r="D843" s="4" t="s">
        <v>30</v>
      </c>
      <c r="E843" s="4" t="s">
        <v>45</v>
      </c>
      <c r="F843" s="5">
        <v>150</v>
      </c>
      <c r="G843" s="5">
        <v>299</v>
      </c>
      <c r="H843" s="5">
        <v>56055</v>
      </c>
      <c r="I843" s="5">
        <v>56627</v>
      </c>
      <c r="J843" s="4" t="s">
        <v>46</v>
      </c>
      <c r="K843" s="5">
        <v>57008</v>
      </c>
      <c r="L843" s="17" t="s">
        <v>34</v>
      </c>
      <c r="M843" s="5">
        <f t="shared" si="63"/>
        <v>201.16800000000001</v>
      </c>
      <c r="N843" s="6" t="str">
        <f>VLOOKUP(C843,'[19]Trips&amp;Operators'!$C$1:$E$99999,3,FALSE)</f>
        <v>STARKS</v>
      </c>
      <c r="O843" s="18" t="s">
        <v>26</v>
      </c>
      <c r="P843" s="8" t="str">
        <f>VLOOKUP(E843,[2]CommonEnf!$A$1:$B$19,2,FALSE)</f>
        <v>Speed Restriction</v>
      </c>
      <c r="Q843" s="4" t="str">
        <f t="shared" si="64"/>
        <v>18</v>
      </c>
      <c r="R843" s="9">
        <f t="shared" si="65"/>
        <v>42631</v>
      </c>
      <c r="S843" s="4" t="str">
        <f t="shared" si="66"/>
        <v>1815-18</v>
      </c>
      <c r="T843" s="4" t="str">
        <f t="shared" si="67"/>
        <v>NW</v>
      </c>
    </row>
    <row r="844" spans="1:20" x14ac:dyDescent="0.25">
      <c r="A844" s="3">
        <v>42631.488865740743</v>
      </c>
      <c r="B844" s="4" t="s">
        <v>28</v>
      </c>
      <c r="C844" s="4" t="s">
        <v>790</v>
      </c>
      <c r="D844" s="4" t="s">
        <v>33</v>
      </c>
      <c r="E844" s="4" t="s">
        <v>45</v>
      </c>
      <c r="F844" s="5">
        <v>150</v>
      </c>
      <c r="G844" s="5">
        <v>207</v>
      </c>
      <c r="H844" s="5">
        <v>56690</v>
      </c>
      <c r="I844" s="5">
        <v>56181</v>
      </c>
      <c r="J844" s="4" t="s">
        <v>46</v>
      </c>
      <c r="K844" s="5">
        <v>59050</v>
      </c>
      <c r="L844" s="17" t="s">
        <v>25</v>
      </c>
      <c r="M844" s="5">
        <f t="shared" si="63"/>
        <v>-1514.8320000000001</v>
      </c>
      <c r="N844" s="6" t="str">
        <f>VLOOKUP(C844,'[19]Trips&amp;Operators'!$C$1:$E$99999,3,FALSE)</f>
        <v>STARKS</v>
      </c>
      <c r="O844" s="18" t="s">
        <v>26</v>
      </c>
      <c r="P844" s="8" t="str">
        <f>VLOOKUP(E844,[2]CommonEnf!$A$1:$B$19,2,FALSE)</f>
        <v>Speed Restriction</v>
      </c>
      <c r="Q844" s="4" t="str">
        <f t="shared" si="64"/>
        <v>18</v>
      </c>
      <c r="R844" s="9">
        <f t="shared" si="65"/>
        <v>42631</v>
      </c>
      <c r="S844" s="4" t="str">
        <f t="shared" si="66"/>
        <v>1812-18</v>
      </c>
      <c r="T844" s="4" t="str">
        <f t="shared" si="67"/>
        <v>NW</v>
      </c>
    </row>
    <row r="845" spans="1:20" x14ac:dyDescent="0.25">
      <c r="A845" s="3">
        <v>42631.308576388888</v>
      </c>
      <c r="B845" s="4" t="s">
        <v>80</v>
      </c>
      <c r="C845" s="4" t="s">
        <v>791</v>
      </c>
      <c r="D845" s="4" t="s">
        <v>30</v>
      </c>
      <c r="E845" s="4" t="s">
        <v>102</v>
      </c>
      <c r="F845" s="5">
        <v>100</v>
      </c>
      <c r="G845" s="5">
        <v>327</v>
      </c>
      <c r="H845" s="5">
        <v>8672</v>
      </c>
      <c r="I845" s="5">
        <v>9578</v>
      </c>
      <c r="J845" s="4" t="s">
        <v>24</v>
      </c>
      <c r="K845" s="5">
        <v>10701</v>
      </c>
      <c r="L845" s="17" t="s">
        <v>34</v>
      </c>
      <c r="M845" s="5">
        <f t="shared" si="63"/>
        <v>592.94399999999996</v>
      </c>
      <c r="N845" s="6" t="str">
        <f>VLOOKUP(C845,'[19]Trips&amp;Operators'!$C$1:$E$99999,3,FALSE)</f>
        <v>STARKS</v>
      </c>
      <c r="O845" s="18" t="s">
        <v>26</v>
      </c>
      <c r="P845" s="8" t="str">
        <f>VLOOKUP(E845,[2]CommonEnf!$A$1:$B$19,2,FALSE)</f>
        <v>Speed Restriction</v>
      </c>
      <c r="Q845" s="4" t="str">
        <f t="shared" si="64"/>
        <v>18</v>
      </c>
      <c r="R845" s="9">
        <f t="shared" si="65"/>
        <v>42631</v>
      </c>
      <c r="S845" s="4" t="str">
        <f t="shared" si="66"/>
        <v>1803-18</v>
      </c>
      <c r="T845" s="4" t="str">
        <f t="shared" si="67"/>
        <v>NW</v>
      </c>
    </row>
    <row r="846" spans="1:20" x14ac:dyDescent="0.25">
      <c r="A846" s="3">
        <v>42631.357361111113</v>
      </c>
      <c r="B846" s="4" t="s">
        <v>80</v>
      </c>
      <c r="C846" s="4" t="s">
        <v>792</v>
      </c>
      <c r="D846" s="4" t="s">
        <v>30</v>
      </c>
      <c r="E846" s="4" t="s">
        <v>63</v>
      </c>
      <c r="F846" s="5">
        <v>0</v>
      </c>
      <c r="G846" s="5">
        <v>56</v>
      </c>
      <c r="H846" s="5">
        <v>58835</v>
      </c>
      <c r="I846" s="5">
        <v>58899</v>
      </c>
      <c r="J846" s="4" t="s">
        <v>64</v>
      </c>
      <c r="K846" s="5">
        <v>59048</v>
      </c>
      <c r="L846" s="17" t="s">
        <v>34</v>
      </c>
      <c r="M846" s="5">
        <f t="shared" si="63"/>
        <v>78.671999999999997</v>
      </c>
      <c r="N846" s="6" t="str">
        <f>VLOOKUP(C846,'[19]Trips&amp;Operators'!$C$1:$E$99999,3,FALSE)</f>
        <v>STARKS</v>
      </c>
      <c r="O846" s="18" t="s">
        <v>26</v>
      </c>
      <c r="P846" s="8" t="str">
        <f>VLOOKUP(E846,[2]CommonEnf!$A$1:$B$19,2,FALSE)</f>
        <v>Line terminus</v>
      </c>
      <c r="Q846" s="4" t="str">
        <f t="shared" si="64"/>
        <v>18</v>
      </c>
      <c r="R846" s="9">
        <f t="shared" si="65"/>
        <v>42631</v>
      </c>
      <c r="S846" s="4" t="str">
        <f t="shared" si="66"/>
        <v>1805-18</v>
      </c>
      <c r="T846" s="4" t="str">
        <f t="shared" si="67"/>
        <v>NW</v>
      </c>
    </row>
    <row r="847" spans="1:20" x14ac:dyDescent="0.25">
      <c r="A847" s="3">
        <v>42631.357719907406</v>
      </c>
      <c r="B847" s="4" t="s">
        <v>80</v>
      </c>
      <c r="C847" s="4" t="s">
        <v>792</v>
      </c>
      <c r="D847" s="4" t="s">
        <v>30</v>
      </c>
      <c r="E847" s="4" t="s">
        <v>63</v>
      </c>
      <c r="F847" s="5">
        <v>0</v>
      </c>
      <c r="G847" s="5">
        <v>34</v>
      </c>
      <c r="H847" s="5">
        <v>58914</v>
      </c>
      <c r="I847" s="5">
        <v>58963</v>
      </c>
      <c r="J847" s="4" t="s">
        <v>64</v>
      </c>
      <c r="K847" s="5">
        <v>59048</v>
      </c>
      <c r="L847" s="17" t="s">
        <v>34</v>
      </c>
      <c r="M847" s="5">
        <f t="shared" si="63"/>
        <v>44.88</v>
      </c>
      <c r="N847" s="6" t="str">
        <f>VLOOKUP(C847,'[19]Trips&amp;Operators'!$C$1:$E$99999,3,FALSE)</f>
        <v>STARKS</v>
      </c>
      <c r="O847" s="18" t="s">
        <v>26</v>
      </c>
      <c r="P847" s="8" t="str">
        <f>VLOOKUP(E847,[2]CommonEnf!$A$1:$B$19,2,FALSE)</f>
        <v>Line terminus</v>
      </c>
      <c r="Q847" s="4" t="str">
        <f t="shared" si="64"/>
        <v>18</v>
      </c>
      <c r="R847" s="9">
        <f t="shared" si="65"/>
        <v>42631</v>
      </c>
      <c r="S847" s="4" t="str">
        <f t="shared" si="66"/>
        <v>1805-18</v>
      </c>
      <c r="T847" s="4" t="str">
        <f t="shared" si="67"/>
        <v>NW</v>
      </c>
    </row>
    <row r="848" spans="1:20" x14ac:dyDescent="0.25">
      <c r="A848" s="3">
        <v>42631.482662037037</v>
      </c>
      <c r="B848" s="4" t="s">
        <v>80</v>
      </c>
      <c r="C848" s="4" t="s">
        <v>793</v>
      </c>
      <c r="D848" s="4" t="s">
        <v>30</v>
      </c>
      <c r="E848" s="4" t="s">
        <v>63</v>
      </c>
      <c r="F848" s="5">
        <v>0</v>
      </c>
      <c r="G848" s="5">
        <v>29</v>
      </c>
      <c r="H848" s="5">
        <v>58961</v>
      </c>
      <c r="I848" s="5">
        <v>58975</v>
      </c>
      <c r="J848" s="4" t="s">
        <v>64</v>
      </c>
      <c r="K848" s="5">
        <v>59048</v>
      </c>
      <c r="L848" s="17" t="s">
        <v>34</v>
      </c>
      <c r="M848" s="5">
        <f t="shared" si="63"/>
        <v>38.543999999999997</v>
      </c>
      <c r="N848" s="6" t="str">
        <f>VLOOKUP(C848,'[19]Trips&amp;Operators'!$C$1:$E$99999,3,FALSE)</f>
        <v>STARKS</v>
      </c>
      <c r="O848" s="18" t="s">
        <v>26</v>
      </c>
      <c r="P848" s="8" t="str">
        <f>VLOOKUP(E848,[2]CommonEnf!$A$1:$B$19,2,FALSE)</f>
        <v>Line terminus</v>
      </c>
      <c r="Q848" s="4" t="str">
        <f t="shared" si="64"/>
        <v>18</v>
      </c>
      <c r="R848" s="9">
        <f t="shared" si="65"/>
        <v>42631</v>
      </c>
      <c r="S848" s="4" t="str">
        <f t="shared" si="66"/>
        <v>1811-18</v>
      </c>
      <c r="T848" s="4" t="str">
        <f t="shared" si="67"/>
        <v>NW</v>
      </c>
    </row>
    <row r="849" spans="1:20" x14ac:dyDescent="0.25">
      <c r="A849" s="3">
        <v>42631.649756944447</v>
      </c>
      <c r="B849" s="4" t="s">
        <v>80</v>
      </c>
      <c r="C849" s="4" t="s">
        <v>794</v>
      </c>
      <c r="D849" s="4" t="s">
        <v>30</v>
      </c>
      <c r="E849" s="4" t="s">
        <v>63</v>
      </c>
      <c r="F849" s="5">
        <v>0</v>
      </c>
      <c r="G849" s="5">
        <v>37</v>
      </c>
      <c r="H849" s="5">
        <v>58886</v>
      </c>
      <c r="I849" s="5">
        <v>58960</v>
      </c>
      <c r="J849" s="4" t="s">
        <v>64</v>
      </c>
      <c r="K849" s="5">
        <v>59048</v>
      </c>
      <c r="L849" s="17" t="s">
        <v>34</v>
      </c>
      <c r="M849" s="5">
        <f t="shared" si="63"/>
        <v>46.463999999999999</v>
      </c>
      <c r="N849" s="6" t="str">
        <f>VLOOKUP(C849,'[19]Trips&amp;Operators'!$C$1:$E$99999,3,FALSE)</f>
        <v>CRAYTON</v>
      </c>
      <c r="O849" s="18" t="s">
        <v>26</v>
      </c>
      <c r="P849" s="8" t="str">
        <f>VLOOKUP(E849,[2]CommonEnf!$A$1:$B$19,2,FALSE)</f>
        <v>Line terminus</v>
      </c>
      <c r="Q849" s="4" t="str">
        <f t="shared" si="64"/>
        <v>18</v>
      </c>
      <c r="R849" s="9">
        <f t="shared" si="65"/>
        <v>42631</v>
      </c>
      <c r="S849" s="4" t="str">
        <f t="shared" si="66"/>
        <v>1819-18</v>
      </c>
      <c r="T849" s="4" t="str">
        <f t="shared" si="67"/>
        <v>NW</v>
      </c>
    </row>
    <row r="850" spans="1:20" x14ac:dyDescent="0.25">
      <c r="A850" s="3">
        <v>42632.36446759259</v>
      </c>
      <c r="B850" s="4" t="s">
        <v>20</v>
      </c>
      <c r="C850" s="4" t="s">
        <v>795</v>
      </c>
      <c r="D850" s="4" t="s">
        <v>22</v>
      </c>
      <c r="E850" s="4" t="s">
        <v>23</v>
      </c>
      <c r="F850" s="5">
        <v>0</v>
      </c>
      <c r="G850" s="5">
        <v>138</v>
      </c>
      <c r="H850" s="5">
        <v>27207</v>
      </c>
      <c r="I850" s="5">
        <v>27117</v>
      </c>
      <c r="J850" s="4" t="s">
        <v>24</v>
      </c>
      <c r="K850" s="5">
        <v>27350</v>
      </c>
      <c r="L850" s="17" t="s">
        <v>25</v>
      </c>
      <c r="M850" s="5">
        <f t="shared" si="63"/>
        <v>-123.024</v>
      </c>
      <c r="N850" s="6" t="str">
        <f>VLOOKUP(C850,'[20]Trips&amp;Operators'!$C$1:$E$99999,3,FALSE)</f>
        <v>MALAVE</v>
      </c>
      <c r="O850" s="7" t="s">
        <v>26</v>
      </c>
      <c r="P850" s="8" t="str">
        <f>VLOOKUP(E850,[2]CommonEnf!$A$1:$B$19,2,FALSE)</f>
        <v>Crossing Early Arrival</v>
      </c>
      <c r="Q850" s="4" t="str">
        <f t="shared" si="64"/>
        <v>19</v>
      </c>
      <c r="R850" s="9">
        <f t="shared" si="65"/>
        <v>42632</v>
      </c>
      <c r="S850" s="4" t="str">
        <f t="shared" si="66"/>
        <v>0130-19</v>
      </c>
      <c r="T850" s="4" t="str">
        <f t="shared" si="67"/>
        <v>EC</v>
      </c>
    </row>
    <row r="851" spans="1:20" x14ac:dyDescent="0.25">
      <c r="A851" s="3">
        <v>42632.416516203702</v>
      </c>
      <c r="B851" s="4" t="s">
        <v>66</v>
      </c>
      <c r="C851" s="4" t="s">
        <v>796</v>
      </c>
      <c r="D851" s="4" t="s">
        <v>33</v>
      </c>
      <c r="E851" s="4" t="s">
        <v>23</v>
      </c>
      <c r="F851" s="5">
        <v>0</v>
      </c>
      <c r="G851" s="5">
        <v>109</v>
      </c>
      <c r="H851" s="5">
        <v>27336</v>
      </c>
      <c r="I851" s="5">
        <v>27229</v>
      </c>
      <c r="J851" s="4" t="s">
        <v>24</v>
      </c>
      <c r="K851" s="5">
        <v>27350</v>
      </c>
      <c r="L851" s="17" t="s">
        <v>25</v>
      </c>
      <c r="M851" s="5">
        <f t="shared" si="63"/>
        <v>-63.887999999999998</v>
      </c>
      <c r="N851" s="6" t="str">
        <f>VLOOKUP(C851,'[20]Trips&amp;Operators'!$C$1:$E$99999,3,FALSE)</f>
        <v>STARKS</v>
      </c>
      <c r="O851" s="7" t="s">
        <v>26</v>
      </c>
      <c r="P851" s="8" t="str">
        <f>VLOOKUP(E851,[2]CommonEnf!$A$1:$B$19,2,FALSE)</f>
        <v>Crossing Early Arrival</v>
      </c>
      <c r="Q851" s="4" t="str">
        <f t="shared" si="64"/>
        <v>19</v>
      </c>
      <c r="R851" s="9">
        <f t="shared" si="65"/>
        <v>42632</v>
      </c>
      <c r="S851" s="4" t="str">
        <f t="shared" si="66"/>
        <v>0140-19</v>
      </c>
      <c r="T851" s="4" t="str">
        <f t="shared" si="67"/>
        <v>EC</v>
      </c>
    </row>
    <row r="852" spans="1:20" x14ac:dyDescent="0.25">
      <c r="A852" s="3">
        <v>42632.238263888888</v>
      </c>
      <c r="B852" s="4" t="s">
        <v>66</v>
      </c>
      <c r="C852" s="4" t="s">
        <v>797</v>
      </c>
      <c r="D852" s="4" t="s">
        <v>30</v>
      </c>
      <c r="E852" s="4" t="s">
        <v>23</v>
      </c>
      <c r="F852" s="5">
        <v>300</v>
      </c>
      <c r="G852" s="5">
        <v>391</v>
      </c>
      <c r="H852" s="5">
        <v>35229</v>
      </c>
      <c r="I852" s="5">
        <v>33809</v>
      </c>
      <c r="J852" s="4" t="s">
        <v>24</v>
      </c>
      <c r="K852" s="5">
        <v>33257</v>
      </c>
      <c r="L852" s="17" t="s">
        <v>25</v>
      </c>
      <c r="M852" s="5">
        <f t="shared" si="63"/>
        <v>291.45600000000002</v>
      </c>
      <c r="N852" s="6" t="str">
        <f>VLOOKUP(C852,'[20]Trips&amp;Operators'!$C$1:$E$99999,3,FALSE)</f>
        <v>BRANNON</v>
      </c>
      <c r="O852" s="7" t="s">
        <v>26</v>
      </c>
      <c r="P852" s="8" t="str">
        <f>VLOOKUP(E852,[2]CommonEnf!$A$1:$B$19,2,FALSE)</f>
        <v>Crossing Early Arrival</v>
      </c>
      <c r="Q852" s="4" t="str">
        <f t="shared" si="64"/>
        <v>19</v>
      </c>
      <c r="R852" s="9">
        <f t="shared" si="65"/>
        <v>42632</v>
      </c>
      <c r="S852" s="4" t="str">
        <f t="shared" si="66"/>
        <v>0106-19</v>
      </c>
      <c r="T852" s="4" t="str">
        <f t="shared" si="67"/>
        <v>EC</v>
      </c>
    </row>
    <row r="853" spans="1:20" x14ac:dyDescent="0.25">
      <c r="A853" s="3">
        <v>42632.406168981484</v>
      </c>
      <c r="B853" s="4" t="s">
        <v>66</v>
      </c>
      <c r="C853" s="4" t="s">
        <v>796</v>
      </c>
      <c r="D853" s="4" t="s">
        <v>22</v>
      </c>
      <c r="E853" s="4" t="s">
        <v>23</v>
      </c>
      <c r="F853" s="5">
        <v>0</v>
      </c>
      <c r="G853" s="5">
        <v>257</v>
      </c>
      <c r="H853" s="5">
        <v>109023</v>
      </c>
      <c r="I853" s="5">
        <v>108357</v>
      </c>
      <c r="J853" s="4" t="s">
        <v>24</v>
      </c>
      <c r="K853" s="5">
        <v>109135</v>
      </c>
      <c r="L853" s="17" t="s">
        <v>25</v>
      </c>
      <c r="M853" s="5">
        <f t="shared" si="63"/>
        <v>-410.78399999999999</v>
      </c>
      <c r="N853" s="6" t="str">
        <f>VLOOKUP(C853,'[20]Trips&amp;Operators'!$C$1:$E$99999,3,FALSE)</f>
        <v>STARKS</v>
      </c>
      <c r="O853" s="7" t="s">
        <v>26</v>
      </c>
      <c r="P853" s="8" t="str">
        <f>VLOOKUP(E853,[2]CommonEnf!$A$1:$B$19,2,FALSE)</f>
        <v>Crossing Early Arrival</v>
      </c>
      <c r="Q853" s="4" t="str">
        <f t="shared" si="64"/>
        <v>19</v>
      </c>
      <c r="R853" s="9">
        <f t="shared" si="65"/>
        <v>42632</v>
      </c>
      <c r="S853" s="4" t="str">
        <f t="shared" si="66"/>
        <v>0140-19</v>
      </c>
      <c r="T853" s="4" t="str">
        <f t="shared" si="67"/>
        <v>EC</v>
      </c>
    </row>
    <row r="854" spans="1:20" x14ac:dyDescent="0.25">
      <c r="A854" s="3">
        <v>42632.428090277775</v>
      </c>
      <c r="B854" s="4" t="s">
        <v>20</v>
      </c>
      <c r="C854" s="4" t="s">
        <v>798</v>
      </c>
      <c r="D854" s="4" t="s">
        <v>22</v>
      </c>
      <c r="E854" s="4" t="s">
        <v>23</v>
      </c>
      <c r="F854" s="5">
        <v>410</v>
      </c>
      <c r="G854" s="5">
        <v>465</v>
      </c>
      <c r="H854" s="5">
        <v>109045</v>
      </c>
      <c r="I854" s="5">
        <v>107424</v>
      </c>
      <c r="J854" s="4" t="s">
        <v>24</v>
      </c>
      <c r="K854" s="5">
        <v>109135</v>
      </c>
      <c r="L854" s="17" t="s">
        <v>25</v>
      </c>
      <c r="M854" s="5">
        <f t="shared" si="63"/>
        <v>-903.40800000000002</v>
      </c>
      <c r="N854" s="6" t="str">
        <f>VLOOKUP(C854,'[20]Trips&amp;Operators'!$C$1:$E$99999,3,FALSE)</f>
        <v>MALAVE</v>
      </c>
      <c r="O854" s="7" t="s">
        <v>26</v>
      </c>
      <c r="P854" s="8" t="str">
        <f>VLOOKUP(E854,[2]CommonEnf!$A$1:$B$19,2,FALSE)</f>
        <v>Crossing Early Arrival</v>
      </c>
      <c r="Q854" s="4" t="str">
        <f t="shared" si="64"/>
        <v>19</v>
      </c>
      <c r="R854" s="9">
        <f t="shared" si="65"/>
        <v>42632</v>
      </c>
      <c r="S854" s="4" t="str">
        <f t="shared" si="66"/>
        <v>0144-19</v>
      </c>
      <c r="T854" s="4" t="str">
        <f t="shared" si="67"/>
        <v>EC</v>
      </c>
    </row>
    <row r="855" spans="1:20" x14ac:dyDescent="0.25">
      <c r="A855" s="3">
        <v>42632.658125000002</v>
      </c>
      <c r="B855" s="4" t="s">
        <v>48</v>
      </c>
      <c r="C855" s="4" t="s">
        <v>799</v>
      </c>
      <c r="D855" s="4" t="s">
        <v>33</v>
      </c>
      <c r="E855" s="4" t="s">
        <v>45</v>
      </c>
      <c r="F855" s="5">
        <v>200</v>
      </c>
      <c r="G855" s="5">
        <v>252</v>
      </c>
      <c r="H855" s="5">
        <v>5420</v>
      </c>
      <c r="I855" s="5">
        <v>6057</v>
      </c>
      <c r="J855" s="4" t="s">
        <v>46</v>
      </c>
      <c r="K855" s="5">
        <v>4677</v>
      </c>
      <c r="L855" s="17" t="s">
        <v>34</v>
      </c>
      <c r="M855" s="5">
        <f t="shared" si="63"/>
        <v>-728.64</v>
      </c>
      <c r="N855" s="6" t="str">
        <f>VLOOKUP(C855,'[20]Trips&amp;Operators'!$C$1:$E$99999,3,FALSE)</f>
        <v>DELGADO</v>
      </c>
      <c r="O855" s="7" t="s">
        <v>26</v>
      </c>
      <c r="P855" s="8" t="str">
        <f>VLOOKUP(E855,[2]CommonEnf!$A$1:$B$19,2,FALSE)</f>
        <v>Speed Restriction</v>
      </c>
      <c r="Q855" s="4" t="str">
        <f t="shared" si="64"/>
        <v>19</v>
      </c>
      <c r="R855" s="9">
        <f t="shared" si="65"/>
        <v>42632</v>
      </c>
      <c r="S855" s="4" t="str">
        <f t="shared" si="66"/>
        <v>0197-19</v>
      </c>
      <c r="T855" s="4" t="str">
        <f t="shared" si="67"/>
        <v>EC</v>
      </c>
    </row>
    <row r="856" spans="1:20" x14ac:dyDescent="0.25">
      <c r="A856" s="3">
        <v>42632.495659722219</v>
      </c>
      <c r="B856" s="4" t="s">
        <v>66</v>
      </c>
      <c r="C856" s="4" t="s">
        <v>800</v>
      </c>
      <c r="D856" s="4" t="s">
        <v>30</v>
      </c>
      <c r="E856" s="4" t="s">
        <v>45</v>
      </c>
      <c r="F856" s="5">
        <v>200</v>
      </c>
      <c r="G856" s="5">
        <v>291</v>
      </c>
      <c r="H856" s="5">
        <v>6464</v>
      </c>
      <c r="I856" s="5">
        <v>5947</v>
      </c>
      <c r="J856" s="4" t="s">
        <v>46</v>
      </c>
      <c r="K856" s="5">
        <v>5457</v>
      </c>
      <c r="L856" s="17" t="s">
        <v>25</v>
      </c>
      <c r="M856" s="5">
        <f t="shared" si="63"/>
        <v>258.72000000000003</v>
      </c>
      <c r="N856" s="6" t="str">
        <f>VLOOKUP(C856,'[20]Trips&amp;Operators'!$C$1:$E$99999,3,FALSE)</f>
        <v>STARKS</v>
      </c>
      <c r="O856" s="7" t="s">
        <v>26</v>
      </c>
      <c r="P856" s="8" t="str">
        <f>VLOOKUP(E856,[2]CommonEnf!$A$1:$B$19,2,FALSE)</f>
        <v>Speed Restriction</v>
      </c>
      <c r="Q856" s="4" t="str">
        <f t="shared" si="64"/>
        <v>19</v>
      </c>
      <c r="R856" s="9">
        <f t="shared" si="65"/>
        <v>42632</v>
      </c>
      <c r="S856" s="4" t="str">
        <f t="shared" si="66"/>
        <v>0154-19</v>
      </c>
      <c r="T856" s="4" t="str">
        <f t="shared" si="67"/>
        <v>EC</v>
      </c>
    </row>
    <row r="857" spans="1:20" x14ac:dyDescent="0.25">
      <c r="A857" s="3">
        <v>42632.32571759259</v>
      </c>
      <c r="B857" s="4" t="s">
        <v>136</v>
      </c>
      <c r="C857" s="4" t="s">
        <v>801</v>
      </c>
      <c r="D857" s="4" t="s">
        <v>30</v>
      </c>
      <c r="E857" s="4" t="s">
        <v>45</v>
      </c>
      <c r="F857" s="5">
        <v>400</v>
      </c>
      <c r="G857" s="5">
        <v>559</v>
      </c>
      <c r="H857" s="5">
        <v>15951</v>
      </c>
      <c r="I857" s="5">
        <v>17867</v>
      </c>
      <c r="J857" s="4" t="s">
        <v>46</v>
      </c>
      <c r="K857" s="5">
        <v>17867</v>
      </c>
      <c r="L857" s="17" t="s">
        <v>34</v>
      </c>
      <c r="M857" s="5">
        <f t="shared" si="63"/>
        <v>0</v>
      </c>
      <c r="N857" s="6" t="str">
        <f>VLOOKUP(C857,'[20]Trips&amp;Operators'!$C$1:$E$99999,3,FALSE)</f>
        <v>BRANNON</v>
      </c>
      <c r="O857" s="7" t="s">
        <v>26</v>
      </c>
      <c r="P857" s="8" t="str">
        <f>VLOOKUP(E857,[2]CommonEnf!$A$1:$B$19,2,FALSE)</f>
        <v>Speed Restriction</v>
      </c>
      <c r="Q857" s="4" t="str">
        <f t="shared" si="64"/>
        <v>19</v>
      </c>
      <c r="R857" s="9">
        <f t="shared" si="65"/>
        <v>42632</v>
      </c>
      <c r="S857" s="4" t="str">
        <f t="shared" si="66"/>
        <v>0133-19</v>
      </c>
      <c r="T857" s="4" t="str">
        <f t="shared" si="67"/>
        <v>EC</v>
      </c>
    </row>
    <row r="858" spans="1:20" x14ac:dyDescent="0.25">
      <c r="A858" s="3">
        <v>42632.40079861111</v>
      </c>
      <c r="B858" s="4" t="s">
        <v>136</v>
      </c>
      <c r="C858" s="4" t="s">
        <v>802</v>
      </c>
      <c r="D858" s="4" t="s">
        <v>33</v>
      </c>
      <c r="E858" s="4" t="s">
        <v>45</v>
      </c>
      <c r="F858" s="5">
        <v>300</v>
      </c>
      <c r="G858" s="5">
        <v>350</v>
      </c>
      <c r="H858" s="5">
        <v>20369</v>
      </c>
      <c r="I858" s="5">
        <v>21186</v>
      </c>
      <c r="J858" s="4" t="s">
        <v>46</v>
      </c>
      <c r="K858" s="5">
        <v>20338</v>
      </c>
      <c r="L858" s="17" t="s">
        <v>34</v>
      </c>
      <c r="M858" s="5">
        <f t="shared" si="63"/>
        <v>-447.74400000000003</v>
      </c>
      <c r="N858" s="6" t="str">
        <f>VLOOKUP(C858,'[20]Trips&amp;Operators'!$C$1:$E$99999,3,FALSE)</f>
        <v>BRANNON</v>
      </c>
      <c r="O858" s="7" t="s">
        <v>26</v>
      </c>
      <c r="P858" s="8" t="str">
        <f>VLOOKUP(E858,[2]CommonEnf!$A$1:$B$19,2,FALSE)</f>
        <v>Speed Restriction</v>
      </c>
      <c r="Q858" s="4" t="str">
        <f t="shared" si="64"/>
        <v>19</v>
      </c>
      <c r="R858" s="9">
        <f t="shared" si="65"/>
        <v>42632</v>
      </c>
      <c r="S858" s="4" t="str">
        <f t="shared" si="66"/>
        <v>0147-19</v>
      </c>
      <c r="T858" s="4" t="str">
        <f t="shared" si="67"/>
        <v>EC</v>
      </c>
    </row>
    <row r="859" spans="1:20" x14ac:dyDescent="0.25">
      <c r="A859" s="3">
        <v>42632.241180555553</v>
      </c>
      <c r="B859" s="4" t="s">
        <v>66</v>
      </c>
      <c r="C859" s="4" t="s">
        <v>797</v>
      </c>
      <c r="D859" s="4" t="s">
        <v>30</v>
      </c>
      <c r="E859" s="4" t="s">
        <v>45</v>
      </c>
      <c r="F859" s="5">
        <v>300</v>
      </c>
      <c r="G859" s="5">
        <v>420</v>
      </c>
      <c r="H859" s="5">
        <v>23542</v>
      </c>
      <c r="I859" s="5">
        <v>22251</v>
      </c>
      <c r="J859" s="4" t="s">
        <v>46</v>
      </c>
      <c r="K859" s="5">
        <v>21848</v>
      </c>
      <c r="L859" s="17" t="s">
        <v>25</v>
      </c>
      <c r="M859" s="5">
        <f t="shared" si="63"/>
        <v>212.78399999999999</v>
      </c>
      <c r="N859" s="6" t="str">
        <f>VLOOKUP(C859,'[20]Trips&amp;Operators'!$C$1:$E$99999,3,FALSE)</f>
        <v>BRANNON</v>
      </c>
      <c r="O859" s="7" t="s">
        <v>26</v>
      </c>
      <c r="P859" s="8" t="str">
        <f>VLOOKUP(E859,[2]CommonEnf!$A$1:$B$19,2,FALSE)</f>
        <v>Speed Restriction</v>
      </c>
      <c r="Q859" s="4" t="str">
        <f t="shared" si="64"/>
        <v>19</v>
      </c>
      <c r="R859" s="9">
        <f t="shared" si="65"/>
        <v>42632</v>
      </c>
      <c r="S859" s="4" t="str">
        <f t="shared" si="66"/>
        <v>0106-19</v>
      </c>
      <c r="T859" s="4" t="str">
        <f t="shared" si="67"/>
        <v>EC</v>
      </c>
    </row>
    <row r="860" spans="1:20" x14ac:dyDescent="0.25">
      <c r="A860" s="3">
        <v>42632.291701388887</v>
      </c>
      <c r="B860" s="4" t="s">
        <v>20</v>
      </c>
      <c r="C860" s="4" t="s">
        <v>803</v>
      </c>
      <c r="D860" s="4" t="s">
        <v>30</v>
      </c>
      <c r="E860" s="4" t="s">
        <v>45</v>
      </c>
      <c r="F860" s="5">
        <v>300</v>
      </c>
      <c r="G860" s="5">
        <v>411</v>
      </c>
      <c r="H860" s="5">
        <v>23047</v>
      </c>
      <c r="I860" s="5">
        <v>21713</v>
      </c>
      <c r="J860" s="4" t="s">
        <v>46</v>
      </c>
      <c r="K860" s="5">
        <v>21848</v>
      </c>
      <c r="L860" s="17" t="s">
        <v>25</v>
      </c>
      <c r="M860" s="5">
        <f t="shared" si="63"/>
        <v>-71.28</v>
      </c>
      <c r="N860" s="6" t="str">
        <f>VLOOKUP(C860,'[20]Trips&amp;Operators'!$C$1:$E$99999,3,FALSE)</f>
        <v>MALAVE</v>
      </c>
      <c r="O860" s="7" t="s">
        <v>26</v>
      </c>
      <c r="P860" s="8" t="str">
        <f>VLOOKUP(E860,[2]CommonEnf!$A$1:$B$19,2,FALSE)</f>
        <v>Speed Restriction</v>
      </c>
      <c r="Q860" s="4" t="str">
        <f t="shared" si="64"/>
        <v>19</v>
      </c>
      <c r="R860" s="9">
        <f t="shared" si="65"/>
        <v>42632</v>
      </c>
      <c r="S860" s="4" t="str">
        <f t="shared" si="66"/>
        <v>0116-19</v>
      </c>
      <c r="T860" s="4" t="str">
        <f t="shared" si="67"/>
        <v>EC</v>
      </c>
    </row>
    <row r="861" spans="1:20" x14ac:dyDescent="0.25">
      <c r="A861" s="3">
        <v>42632.399930555555</v>
      </c>
      <c r="B861" s="4" t="s">
        <v>66</v>
      </c>
      <c r="C861" s="4" t="s">
        <v>796</v>
      </c>
      <c r="D861" s="4" t="s">
        <v>30</v>
      </c>
      <c r="E861" s="4" t="s">
        <v>45</v>
      </c>
      <c r="F861" s="5">
        <v>450</v>
      </c>
      <c r="G861" s="5">
        <v>643</v>
      </c>
      <c r="H861" s="5">
        <v>159700</v>
      </c>
      <c r="I861" s="5">
        <v>157997</v>
      </c>
      <c r="J861" s="4" t="s">
        <v>46</v>
      </c>
      <c r="K861" s="5">
        <v>156300</v>
      </c>
      <c r="L861" s="17" t="s">
        <v>25</v>
      </c>
      <c r="M861" s="5">
        <f t="shared" si="63"/>
        <v>896.01599999999996</v>
      </c>
      <c r="N861" s="6" t="str">
        <f>VLOOKUP(C861,'[20]Trips&amp;Operators'!$C$1:$E$99999,3,FALSE)</f>
        <v>STARKS</v>
      </c>
      <c r="O861" s="7" t="s">
        <v>26</v>
      </c>
      <c r="P861" s="8" t="str">
        <f>VLOOKUP(E861,[2]CommonEnf!$A$1:$B$19,2,FALSE)</f>
        <v>Speed Restriction</v>
      </c>
      <c r="Q861" s="4" t="str">
        <f t="shared" si="64"/>
        <v>19</v>
      </c>
      <c r="R861" s="9">
        <f t="shared" si="65"/>
        <v>42632</v>
      </c>
      <c r="S861" s="4" t="str">
        <f t="shared" si="66"/>
        <v>0140-19</v>
      </c>
      <c r="T861" s="4" t="str">
        <f t="shared" si="67"/>
        <v>EC</v>
      </c>
    </row>
    <row r="862" spans="1:20" x14ac:dyDescent="0.25">
      <c r="A862" s="3">
        <v>42632.451006944444</v>
      </c>
      <c r="B862" s="4" t="s">
        <v>82</v>
      </c>
      <c r="C862" s="4" t="s">
        <v>804</v>
      </c>
      <c r="D862" s="4" t="s">
        <v>33</v>
      </c>
      <c r="E862" s="4" t="s">
        <v>45</v>
      </c>
      <c r="F862" s="5">
        <v>350</v>
      </c>
      <c r="G862" s="5">
        <v>403</v>
      </c>
      <c r="H862" s="5">
        <v>225534</v>
      </c>
      <c r="I862" s="5">
        <v>226540</v>
      </c>
      <c r="J862" s="4" t="s">
        <v>46</v>
      </c>
      <c r="K862" s="5">
        <v>224578</v>
      </c>
      <c r="L862" s="17" t="s">
        <v>34</v>
      </c>
      <c r="M862" s="5">
        <f t="shared" si="63"/>
        <v>-1035.9359999999999</v>
      </c>
      <c r="N862" s="6" t="str">
        <f>VLOOKUP(C862,'[20]Trips&amp;Operators'!$C$1:$E$99999,3,FALSE)</f>
        <v>STARKS</v>
      </c>
      <c r="O862" s="7" t="s">
        <v>26</v>
      </c>
      <c r="P862" s="8" t="str">
        <f>VLOOKUP(E862,[2]CommonEnf!$A$1:$B$19,2,FALSE)</f>
        <v>Speed Restriction</v>
      </c>
      <c r="Q862" s="4" t="str">
        <f t="shared" si="64"/>
        <v>19</v>
      </c>
      <c r="R862" s="9">
        <f t="shared" si="65"/>
        <v>42632</v>
      </c>
      <c r="S862" s="4" t="str">
        <f t="shared" si="66"/>
        <v>0153-19</v>
      </c>
      <c r="T862" s="4" t="str">
        <f t="shared" si="67"/>
        <v>EC</v>
      </c>
    </row>
    <row r="863" spans="1:20" x14ac:dyDescent="0.25">
      <c r="A863" s="3">
        <v>42632.551898148151</v>
      </c>
      <c r="B863" s="4" t="s">
        <v>73</v>
      </c>
      <c r="C863" s="4" t="s">
        <v>805</v>
      </c>
      <c r="D863" s="4" t="s">
        <v>33</v>
      </c>
      <c r="E863" s="4" t="s">
        <v>45</v>
      </c>
      <c r="F863" s="5">
        <v>350</v>
      </c>
      <c r="G863" s="5">
        <v>401</v>
      </c>
      <c r="H863" s="5">
        <v>224678</v>
      </c>
      <c r="I863" s="5">
        <v>223551</v>
      </c>
      <c r="J863" s="4" t="s">
        <v>46</v>
      </c>
      <c r="K863" s="5">
        <v>228668</v>
      </c>
      <c r="L863" s="17" t="s">
        <v>25</v>
      </c>
      <c r="M863" s="5">
        <f t="shared" si="63"/>
        <v>-2701.7760000000003</v>
      </c>
      <c r="N863" s="6" t="str">
        <f>VLOOKUP(C863,'[20]Trips&amp;Operators'!$C$1:$E$99999,3,FALSE)</f>
        <v>DELGADO</v>
      </c>
      <c r="O863" s="7" t="s">
        <v>26</v>
      </c>
      <c r="P863" s="8" t="str">
        <f>VLOOKUP(E863,[2]CommonEnf!$A$1:$B$19,2,FALSE)</f>
        <v>Speed Restriction</v>
      </c>
      <c r="Q863" s="4" t="str">
        <f t="shared" si="64"/>
        <v>19</v>
      </c>
      <c r="R863" s="9">
        <f t="shared" si="65"/>
        <v>42632</v>
      </c>
      <c r="S863" s="4" t="str">
        <f t="shared" si="66"/>
        <v>0170-19</v>
      </c>
      <c r="T863" s="4" t="str">
        <f t="shared" si="67"/>
        <v>EC</v>
      </c>
    </row>
    <row r="864" spans="1:20" x14ac:dyDescent="0.25">
      <c r="A864" s="3">
        <v>42633.04105324074</v>
      </c>
      <c r="B864" s="4" t="s">
        <v>113</v>
      </c>
      <c r="C864" s="4" t="s">
        <v>806</v>
      </c>
      <c r="D864" s="4" t="s">
        <v>33</v>
      </c>
      <c r="E864" s="4" t="s">
        <v>45</v>
      </c>
      <c r="F864" s="5">
        <v>350</v>
      </c>
      <c r="G864" s="5">
        <v>404</v>
      </c>
      <c r="H864" s="5">
        <v>225811</v>
      </c>
      <c r="I864" s="5">
        <v>224728</v>
      </c>
      <c r="J864" s="4" t="s">
        <v>46</v>
      </c>
      <c r="K864" s="5">
        <v>228668</v>
      </c>
      <c r="L864" s="17" t="s">
        <v>25</v>
      </c>
      <c r="M864" s="5">
        <f t="shared" si="63"/>
        <v>-2080.3200000000002</v>
      </c>
      <c r="N864" s="6" t="str">
        <f>VLOOKUP(C864,'[20]Trips&amp;Operators'!$C$1:$E$99999,3,FALSE)</f>
        <v>CHANDLER</v>
      </c>
      <c r="O864" s="7" t="s">
        <v>26</v>
      </c>
      <c r="P864" s="8" t="str">
        <f>VLOOKUP(E864,[2]CommonEnf!$A$1:$B$19,2,FALSE)</f>
        <v>Speed Restriction</v>
      </c>
      <c r="Q864" s="4" t="str">
        <f t="shared" si="64"/>
        <v>19</v>
      </c>
      <c r="R864" s="9">
        <f t="shared" si="65"/>
        <v>42632</v>
      </c>
      <c r="S864" s="4" t="str">
        <f t="shared" si="66"/>
        <v>0242-19</v>
      </c>
      <c r="T864" s="4" t="str">
        <f t="shared" si="67"/>
        <v>EC</v>
      </c>
    </row>
    <row r="865" spans="1:20" x14ac:dyDescent="0.25">
      <c r="A865" s="3">
        <v>42632.399675925924</v>
      </c>
      <c r="B865" s="4" t="s">
        <v>143</v>
      </c>
      <c r="C865" s="4" t="s">
        <v>807</v>
      </c>
      <c r="D865" s="4" t="s">
        <v>30</v>
      </c>
      <c r="E865" s="4" t="s">
        <v>45</v>
      </c>
      <c r="F865" s="5">
        <v>150</v>
      </c>
      <c r="G865" s="5">
        <v>201</v>
      </c>
      <c r="H865" s="5">
        <v>229976</v>
      </c>
      <c r="I865" s="5">
        <v>230602</v>
      </c>
      <c r="J865" s="4" t="s">
        <v>46</v>
      </c>
      <c r="K865" s="5">
        <v>230436</v>
      </c>
      <c r="L865" s="17" t="s">
        <v>34</v>
      </c>
      <c r="M865" s="5">
        <f t="shared" si="63"/>
        <v>-87.647999999999996</v>
      </c>
      <c r="N865" s="6" t="str">
        <f>VLOOKUP(C865,'[20]Trips&amp;Operators'!$C$1:$E$99999,3,FALSE)</f>
        <v>MALAVE</v>
      </c>
      <c r="O865" s="7" t="s">
        <v>26</v>
      </c>
      <c r="P865" s="8" t="str">
        <f>VLOOKUP(E865,[2]CommonEnf!$A$1:$B$19,2,FALSE)</f>
        <v>Speed Restriction</v>
      </c>
      <c r="Q865" s="4" t="str">
        <f t="shared" si="64"/>
        <v>19</v>
      </c>
      <c r="R865" s="9">
        <f t="shared" si="65"/>
        <v>42632</v>
      </c>
      <c r="S865" s="4" t="str">
        <f t="shared" si="66"/>
        <v>0143-19</v>
      </c>
      <c r="T865" s="4" t="str">
        <f t="shared" si="67"/>
        <v>EC</v>
      </c>
    </row>
    <row r="866" spans="1:20" x14ac:dyDescent="0.25">
      <c r="A866" s="3">
        <v>42632.289467592593</v>
      </c>
      <c r="B866" s="4" t="s">
        <v>113</v>
      </c>
      <c r="C866" s="4" t="s">
        <v>808</v>
      </c>
      <c r="D866" s="4" t="s">
        <v>33</v>
      </c>
      <c r="E866" s="4" t="s">
        <v>45</v>
      </c>
      <c r="F866" s="5">
        <v>150</v>
      </c>
      <c r="G866" s="5">
        <v>228</v>
      </c>
      <c r="H866" s="5">
        <v>232286</v>
      </c>
      <c r="I866" s="5">
        <v>231984</v>
      </c>
      <c r="J866" s="4" t="s">
        <v>46</v>
      </c>
      <c r="K866" s="5">
        <v>233492</v>
      </c>
      <c r="L866" s="17" t="s">
        <v>25</v>
      </c>
      <c r="M866" s="5">
        <f t="shared" si="63"/>
        <v>-796.22400000000005</v>
      </c>
      <c r="N866" s="6" t="str">
        <f>VLOOKUP(C866,'[20]Trips&amp;Operators'!$C$1:$E$99999,3,FALSE)</f>
        <v>BRANNON</v>
      </c>
      <c r="O866" s="7" t="s">
        <v>26</v>
      </c>
      <c r="P866" s="8" t="str">
        <f>VLOOKUP(E866,[2]CommonEnf!$A$1:$B$19,2,FALSE)</f>
        <v>Speed Restriction</v>
      </c>
      <c r="Q866" s="4" t="str">
        <f t="shared" si="64"/>
        <v>19</v>
      </c>
      <c r="R866" s="9">
        <f t="shared" si="65"/>
        <v>42632</v>
      </c>
      <c r="S866" s="4" t="str">
        <f t="shared" si="66"/>
        <v>0120-19</v>
      </c>
      <c r="T866" s="4" t="str">
        <f t="shared" si="67"/>
        <v>EC</v>
      </c>
    </row>
    <row r="867" spans="1:20" x14ac:dyDescent="0.25">
      <c r="A867" s="3">
        <v>42632.527604166666</v>
      </c>
      <c r="B867" s="4" t="s">
        <v>143</v>
      </c>
      <c r="C867" s="4" t="s">
        <v>809</v>
      </c>
      <c r="D867" s="4" t="s">
        <v>33</v>
      </c>
      <c r="E867" s="4" t="s">
        <v>55</v>
      </c>
      <c r="F867" s="5">
        <v>200</v>
      </c>
      <c r="G867" s="5">
        <v>251</v>
      </c>
      <c r="H867" s="5">
        <v>20617</v>
      </c>
      <c r="I867" s="5">
        <v>21211</v>
      </c>
      <c r="J867" s="4" t="s">
        <v>56</v>
      </c>
      <c r="K867" s="5">
        <v>10800</v>
      </c>
      <c r="L867" s="17" t="s">
        <v>34</v>
      </c>
      <c r="M867" s="5">
        <f t="shared" si="63"/>
        <v>-5497.0079999999998</v>
      </c>
      <c r="N867" s="6" t="str">
        <f>VLOOKUP(C867,'[20]Trips&amp;Operators'!$C$1:$E$99999,3,FALSE)</f>
        <v>ISHMAEL</v>
      </c>
      <c r="O867" s="7" t="s">
        <v>26</v>
      </c>
      <c r="P867" s="8" t="str">
        <f>VLOOKUP(E867,[2]CommonEnf!$A$1:$B$19,2,FALSE)</f>
        <v>Legitimate STOP signal aspect</v>
      </c>
      <c r="Q867" s="4" t="str">
        <f t="shared" si="64"/>
        <v>19</v>
      </c>
      <c r="R867" s="9">
        <f t="shared" si="65"/>
        <v>42632</v>
      </c>
      <c r="S867" s="4" t="str">
        <f t="shared" si="66"/>
        <v>0171-19</v>
      </c>
      <c r="T867" s="4" t="str">
        <f t="shared" si="67"/>
        <v>EC</v>
      </c>
    </row>
    <row r="868" spans="1:20" x14ac:dyDescent="0.25">
      <c r="A868" s="3">
        <v>42632.247708333336</v>
      </c>
      <c r="B868" s="4" t="s">
        <v>143</v>
      </c>
      <c r="C868" s="4" t="s">
        <v>810</v>
      </c>
      <c r="D868" s="4" t="s">
        <v>30</v>
      </c>
      <c r="E868" s="4" t="s">
        <v>55</v>
      </c>
      <c r="F868" s="5">
        <v>0</v>
      </c>
      <c r="G868" s="5">
        <v>696</v>
      </c>
      <c r="H868" s="5">
        <v>102429</v>
      </c>
      <c r="I868" s="5">
        <v>105265</v>
      </c>
      <c r="J868" s="4" t="s">
        <v>56</v>
      </c>
      <c r="K868" s="5">
        <v>107939</v>
      </c>
      <c r="L868" s="17" t="s">
        <v>34</v>
      </c>
      <c r="M868" s="5">
        <f t="shared" si="63"/>
        <v>1411.8720000000001</v>
      </c>
      <c r="N868" s="6" t="str">
        <f>VLOOKUP(C868,'[20]Trips&amp;Operators'!$C$1:$E$99999,3,FALSE)</f>
        <v>MALAVE</v>
      </c>
      <c r="O868" s="7" t="s">
        <v>26</v>
      </c>
      <c r="P868" s="8" t="str">
        <f>VLOOKUP(E868,[2]CommonEnf!$A$1:$B$19,2,FALSE)</f>
        <v>Legitimate STOP signal aspect</v>
      </c>
      <c r="Q868" s="4" t="str">
        <f t="shared" si="64"/>
        <v>19</v>
      </c>
      <c r="R868" s="9">
        <f t="shared" si="65"/>
        <v>42632</v>
      </c>
      <c r="S868" s="4" t="str">
        <f t="shared" si="66"/>
        <v>0115-19</v>
      </c>
      <c r="T868" s="4" t="str">
        <f t="shared" si="67"/>
        <v>EC</v>
      </c>
    </row>
    <row r="869" spans="1:20" x14ac:dyDescent="0.25">
      <c r="A869" s="3">
        <v>42632.269837962966</v>
      </c>
      <c r="B869" s="4" t="s">
        <v>136</v>
      </c>
      <c r="C869" s="4" t="s">
        <v>811</v>
      </c>
      <c r="D869" s="4" t="s">
        <v>30</v>
      </c>
      <c r="E869" s="4" t="s">
        <v>55</v>
      </c>
      <c r="F869" s="5">
        <v>0</v>
      </c>
      <c r="G869" s="5">
        <v>369</v>
      </c>
      <c r="H869" s="5">
        <v>105769</v>
      </c>
      <c r="I869" s="5">
        <v>106641</v>
      </c>
      <c r="J869" s="4" t="s">
        <v>56</v>
      </c>
      <c r="K869" s="5">
        <v>107939</v>
      </c>
      <c r="L869" s="17" t="s">
        <v>34</v>
      </c>
      <c r="M869" s="5">
        <f t="shared" si="63"/>
        <v>685.34400000000005</v>
      </c>
      <c r="N869" s="6" t="str">
        <f>VLOOKUP(C869,'[20]Trips&amp;Operators'!$C$1:$E$99999,3,FALSE)</f>
        <v>BRANNON</v>
      </c>
      <c r="O869" s="7" t="s">
        <v>26</v>
      </c>
      <c r="P869" s="8" t="str">
        <f>VLOOKUP(E869,[2]CommonEnf!$A$1:$B$19,2,FALSE)</f>
        <v>Legitimate STOP signal aspect</v>
      </c>
      <c r="Q869" s="4" t="str">
        <f t="shared" si="64"/>
        <v>19</v>
      </c>
      <c r="R869" s="9">
        <f t="shared" si="65"/>
        <v>42632</v>
      </c>
      <c r="S869" s="4" t="str">
        <f t="shared" si="66"/>
        <v>0119-19</v>
      </c>
      <c r="T869" s="4" t="str">
        <f t="shared" si="67"/>
        <v>EC</v>
      </c>
    </row>
    <row r="870" spans="1:20" x14ac:dyDescent="0.25">
      <c r="A870" s="3">
        <v>42632.280648148146</v>
      </c>
      <c r="B870" s="4" t="s">
        <v>207</v>
      </c>
      <c r="C870" s="4" t="s">
        <v>812</v>
      </c>
      <c r="D870" s="4" t="s">
        <v>30</v>
      </c>
      <c r="E870" s="4" t="s">
        <v>55</v>
      </c>
      <c r="F870" s="5">
        <v>0</v>
      </c>
      <c r="G870" s="5">
        <v>673</v>
      </c>
      <c r="H870" s="5">
        <v>150414</v>
      </c>
      <c r="I870" s="5">
        <v>153441</v>
      </c>
      <c r="J870" s="4" t="s">
        <v>56</v>
      </c>
      <c r="K870" s="5">
        <v>155600</v>
      </c>
      <c r="L870" s="17" t="s">
        <v>34</v>
      </c>
      <c r="M870" s="5">
        <f t="shared" si="63"/>
        <v>1139.952</v>
      </c>
      <c r="N870" s="6" t="str">
        <f>VLOOKUP(C870,'[20]Trips&amp;Operators'!$C$1:$E$99999,3,FALSE)</f>
        <v>SPECTOR</v>
      </c>
      <c r="O870" s="7" t="s">
        <v>26</v>
      </c>
      <c r="P870" s="8" t="str">
        <f>VLOOKUP(E870,[2]CommonEnf!$A$1:$B$19,2,FALSE)</f>
        <v>Legitimate STOP signal aspect</v>
      </c>
      <c r="Q870" s="4" t="str">
        <f t="shared" si="64"/>
        <v>19</v>
      </c>
      <c r="R870" s="9">
        <f t="shared" si="65"/>
        <v>42632</v>
      </c>
      <c r="S870" s="4" t="str">
        <f t="shared" si="66"/>
        <v>0121-19</v>
      </c>
      <c r="T870" s="4" t="str">
        <f t="shared" si="67"/>
        <v>EC</v>
      </c>
    </row>
    <row r="871" spans="1:20" x14ac:dyDescent="0.25">
      <c r="A871" s="3">
        <v>42632.861180555556</v>
      </c>
      <c r="B871" s="4" t="s">
        <v>20</v>
      </c>
      <c r="C871" s="4" t="s">
        <v>813</v>
      </c>
      <c r="D871" s="4" t="s">
        <v>30</v>
      </c>
      <c r="E871" s="4" t="s">
        <v>55</v>
      </c>
      <c r="F871" s="5">
        <v>0</v>
      </c>
      <c r="G871" s="5">
        <v>74</v>
      </c>
      <c r="H871" s="5">
        <v>175568</v>
      </c>
      <c r="I871" s="5">
        <v>175507</v>
      </c>
      <c r="J871" s="4" t="s">
        <v>56</v>
      </c>
      <c r="K871" s="5">
        <v>175398</v>
      </c>
      <c r="L871" s="17" t="s">
        <v>25</v>
      </c>
      <c r="M871" s="5">
        <f t="shared" si="63"/>
        <v>57.552</v>
      </c>
      <c r="N871" s="6" t="str">
        <f>VLOOKUP(C871,'[20]Trips&amp;Operators'!$C$1:$E$99999,3,FALSE)</f>
        <v>NEWELL</v>
      </c>
      <c r="O871" s="7" t="s">
        <v>120</v>
      </c>
      <c r="P871" s="8" t="s">
        <v>184</v>
      </c>
      <c r="Q871" s="4" t="str">
        <f t="shared" si="64"/>
        <v>19</v>
      </c>
      <c r="R871" s="9">
        <f t="shared" si="65"/>
        <v>42632</v>
      </c>
      <c r="S871" s="4" t="str">
        <f t="shared" si="66"/>
        <v>0224-19</v>
      </c>
      <c r="T871" s="4" t="str">
        <f t="shared" si="67"/>
        <v>EC</v>
      </c>
    </row>
    <row r="872" spans="1:20" x14ac:dyDescent="0.25">
      <c r="A872" s="3">
        <v>42632.757326388892</v>
      </c>
      <c r="B872" s="4" t="s">
        <v>48</v>
      </c>
      <c r="C872" s="4" t="s">
        <v>814</v>
      </c>
      <c r="D872" s="4" t="s">
        <v>30</v>
      </c>
      <c r="E872" s="4" t="s">
        <v>55</v>
      </c>
      <c r="F872" s="5">
        <v>0</v>
      </c>
      <c r="G872" s="5">
        <v>56</v>
      </c>
      <c r="H872" s="5">
        <v>227865</v>
      </c>
      <c r="I872" s="5">
        <v>227962</v>
      </c>
      <c r="J872" s="4" t="s">
        <v>56</v>
      </c>
      <c r="K872" s="5">
        <v>228572</v>
      </c>
      <c r="L872" s="17" t="s">
        <v>34</v>
      </c>
      <c r="M872" s="5">
        <f t="shared" si="63"/>
        <v>322.08</v>
      </c>
      <c r="N872" s="6" t="str">
        <f>VLOOKUP(C872,'[20]Trips&amp;Operators'!$C$1:$E$99999,3,FALSE)</f>
        <v>YOUNG</v>
      </c>
      <c r="O872" s="7" t="s">
        <v>26</v>
      </c>
      <c r="P872" s="8" t="s">
        <v>783</v>
      </c>
      <c r="Q872" s="4" t="str">
        <f t="shared" si="64"/>
        <v>19</v>
      </c>
      <c r="R872" s="9">
        <f t="shared" si="65"/>
        <v>42632</v>
      </c>
      <c r="S872" s="4" t="str">
        <f t="shared" si="66"/>
        <v>0211-19</v>
      </c>
      <c r="T872" s="4" t="str">
        <f t="shared" si="67"/>
        <v>EC</v>
      </c>
    </row>
    <row r="873" spans="1:20" x14ac:dyDescent="0.25">
      <c r="A873" s="3">
        <v>42632.308391203704</v>
      </c>
      <c r="B873" s="4" t="s">
        <v>152</v>
      </c>
      <c r="C873" s="4" t="s">
        <v>815</v>
      </c>
      <c r="D873" s="4" t="s">
        <v>30</v>
      </c>
      <c r="E873" s="4" t="s">
        <v>63</v>
      </c>
      <c r="F873" s="5">
        <v>0</v>
      </c>
      <c r="G873" s="5">
        <v>53</v>
      </c>
      <c r="H873" s="5">
        <v>192</v>
      </c>
      <c r="I873" s="5">
        <v>138</v>
      </c>
      <c r="J873" s="4" t="s">
        <v>64</v>
      </c>
      <c r="K873" s="5">
        <v>1</v>
      </c>
      <c r="L873" s="17" t="s">
        <v>25</v>
      </c>
      <c r="M873" s="5">
        <f t="shared" si="63"/>
        <v>72.335999999999999</v>
      </c>
      <c r="N873" s="6" t="str">
        <f>VLOOKUP(C873,'[20]Trips&amp;Operators'!$C$1:$E$99999,3,FALSE)</f>
        <v>ACKERMAN</v>
      </c>
      <c r="O873" s="7" t="s">
        <v>26</v>
      </c>
      <c r="P873" s="8" t="str">
        <f>VLOOKUP(E873,[2]CommonEnf!$A$1:$B$19,2,FALSE)</f>
        <v>Line terminus</v>
      </c>
      <c r="Q873" s="4" t="str">
        <f t="shared" si="64"/>
        <v>19</v>
      </c>
      <c r="R873" s="9">
        <f t="shared" si="65"/>
        <v>42632</v>
      </c>
      <c r="S873" s="4" t="str">
        <f t="shared" si="66"/>
        <v>0118-19</v>
      </c>
      <c r="T873" s="4" t="str">
        <f t="shared" si="67"/>
        <v>EC</v>
      </c>
    </row>
    <row r="874" spans="1:20" x14ac:dyDescent="0.25">
      <c r="A874" s="3">
        <v>42632.369479166664</v>
      </c>
      <c r="B874" s="4" t="s">
        <v>20</v>
      </c>
      <c r="C874" s="4" t="s">
        <v>795</v>
      </c>
      <c r="D874" s="4" t="s">
        <v>30</v>
      </c>
      <c r="E874" s="4" t="s">
        <v>63</v>
      </c>
      <c r="F874" s="5">
        <v>0</v>
      </c>
      <c r="G874" s="5">
        <v>55</v>
      </c>
      <c r="H874" s="5">
        <v>174</v>
      </c>
      <c r="I874" s="5">
        <v>125</v>
      </c>
      <c r="J874" s="4" t="s">
        <v>64</v>
      </c>
      <c r="K874" s="5">
        <v>1</v>
      </c>
      <c r="L874" s="17" t="s">
        <v>25</v>
      </c>
      <c r="M874" s="5">
        <f t="shared" si="63"/>
        <v>65.471999999999994</v>
      </c>
      <c r="N874" s="6" t="str">
        <f>VLOOKUP(C874,'[20]Trips&amp;Operators'!$C$1:$E$99999,3,FALSE)</f>
        <v>MALAVE</v>
      </c>
      <c r="O874" s="7" t="s">
        <v>26</v>
      </c>
      <c r="P874" s="8" t="str">
        <f>VLOOKUP(E874,[2]CommonEnf!$A$1:$B$19,2,FALSE)</f>
        <v>Line terminus</v>
      </c>
      <c r="Q874" s="4" t="str">
        <f t="shared" si="64"/>
        <v>19</v>
      </c>
      <c r="R874" s="9">
        <f t="shared" si="65"/>
        <v>42632</v>
      </c>
      <c r="S874" s="4" t="str">
        <f t="shared" si="66"/>
        <v>0130-19</v>
      </c>
      <c r="T874" s="4" t="str">
        <f t="shared" si="67"/>
        <v>EC</v>
      </c>
    </row>
    <row r="875" spans="1:20" x14ac:dyDescent="0.25">
      <c r="A875" s="3">
        <v>42632.390590277777</v>
      </c>
      <c r="B875" s="4" t="s">
        <v>113</v>
      </c>
      <c r="C875" s="4" t="s">
        <v>816</v>
      </c>
      <c r="D875" s="4" t="s">
        <v>30</v>
      </c>
      <c r="E875" s="4" t="s">
        <v>63</v>
      </c>
      <c r="F875" s="5">
        <v>0</v>
      </c>
      <c r="G875" s="5">
        <v>64</v>
      </c>
      <c r="H875" s="5">
        <v>227</v>
      </c>
      <c r="I875" s="5">
        <v>160</v>
      </c>
      <c r="J875" s="4" t="s">
        <v>64</v>
      </c>
      <c r="K875" s="5">
        <v>1</v>
      </c>
      <c r="L875" s="17" t="s">
        <v>25</v>
      </c>
      <c r="M875" s="5">
        <f t="shared" si="63"/>
        <v>83.951999999999998</v>
      </c>
      <c r="N875" s="6" t="str">
        <f>VLOOKUP(C875,'[20]Trips&amp;Operators'!$C$1:$E$99999,3,FALSE)</f>
        <v>BRANNON</v>
      </c>
      <c r="O875" s="7" t="s">
        <v>26</v>
      </c>
      <c r="P875" s="8" t="str">
        <f>VLOOKUP(E875,[2]CommonEnf!$A$1:$B$19,2,FALSE)</f>
        <v>Line terminus</v>
      </c>
      <c r="Q875" s="4" t="str">
        <f t="shared" si="64"/>
        <v>19</v>
      </c>
      <c r="R875" s="9">
        <f t="shared" si="65"/>
        <v>42632</v>
      </c>
      <c r="S875" s="4" t="str">
        <f t="shared" si="66"/>
        <v>0134-19</v>
      </c>
      <c r="T875" s="4" t="str">
        <f t="shared" si="67"/>
        <v>EC</v>
      </c>
    </row>
    <row r="876" spans="1:20" x14ac:dyDescent="0.25">
      <c r="A876" s="3">
        <v>42632.45239583333</v>
      </c>
      <c r="B876" s="4" t="s">
        <v>152</v>
      </c>
      <c r="C876" s="4" t="s">
        <v>817</v>
      </c>
      <c r="D876" s="4" t="s">
        <v>30</v>
      </c>
      <c r="E876" s="4" t="s">
        <v>63</v>
      </c>
      <c r="F876" s="5">
        <v>0</v>
      </c>
      <c r="G876" s="5">
        <v>44</v>
      </c>
      <c r="H876" s="5">
        <v>152</v>
      </c>
      <c r="I876" s="5">
        <v>121</v>
      </c>
      <c r="J876" s="4" t="s">
        <v>64</v>
      </c>
      <c r="K876" s="5">
        <v>1</v>
      </c>
      <c r="L876" s="17" t="s">
        <v>25</v>
      </c>
      <c r="M876" s="5">
        <f t="shared" si="63"/>
        <v>63.36</v>
      </c>
      <c r="N876" s="6" t="str">
        <f>VLOOKUP(C876,'[20]Trips&amp;Operators'!$C$1:$E$99999,3,FALSE)</f>
        <v>ACKERMAN</v>
      </c>
      <c r="O876" s="7" t="s">
        <v>26</v>
      </c>
      <c r="P876" s="8" t="str">
        <f>VLOOKUP(E876,[2]CommonEnf!$A$1:$B$19,2,FALSE)</f>
        <v>Line terminus</v>
      </c>
      <c r="Q876" s="4" t="str">
        <f t="shared" si="64"/>
        <v>19</v>
      </c>
      <c r="R876" s="9">
        <f t="shared" si="65"/>
        <v>42632</v>
      </c>
      <c r="S876" s="4" t="str">
        <f t="shared" si="66"/>
        <v>0146-19</v>
      </c>
      <c r="T876" s="4" t="str">
        <f t="shared" si="67"/>
        <v>EC</v>
      </c>
    </row>
    <row r="877" spans="1:20" x14ac:dyDescent="0.25">
      <c r="A877" s="3">
        <v>42632.475057870368</v>
      </c>
      <c r="B877" s="4" t="s">
        <v>124</v>
      </c>
      <c r="C877" s="4" t="s">
        <v>818</v>
      </c>
      <c r="D877" s="4" t="s">
        <v>30</v>
      </c>
      <c r="E877" s="4" t="s">
        <v>63</v>
      </c>
      <c r="F877" s="5">
        <v>0</v>
      </c>
      <c r="G877" s="5">
        <v>67</v>
      </c>
      <c r="H877" s="5">
        <v>232</v>
      </c>
      <c r="I877" s="5">
        <v>145</v>
      </c>
      <c r="J877" s="4" t="s">
        <v>64</v>
      </c>
      <c r="K877" s="5">
        <v>1</v>
      </c>
      <c r="L877" s="17" t="s">
        <v>25</v>
      </c>
      <c r="M877" s="5">
        <f t="shared" si="63"/>
        <v>76.031999999999996</v>
      </c>
      <c r="N877" s="6" t="str">
        <f>VLOOKUP(C877,'[20]Trips&amp;Operators'!$C$1:$E$99999,3,FALSE)</f>
        <v>SPECTOR</v>
      </c>
      <c r="O877" s="7" t="s">
        <v>26</v>
      </c>
      <c r="P877" s="8" t="str">
        <f>VLOOKUP(E877,[2]CommonEnf!$A$1:$B$19,2,FALSE)</f>
        <v>Line terminus</v>
      </c>
      <c r="Q877" s="4" t="str">
        <f t="shared" si="64"/>
        <v>19</v>
      </c>
      <c r="R877" s="9">
        <f t="shared" si="65"/>
        <v>42632</v>
      </c>
      <c r="S877" s="4" t="str">
        <f t="shared" si="66"/>
        <v>0150-19</v>
      </c>
      <c r="T877" s="4" t="str">
        <f t="shared" si="67"/>
        <v>EC</v>
      </c>
    </row>
    <row r="878" spans="1:20" x14ac:dyDescent="0.25">
      <c r="A878" s="3">
        <v>42632.743321759262</v>
      </c>
      <c r="B878" s="4" t="s">
        <v>152</v>
      </c>
      <c r="C878" s="4" t="s">
        <v>819</v>
      </c>
      <c r="D878" s="4" t="s">
        <v>30</v>
      </c>
      <c r="E878" s="4" t="s">
        <v>63</v>
      </c>
      <c r="F878" s="5">
        <v>0</v>
      </c>
      <c r="G878" s="5">
        <v>62</v>
      </c>
      <c r="H878" s="5">
        <v>232</v>
      </c>
      <c r="I878" s="5">
        <v>158</v>
      </c>
      <c r="J878" s="4" t="s">
        <v>64</v>
      </c>
      <c r="K878" s="5">
        <v>1</v>
      </c>
      <c r="L878" s="17" t="s">
        <v>25</v>
      </c>
      <c r="M878" s="5">
        <f t="shared" si="63"/>
        <v>82.895999999999987</v>
      </c>
      <c r="N878" s="6" t="str">
        <f>VLOOKUP(C878,'[20]Trips&amp;Operators'!$C$1:$E$99999,3,FALSE)</f>
        <v>STEWART</v>
      </c>
      <c r="O878" s="7" t="s">
        <v>26</v>
      </c>
      <c r="P878" s="8" t="str">
        <f>VLOOKUP(E878,[2]CommonEnf!$A$1:$B$19,2,FALSE)</f>
        <v>Line terminus</v>
      </c>
      <c r="Q878" s="4" t="str">
        <f t="shared" si="64"/>
        <v>19</v>
      </c>
      <c r="R878" s="9">
        <f t="shared" si="65"/>
        <v>42632</v>
      </c>
      <c r="S878" s="4" t="str">
        <f t="shared" si="66"/>
        <v>0202-19</v>
      </c>
      <c r="T878" s="4" t="str">
        <f t="shared" si="67"/>
        <v>EC</v>
      </c>
    </row>
    <row r="879" spans="1:20" x14ac:dyDescent="0.25">
      <c r="A879" s="3">
        <v>42632.858622685184</v>
      </c>
      <c r="B879" s="4" t="s">
        <v>66</v>
      </c>
      <c r="C879" s="4" t="s">
        <v>820</v>
      </c>
      <c r="D879" s="4" t="s">
        <v>30</v>
      </c>
      <c r="E879" s="4" t="s">
        <v>63</v>
      </c>
      <c r="F879" s="5">
        <v>0</v>
      </c>
      <c r="G879" s="5">
        <v>50</v>
      </c>
      <c r="H879" s="5">
        <v>180</v>
      </c>
      <c r="I879" s="5">
        <v>139</v>
      </c>
      <c r="J879" s="4" t="s">
        <v>64</v>
      </c>
      <c r="K879" s="5">
        <v>1</v>
      </c>
      <c r="L879" s="17" t="s">
        <v>25</v>
      </c>
      <c r="M879" s="5">
        <f t="shared" si="63"/>
        <v>72.864000000000004</v>
      </c>
      <c r="N879" s="6" t="str">
        <f>VLOOKUP(C879,'[20]Trips&amp;Operators'!$C$1:$E$99999,3,FALSE)</f>
        <v>LEVERE</v>
      </c>
      <c r="O879" s="7" t="s">
        <v>26</v>
      </c>
      <c r="P879" s="8" t="str">
        <f>VLOOKUP(E879,[2]CommonEnf!$A$1:$B$19,2,FALSE)</f>
        <v>Line terminus</v>
      </c>
      <c r="Q879" s="4" t="str">
        <f t="shared" si="64"/>
        <v>19</v>
      </c>
      <c r="R879" s="9">
        <f t="shared" si="65"/>
        <v>42632</v>
      </c>
      <c r="S879" s="4" t="str">
        <f t="shared" si="66"/>
        <v>0222-19</v>
      </c>
      <c r="T879" s="4" t="str">
        <f t="shared" si="67"/>
        <v>EC</v>
      </c>
    </row>
    <row r="880" spans="1:20" x14ac:dyDescent="0.25">
      <c r="A880" s="3">
        <v>42632.243969907409</v>
      </c>
      <c r="B880" s="4" t="s">
        <v>48</v>
      </c>
      <c r="C880" s="4" t="s">
        <v>821</v>
      </c>
      <c r="D880" s="4" t="s">
        <v>30</v>
      </c>
      <c r="E880" s="4" t="s">
        <v>63</v>
      </c>
      <c r="F880" s="5">
        <v>0</v>
      </c>
      <c r="G880" s="5">
        <v>105</v>
      </c>
      <c r="H880" s="5">
        <v>233019</v>
      </c>
      <c r="I880" s="5">
        <v>233132</v>
      </c>
      <c r="J880" s="4" t="s">
        <v>64</v>
      </c>
      <c r="K880" s="5">
        <v>233491</v>
      </c>
      <c r="L880" s="17" t="s">
        <v>34</v>
      </c>
      <c r="M880" s="5">
        <f t="shared" si="63"/>
        <v>189.55199999999999</v>
      </c>
      <c r="N880" s="6" t="str">
        <f>VLOOKUP(C880,'[20]Trips&amp;Operators'!$C$1:$E$99999,3,FALSE)</f>
        <v>KILLION</v>
      </c>
      <c r="O880" s="7" t="s">
        <v>26</v>
      </c>
      <c r="P880" s="8" t="str">
        <f>VLOOKUP(E880,[2]CommonEnf!$A$1:$B$19,2,FALSE)</f>
        <v>Line terminus</v>
      </c>
      <c r="Q880" s="4" t="str">
        <f t="shared" si="64"/>
        <v>19</v>
      </c>
      <c r="R880" s="9">
        <f t="shared" si="65"/>
        <v>42632</v>
      </c>
      <c r="S880" s="4" t="str">
        <f t="shared" si="66"/>
        <v>0113-19</v>
      </c>
      <c r="T880" s="4" t="str">
        <f t="shared" si="67"/>
        <v>EC</v>
      </c>
    </row>
    <row r="881" spans="1:20" x14ac:dyDescent="0.25">
      <c r="A881" s="3">
        <v>42632.244340277779</v>
      </c>
      <c r="B881" s="4" t="s">
        <v>48</v>
      </c>
      <c r="C881" s="4" t="s">
        <v>821</v>
      </c>
      <c r="D881" s="4" t="s">
        <v>30</v>
      </c>
      <c r="E881" s="4" t="s">
        <v>63</v>
      </c>
      <c r="F881" s="5">
        <v>0</v>
      </c>
      <c r="G881" s="5">
        <v>58</v>
      </c>
      <c r="H881" s="5">
        <v>233184</v>
      </c>
      <c r="I881" s="5">
        <v>233230</v>
      </c>
      <c r="J881" s="4" t="s">
        <v>64</v>
      </c>
      <c r="K881" s="5">
        <v>233491</v>
      </c>
      <c r="L881" s="17" t="s">
        <v>34</v>
      </c>
      <c r="M881" s="5">
        <f t="shared" si="63"/>
        <v>137.80799999999999</v>
      </c>
      <c r="N881" s="6" t="str">
        <f>VLOOKUP(C881,'[20]Trips&amp;Operators'!$C$1:$E$99999,3,FALSE)</f>
        <v>KILLION</v>
      </c>
      <c r="O881" s="7" t="s">
        <v>26</v>
      </c>
      <c r="P881" s="8" t="str">
        <f>VLOOKUP(E881,[2]CommonEnf!$A$1:$B$19,2,FALSE)</f>
        <v>Line terminus</v>
      </c>
      <c r="Q881" s="4" t="str">
        <f t="shared" si="64"/>
        <v>19</v>
      </c>
      <c r="R881" s="9">
        <f t="shared" si="65"/>
        <v>42632</v>
      </c>
      <c r="S881" s="4" t="str">
        <f t="shared" si="66"/>
        <v>0113-19</v>
      </c>
      <c r="T881" s="4" t="str">
        <f t="shared" si="67"/>
        <v>EC</v>
      </c>
    </row>
    <row r="882" spans="1:20" x14ac:dyDescent="0.25">
      <c r="A882" s="3">
        <v>42632.265196759261</v>
      </c>
      <c r="B882" s="4" t="s">
        <v>146</v>
      </c>
      <c r="C882" s="4" t="s">
        <v>822</v>
      </c>
      <c r="D882" s="4" t="s">
        <v>30</v>
      </c>
      <c r="E882" s="4" t="s">
        <v>63</v>
      </c>
      <c r="F882" s="5">
        <v>0</v>
      </c>
      <c r="G882" s="5">
        <v>57</v>
      </c>
      <c r="H882" s="5">
        <v>233280</v>
      </c>
      <c r="I882" s="5">
        <v>233334</v>
      </c>
      <c r="J882" s="4" t="s">
        <v>64</v>
      </c>
      <c r="K882" s="5">
        <v>233491</v>
      </c>
      <c r="L882" s="17" t="s">
        <v>34</v>
      </c>
      <c r="M882" s="5">
        <f t="shared" si="63"/>
        <v>82.895999999999987</v>
      </c>
      <c r="N882" s="6" t="str">
        <f>VLOOKUP(C882,'[20]Trips&amp;Operators'!$C$1:$E$99999,3,FALSE)</f>
        <v>ACKERMAN</v>
      </c>
      <c r="O882" s="7" t="s">
        <v>26</v>
      </c>
      <c r="P882" s="8" t="str">
        <f>VLOOKUP(E882,[2]CommonEnf!$A$1:$B$19,2,FALSE)</f>
        <v>Line terminus</v>
      </c>
      <c r="Q882" s="4" t="str">
        <f t="shared" si="64"/>
        <v>19</v>
      </c>
      <c r="R882" s="9">
        <f t="shared" si="65"/>
        <v>42632</v>
      </c>
      <c r="S882" s="4" t="str">
        <f t="shared" si="66"/>
        <v>0117-19</v>
      </c>
      <c r="T882" s="4" t="str">
        <f t="shared" si="67"/>
        <v>EC</v>
      </c>
    </row>
    <row r="883" spans="1:20" x14ac:dyDescent="0.25">
      <c r="A883" s="3">
        <v>42632.309814814813</v>
      </c>
      <c r="B883" s="4" t="s">
        <v>78</v>
      </c>
      <c r="C883" s="4" t="s">
        <v>823</v>
      </c>
      <c r="D883" s="4" t="s">
        <v>30</v>
      </c>
      <c r="E883" s="4" t="s">
        <v>63</v>
      </c>
      <c r="F883" s="5">
        <v>0</v>
      </c>
      <c r="G883" s="5">
        <v>112</v>
      </c>
      <c r="H883" s="5">
        <v>233017</v>
      </c>
      <c r="I883" s="5">
        <v>233140</v>
      </c>
      <c r="J883" s="4" t="s">
        <v>64</v>
      </c>
      <c r="K883" s="5">
        <v>233491</v>
      </c>
      <c r="L883" s="17" t="s">
        <v>34</v>
      </c>
      <c r="M883" s="5">
        <f t="shared" si="63"/>
        <v>185.328</v>
      </c>
      <c r="N883" s="6" t="str">
        <f>VLOOKUP(C883,'[20]Trips&amp;Operators'!$C$1:$E$99999,3,FALSE)</f>
        <v>STARKS</v>
      </c>
      <c r="O883" s="7" t="s">
        <v>26</v>
      </c>
      <c r="P883" s="8" t="str">
        <f>VLOOKUP(E883,[2]CommonEnf!$A$1:$B$19,2,FALSE)</f>
        <v>Line terminus</v>
      </c>
      <c r="Q883" s="4" t="str">
        <f t="shared" si="64"/>
        <v>19</v>
      </c>
      <c r="R883" s="9">
        <f t="shared" si="65"/>
        <v>42632</v>
      </c>
      <c r="S883" s="4" t="str">
        <f t="shared" si="66"/>
        <v>0125-19</v>
      </c>
      <c r="T883" s="4" t="str">
        <f t="shared" si="67"/>
        <v>EC</v>
      </c>
    </row>
    <row r="884" spans="1:20" x14ac:dyDescent="0.25">
      <c r="A884" s="3">
        <v>42632.368321759262</v>
      </c>
      <c r="B884" s="4" t="s">
        <v>234</v>
      </c>
      <c r="C884" s="4" t="s">
        <v>824</v>
      </c>
      <c r="D884" s="4" t="s">
        <v>30</v>
      </c>
      <c r="E884" s="4" t="s">
        <v>63</v>
      </c>
      <c r="F884" s="5">
        <v>0</v>
      </c>
      <c r="G884" s="5">
        <v>108</v>
      </c>
      <c r="H884" s="5">
        <v>233215</v>
      </c>
      <c r="I884" s="5">
        <v>233332</v>
      </c>
      <c r="J884" s="4" t="s">
        <v>64</v>
      </c>
      <c r="K884" s="5">
        <v>233491</v>
      </c>
      <c r="L884" s="17" t="s">
        <v>34</v>
      </c>
      <c r="M884" s="5">
        <f t="shared" si="63"/>
        <v>83.951999999999998</v>
      </c>
      <c r="N884" s="6" t="str">
        <f>VLOOKUP(C884,'[20]Trips&amp;Operators'!$C$1:$E$99999,3,FALSE)</f>
        <v>YORK</v>
      </c>
      <c r="O884" s="7" t="s">
        <v>26</v>
      </c>
      <c r="P884" s="8" t="str">
        <f>VLOOKUP(E884,[2]CommonEnf!$A$1:$B$19,2,FALSE)</f>
        <v>Line terminus</v>
      </c>
      <c r="Q884" s="4" t="str">
        <f t="shared" si="64"/>
        <v>19</v>
      </c>
      <c r="R884" s="9">
        <f t="shared" si="65"/>
        <v>42632</v>
      </c>
      <c r="S884" s="4" t="str">
        <f t="shared" si="66"/>
        <v>0137-19</v>
      </c>
      <c r="T884" s="4" t="str">
        <f t="shared" si="67"/>
        <v>EC</v>
      </c>
    </row>
    <row r="885" spans="1:20" x14ac:dyDescent="0.25">
      <c r="A885" s="3">
        <v>42632.498541666668</v>
      </c>
      <c r="B885" s="4" t="s">
        <v>136</v>
      </c>
      <c r="C885" s="4" t="s">
        <v>825</v>
      </c>
      <c r="D885" s="4" t="s">
        <v>30</v>
      </c>
      <c r="E885" s="4" t="s">
        <v>63</v>
      </c>
      <c r="F885" s="5">
        <v>0</v>
      </c>
      <c r="G885" s="5">
        <v>50</v>
      </c>
      <c r="H885" s="5">
        <v>233314</v>
      </c>
      <c r="I885" s="5">
        <v>233349</v>
      </c>
      <c r="J885" s="4" t="s">
        <v>64</v>
      </c>
      <c r="K885" s="5">
        <v>233491</v>
      </c>
      <c r="L885" s="17" t="s">
        <v>34</v>
      </c>
      <c r="M885" s="5">
        <f t="shared" si="63"/>
        <v>74.975999999999999</v>
      </c>
      <c r="N885" s="6" t="str">
        <f>VLOOKUP(C885,'[20]Trips&amp;Operators'!$C$1:$E$99999,3,FALSE)</f>
        <v>BARTLETT</v>
      </c>
      <c r="O885" s="7" t="s">
        <v>26</v>
      </c>
      <c r="P885" s="8" t="str">
        <f>VLOOKUP(E885,[2]CommonEnf!$A$1:$B$19,2,FALSE)</f>
        <v>Line terminus</v>
      </c>
      <c r="Q885" s="4" t="str">
        <f t="shared" si="64"/>
        <v>19</v>
      </c>
      <c r="R885" s="9">
        <f t="shared" si="65"/>
        <v>42632</v>
      </c>
      <c r="S885" s="4" t="str">
        <f t="shared" si="66"/>
        <v>0161-19</v>
      </c>
      <c r="T885" s="4" t="str">
        <f t="shared" si="67"/>
        <v>EC</v>
      </c>
    </row>
    <row r="886" spans="1:20" x14ac:dyDescent="0.25">
      <c r="A886" s="3">
        <v>42632.76189814815</v>
      </c>
      <c r="B886" s="4" t="s">
        <v>48</v>
      </c>
      <c r="C886" s="4" t="s">
        <v>814</v>
      </c>
      <c r="D886" s="4" t="s">
        <v>30</v>
      </c>
      <c r="E886" s="4" t="s">
        <v>63</v>
      </c>
      <c r="F886" s="5">
        <v>0</v>
      </c>
      <c r="G886" s="5">
        <v>76</v>
      </c>
      <c r="H886" s="5">
        <v>231778</v>
      </c>
      <c r="I886" s="5">
        <v>231890</v>
      </c>
      <c r="J886" s="4" t="s">
        <v>64</v>
      </c>
      <c r="K886" s="5">
        <v>233491</v>
      </c>
      <c r="L886" s="17" t="s">
        <v>34</v>
      </c>
      <c r="M886" s="5">
        <f t="shared" si="63"/>
        <v>845.32799999999997</v>
      </c>
      <c r="N886" s="6" t="str">
        <f>VLOOKUP(C886,'[20]Trips&amp;Operators'!$C$1:$E$99999,3,FALSE)</f>
        <v>YOUNG</v>
      </c>
      <c r="O886" s="7" t="s">
        <v>26</v>
      </c>
      <c r="P886" s="8" t="str">
        <f>VLOOKUP(E886,[2]CommonEnf!$A$1:$B$19,2,FALSE)</f>
        <v>Line terminus</v>
      </c>
      <c r="Q886" s="4" t="str">
        <f t="shared" si="64"/>
        <v>19</v>
      </c>
      <c r="R886" s="9">
        <f t="shared" si="65"/>
        <v>42632</v>
      </c>
      <c r="S886" s="4" t="str">
        <f t="shared" si="66"/>
        <v>0211-19</v>
      </c>
      <c r="T886" s="4" t="str">
        <f t="shared" si="67"/>
        <v>EC</v>
      </c>
    </row>
    <row r="887" spans="1:20" x14ac:dyDescent="0.25">
      <c r="A887" s="3">
        <v>42632.76666666667</v>
      </c>
      <c r="B887" s="4" t="s">
        <v>143</v>
      </c>
      <c r="C887" s="4" t="s">
        <v>826</v>
      </c>
      <c r="D887" s="4" t="s">
        <v>30</v>
      </c>
      <c r="E887" s="4" t="s">
        <v>63</v>
      </c>
      <c r="F887" s="5">
        <v>0</v>
      </c>
      <c r="G887" s="5">
        <v>64</v>
      </c>
      <c r="H887" s="5">
        <v>233228</v>
      </c>
      <c r="I887" s="5">
        <v>233320</v>
      </c>
      <c r="J887" s="4" t="s">
        <v>64</v>
      </c>
      <c r="K887" s="5">
        <v>233491</v>
      </c>
      <c r="L887" s="17" t="s">
        <v>34</v>
      </c>
      <c r="M887" s="5">
        <f t="shared" si="63"/>
        <v>90.287999999999997</v>
      </c>
      <c r="N887" s="6" t="str">
        <f>VLOOKUP(C887,'[20]Trips&amp;Operators'!$C$1:$E$99999,3,FALSE)</f>
        <v>NEWELL</v>
      </c>
      <c r="O887" s="7" t="s">
        <v>26</v>
      </c>
      <c r="P887" s="8" t="str">
        <f>VLOOKUP(E887,[2]CommonEnf!$A$1:$B$19,2,FALSE)</f>
        <v>Line terminus</v>
      </c>
      <c r="Q887" s="4" t="str">
        <f t="shared" si="64"/>
        <v>19</v>
      </c>
      <c r="R887" s="9">
        <f t="shared" si="65"/>
        <v>42632</v>
      </c>
      <c r="S887" s="4" t="str">
        <f t="shared" si="66"/>
        <v>0213-19</v>
      </c>
      <c r="T887" s="4" t="str">
        <f t="shared" si="67"/>
        <v>EC</v>
      </c>
    </row>
    <row r="888" spans="1:20" x14ac:dyDescent="0.25">
      <c r="A888" s="3">
        <v>42632.985046296293</v>
      </c>
      <c r="B888" s="4" t="s">
        <v>82</v>
      </c>
      <c r="C888" s="4" t="s">
        <v>827</v>
      </c>
      <c r="D888" s="4" t="s">
        <v>30</v>
      </c>
      <c r="E888" s="4" t="s">
        <v>63</v>
      </c>
      <c r="F888" s="5">
        <v>0</v>
      </c>
      <c r="G888" s="5">
        <v>138</v>
      </c>
      <c r="H888" s="5">
        <v>232905</v>
      </c>
      <c r="I888" s="5">
        <v>233101</v>
      </c>
      <c r="J888" s="4" t="s">
        <v>64</v>
      </c>
      <c r="K888" s="5">
        <v>233491</v>
      </c>
      <c r="L888" s="17" t="s">
        <v>34</v>
      </c>
      <c r="M888" s="5">
        <f t="shared" si="63"/>
        <v>205.92</v>
      </c>
      <c r="N888" s="6" t="str">
        <f>VLOOKUP(C888,'[20]Trips&amp;Operators'!$C$1:$E$99999,3,FALSE)</f>
        <v>LEVERE</v>
      </c>
      <c r="O888" s="7" t="s">
        <v>26</v>
      </c>
      <c r="P888" s="8" t="str">
        <f>VLOOKUP(E888,[2]CommonEnf!$A$1:$B$19,2,FALSE)</f>
        <v>Line terminus</v>
      </c>
      <c r="Q888" s="4" t="str">
        <f t="shared" si="64"/>
        <v>19</v>
      </c>
      <c r="R888" s="9">
        <f t="shared" si="65"/>
        <v>42632</v>
      </c>
      <c r="S888" s="4" t="str">
        <f t="shared" si="66"/>
        <v>0237-19</v>
      </c>
      <c r="T888" s="4" t="str">
        <f t="shared" si="67"/>
        <v>EC</v>
      </c>
    </row>
    <row r="889" spans="1:20" x14ac:dyDescent="0.25">
      <c r="A889" s="3">
        <v>42632.335081018522</v>
      </c>
      <c r="B889" s="4" t="s">
        <v>595</v>
      </c>
      <c r="C889" s="4" t="s">
        <v>828</v>
      </c>
      <c r="D889" s="4" t="s">
        <v>30</v>
      </c>
      <c r="E889" s="4" t="s">
        <v>45</v>
      </c>
      <c r="F889" s="5">
        <v>150</v>
      </c>
      <c r="G889" s="5">
        <v>269</v>
      </c>
      <c r="H889" s="5">
        <v>56111</v>
      </c>
      <c r="I889" s="5">
        <v>56602</v>
      </c>
      <c r="J889" s="4" t="s">
        <v>46</v>
      </c>
      <c r="K889" s="5">
        <v>57008</v>
      </c>
      <c r="L889" s="17" t="s">
        <v>34</v>
      </c>
      <c r="M889" s="5">
        <f t="shared" si="63"/>
        <v>214.36799999999999</v>
      </c>
      <c r="N889" s="6" t="str">
        <f>VLOOKUP(C889,'[20]Trips&amp;Operators'!$C$1:$E$99999,3,FALSE)</f>
        <v>DAVIS</v>
      </c>
      <c r="O889" s="7" t="s">
        <v>26</v>
      </c>
      <c r="P889" s="8" t="str">
        <f>VLOOKUP(E889,[2]CommonEnf!$A$1:$B$19,2,FALSE)</f>
        <v>Speed Restriction</v>
      </c>
      <c r="Q889" s="4" t="str">
        <f t="shared" si="64"/>
        <v>19</v>
      </c>
      <c r="R889" s="9">
        <f t="shared" si="65"/>
        <v>42632</v>
      </c>
      <c r="S889" s="4" t="str">
        <f t="shared" si="66"/>
        <v>0809-19</v>
      </c>
      <c r="T889" s="4" t="str">
        <f t="shared" si="67"/>
        <v>NW</v>
      </c>
    </row>
    <row r="890" spans="1:20" x14ac:dyDescent="0.25">
      <c r="A890" s="3">
        <v>42632.356319444443</v>
      </c>
      <c r="B890" s="4" t="s">
        <v>172</v>
      </c>
      <c r="C890" s="4" t="s">
        <v>829</v>
      </c>
      <c r="D890" s="4" t="s">
        <v>30</v>
      </c>
      <c r="E890" s="4" t="s">
        <v>45</v>
      </c>
      <c r="F890" s="5">
        <v>150</v>
      </c>
      <c r="G890" s="5">
        <v>325</v>
      </c>
      <c r="H890" s="5">
        <v>56137</v>
      </c>
      <c r="I890" s="5">
        <v>56769</v>
      </c>
      <c r="J890" s="4" t="s">
        <v>46</v>
      </c>
      <c r="K890" s="5">
        <v>57008</v>
      </c>
      <c r="L890" s="17" t="s">
        <v>34</v>
      </c>
      <c r="M890" s="5">
        <f t="shared" si="63"/>
        <v>126.19199999999999</v>
      </c>
      <c r="N890" s="6" t="str">
        <f>VLOOKUP(C890,'[20]Trips&amp;Operators'!$C$1:$E$99999,3,FALSE)</f>
        <v>ROBINSON</v>
      </c>
      <c r="O890" s="7" t="s">
        <v>26</v>
      </c>
      <c r="P890" s="8" t="str">
        <f>VLOOKUP(E890,[2]CommonEnf!$A$1:$B$19,2,FALSE)</f>
        <v>Speed Restriction</v>
      </c>
      <c r="Q890" s="4" t="str">
        <f t="shared" si="64"/>
        <v>19</v>
      </c>
      <c r="R890" s="9">
        <f t="shared" si="65"/>
        <v>42632</v>
      </c>
      <c r="S890" s="4" t="str">
        <f t="shared" si="66"/>
        <v>0811-19</v>
      </c>
      <c r="T890" s="4" t="str">
        <f t="shared" si="67"/>
        <v>NW</v>
      </c>
    </row>
    <row r="891" spans="1:20" x14ac:dyDescent="0.25">
      <c r="A891" s="3">
        <v>42632.523125</v>
      </c>
      <c r="B891" s="4" t="s">
        <v>172</v>
      </c>
      <c r="C891" s="4" t="s">
        <v>830</v>
      </c>
      <c r="D891" s="4" t="s">
        <v>30</v>
      </c>
      <c r="E891" s="4" t="s">
        <v>45</v>
      </c>
      <c r="F891" s="5">
        <v>150</v>
      </c>
      <c r="G891" s="5">
        <v>278</v>
      </c>
      <c r="H891" s="5">
        <v>56401</v>
      </c>
      <c r="I891" s="5">
        <v>56860</v>
      </c>
      <c r="J891" s="4" t="s">
        <v>46</v>
      </c>
      <c r="K891" s="5">
        <v>57008</v>
      </c>
      <c r="L891" s="17" t="s">
        <v>34</v>
      </c>
      <c r="M891" s="5">
        <f t="shared" si="63"/>
        <v>78.144000000000005</v>
      </c>
      <c r="N891" s="6" t="str">
        <f>VLOOKUP(C891,'[20]Trips&amp;Operators'!$C$1:$E$99999,3,FALSE)</f>
        <v>ROBINSON</v>
      </c>
      <c r="O891" s="7" t="s">
        <v>26</v>
      </c>
      <c r="P891" s="8" t="str">
        <f>VLOOKUP(E891,[2]CommonEnf!$A$1:$B$19,2,FALSE)</f>
        <v>Speed Restriction</v>
      </c>
      <c r="Q891" s="4" t="str">
        <f t="shared" si="64"/>
        <v>19</v>
      </c>
      <c r="R891" s="9">
        <f t="shared" si="65"/>
        <v>42632</v>
      </c>
      <c r="S891" s="4" t="str">
        <f t="shared" si="66"/>
        <v>0819-19</v>
      </c>
      <c r="T891" s="4" t="str">
        <f t="shared" si="67"/>
        <v>NW</v>
      </c>
    </row>
    <row r="892" spans="1:20" x14ac:dyDescent="0.25">
      <c r="A892" s="3">
        <v>42632.409826388888</v>
      </c>
      <c r="B892" s="4" t="s">
        <v>177</v>
      </c>
      <c r="C892" s="4" t="s">
        <v>831</v>
      </c>
      <c r="D892" s="4" t="s">
        <v>30</v>
      </c>
      <c r="E892" s="4" t="s">
        <v>55</v>
      </c>
      <c r="F892" s="5">
        <v>0</v>
      </c>
      <c r="G892" s="5">
        <v>315</v>
      </c>
      <c r="H892" s="5">
        <v>20411</v>
      </c>
      <c r="I892" s="5">
        <v>19684</v>
      </c>
      <c r="J892" s="4" t="s">
        <v>56</v>
      </c>
      <c r="K892" s="5">
        <v>19000</v>
      </c>
      <c r="L892" s="17" t="s">
        <v>25</v>
      </c>
      <c r="M892" s="5">
        <f t="shared" si="63"/>
        <v>361.15199999999999</v>
      </c>
      <c r="N892" s="6" t="str">
        <f>VLOOKUP(C892,'[20]Trips&amp;Operators'!$C$1:$E$99999,3,FALSE)</f>
        <v>ROBINSON</v>
      </c>
      <c r="O892" s="7" t="s">
        <v>120</v>
      </c>
      <c r="P892" s="8" t="s">
        <v>121</v>
      </c>
      <c r="Q892" s="4" t="str">
        <f t="shared" si="64"/>
        <v>19</v>
      </c>
      <c r="R892" s="9">
        <f t="shared" si="65"/>
        <v>42632</v>
      </c>
      <c r="S892" s="4" t="str">
        <f t="shared" si="66"/>
        <v>0814-19</v>
      </c>
      <c r="T892" s="4" t="str">
        <f t="shared" si="67"/>
        <v>NW</v>
      </c>
    </row>
    <row r="893" spans="1:20" x14ac:dyDescent="0.25">
      <c r="A893" s="3">
        <v>42632.408090277779</v>
      </c>
      <c r="B893" s="4" t="s">
        <v>177</v>
      </c>
      <c r="C893" s="4" t="s">
        <v>831</v>
      </c>
      <c r="D893" s="4" t="s">
        <v>30</v>
      </c>
      <c r="E893" s="4" t="s">
        <v>55</v>
      </c>
      <c r="F893" s="5">
        <v>0</v>
      </c>
      <c r="G893" s="5">
        <v>547</v>
      </c>
      <c r="H893" s="5">
        <v>31227</v>
      </c>
      <c r="I893" s="5">
        <v>28915</v>
      </c>
      <c r="J893" s="4" t="s">
        <v>56</v>
      </c>
      <c r="K893" s="5">
        <v>27253</v>
      </c>
      <c r="L893" s="17" t="s">
        <v>25</v>
      </c>
      <c r="M893" s="5">
        <f t="shared" si="63"/>
        <v>877.53599999999994</v>
      </c>
      <c r="N893" s="6" t="str">
        <f>VLOOKUP(C893,'[20]Trips&amp;Operators'!$C$1:$E$99999,3,FALSE)</f>
        <v>ROBINSON</v>
      </c>
      <c r="O893" s="7" t="s">
        <v>26</v>
      </c>
      <c r="P893" s="8" t="str">
        <f>VLOOKUP(E893,[2]CommonEnf!$A$1:$B$19,2,FALSE)</f>
        <v>Legitimate STOP signal aspect</v>
      </c>
      <c r="Q893" s="4" t="str">
        <f t="shared" si="64"/>
        <v>19</v>
      </c>
      <c r="R893" s="9">
        <f t="shared" si="65"/>
        <v>42632</v>
      </c>
      <c r="S893" s="4" t="str">
        <f t="shared" si="66"/>
        <v>0814-19</v>
      </c>
      <c r="T893" s="4" t="str">
        <f t="shared" si="67"/>
        <v>NW</v>
      </c>
    </row>
    <row r="894" spans="1:20" x14ac:dyDescent="0.25">
      <c r="A894" s="3">
        <v>42632.574872685182</v>
      </c>
      <c r="B894" s="4" t="s">
        <v>177</v>
      </c>
      <c r="C894" s="4" t="s">
        <v>832</v>
      </c>
      <c r="D894" s="4" t="s">
        <v>30</v>
      </c>
      <c r="E894" s="4" t="s">
        <v>55</v>
      </c>
      <c r="F894" s="5">
        <v>0</v>
      </c>
      <c r="G894" s="5">
        <v>530</v>
      </c>
      <c r="H894" s="5">
        <v>30317</v>
      </c>
      <c r="I894" s="5">
        <v>28137</v>
      </c>
      <c r="J894" s="4" t="s">
        <v>56</v>
      </c>
      <c r="K894" s="5">
        <v>27253</v>
      </c>
      <c r="L894" s="17" t="s">
        <v>25</v>
      </c>
      <c r="M894" s="5">
        <f t="shared" si="63"/>
        <v>466.75200000000001</v>
      </c>
      <c r="N894" s="6" t="str">
        <f>VLOOKUP(C894,'[20]Trips&amp;Operators'!$C$1:$E$99999,3,FALSE)</f>
        <v>BRUDER</v>
      </c>
      <c r="O894" s="7" t="s">
        <v>26</v>
      </c>
      <c r="P894" s="8" t="str">
        <f>VLOOKUP(E894,[2]CommonEnf!$A$1:$B$19,2,FALSE)</f>
        <v>Legitimate STOP signal aspect</v>
      </c>
      <c r="Q894" s="4" t="str">
        <f t="shared" si="64"/>
        <v>19</v>
      </c>
      <c r="R894" s="9">
        <f t="shared" si="65"/>
        <v>42632</v>
      </c>
      <c r="S894" s="4" t="str">
        <f t="shared" si="66"/>
        <v>0822-19</v>
      </c>
      <c r="T894" s="4" t="str">
        <f t="shared" si="67"/>
        <v>NW</v>
      </c>
    </row>
    <row r="895" spans="1:20" x14ac:dyDescent="0.25">
      <c r="A895" s="3">
        <v>42632.730150462965</v>
      </c>
      <c r="B895" s="4" t="s">
        <v>415</v>
      </c>
      <c r="C895" s="4" t="s">
        <v>833</v>
      </c>
      <c r="D895" s="4" t="s">
        <v>30</v>
      </c>
      <c r="E895" s="4" t="s">
        <v>63</v>
      </c>
      <c r="F895" s="5">
        <v>0</v>
      </c>
      <c r="G895" s="5">
        <v>71</v>
      </c>
      <c r="H895" s="5">
        <v>234</v>
      </c>
      <c r="I895" s="5">
        <v>155</v>
      </c>
      <c r="J895" s="4" t="s">
        <v>64</v>
      </c>
      <c r="K895" s="5">
        <v>1</v>
      </c>
      <c r="L895" s="17" t="s">
        <v>25</v>
      </c>
      <c r="M895" s="5">
        <f t="shared" si="63"/>
        <v>81.311999999999998</v>
      </c>
      <c r="N895" s="6" t="str">
        <f>VLOOKUP(C895,'[20]Trips&amp;Operators'!$C$1:$E$99999,3,FALSE)</f>
        <v>COOLAHAN</v>
      </c>
      <c r="O895" s="7" t="s">
        <v>26</v>
      </c>
      <c r="P895" s="8" t="str">
        <f>VLOOKUP(E895,[2]CommonEnf!$A$1:$B$19,2,FALSE)</f>
        <v>Line terminus</v>
      </c>
      <c r="Q895" s="4" t="str">
        <f t="shared" si="64"/>
        <v>19</v>
      </c>
      <c r="R895" s="9">
        <f t="shared" si="65"/>
        <v>42632</v>
      </c>
      <c r="S895" s="4" t="str">
        <f t="shared" si="66"/>
        <v>0832-19</v>
      </c>
      <c r="T895" s="4" t="str">
        <f t="shared" si="67"/>
        <v>NW</v>
      </c>
    </row>
    <row r="896" spans="1:20" x14ac:dyDescent="0.25">
      <c r="A896" s="3">
        <v>42632.755682870367</v>
      </c>
      <c r="B896" s="4" t="s">
        <v>177</v>
      </c>
      <c r="C896" s="4" t="s">
        <v>834</v>
      </c>
      <c r="D896" s="4" t="s">
        <v>30</v>
      </c>
      <c r="E896" s="4" t="s">
        <v>63</v>
      </c>
      <c r="F896" s="5">
        <v>0</v>
      </c>
      <c r="G896" s="5">
        <v>37</v>
      </c>
      <c r="H896" s="5">
        <v>115</v>
      </c>
      <c r="I896" s="5">
        <v>90</v>
      </c>
      <c r="J896" s="4" t="s">
        <v>64</v>
      </c>
      <c r="K896" s="5">
        <v>1</v>
      </c>
      <c r="L896" s="17" t="s">
        <v>25</v>
      </c>
      <c r="M896" s="5">
        <f t="shared" si="63"/>
        <v>46.991999999999997</v>
      </c>
      <c r="N896" s="6" t="str">
        <f>VLOOKUP(C896,'[20]Trips&amp;Operators'!$C$1:$E$99999,3,FALSE)</f>
        <v>BRUDER</v>
      </c>
      <c r="O896" s="7" t="s">
        <v>26</v>
      </c>
      <c r="P896" s="8" t="str">
        <f>VLOOKUP(E896,[2]CommonEnf!$A$1:$B$19,2,FALSE)</f>
        <v>Line terminus</v>
      </c>
      <c r="Q896" s="4" t="str">
        <f t="shared" si="64"/>
        <v>19</v>
      </c>
      <c r="R896" s="9">
        <f t="shared" si="65"/>
        <v>42632</v>
      </c>
      <c r="S896" s="4" t="str">
        <f t="shared" si="66"/>
        <v>0834-19</v>
      </c>
      <c r="T896" s="4" t="str">
        <f t="shared" si="67"/>
        <v>NW</v>
      </c>
    </row>
    <row r="897" spans="1:20" x14ac:dyDescent="0.25">
      <c r="A897" s="3">
        <v>42632.22724537037</v>
      </c>
      <c r="B897" s="4" t="s">
        <v>415</v>
      </c>
      <c r="C897" s="4" t="s">
        <v>835</v>
      </c>
      <c r="D897" s="4" t="s">
        <v>30</v>
      </c>
      <c r="E897" s="4" t="s">
        <v>63</v>
      </c>
      <c r="F897" s="5">
        <v>0</v>
      </c>
      <c r="G897" s="5">
        <v>13</v>
      </c>
      <c r="H897" s="5">
        <v>594</v>
      </c>
      <c r="I897" s="5">
        <v>587</v>
      </c>
      <c r="J897" s="4" t="s">
        <v>64</v>
      </c>
      <c r="K897" s="5">
        <v>575</v>
      </c>
      <c r="L897" s="17" t="s">
        <v>25</v>
      </c>
      <c r="M897" s="5">
        <f t="shared" si="63"/>
        <v>6.3360000000000003</v>
      </c>
      <c r="N897" s="6" t="str">
        <f>VLOOKUP(C897,'[20]Trips&amp;Operators'!$C$1:$E$99999,3,FALSE)</f>
        <v>DAVIS</v>
      </c>
      <c r="O897" s="7" t="s">
        <v>26</v>
      </c>
      <c r="P897" s="8" t="str">
        <f>VLOOKUP(E897,[2]CommonEnf!$A$1:$B$19,2,FALSE)</f>
        <v>Line terminus</v>
      </c>
      <c r="Q897" s="4" t="str">
        <f t="shared" si="64"/>
        <v>19</v>
      </c>
      <c r="R897" s="9">
        <f t="shared" si="65"/>
        <v>42632</v>
      </c>
      <c r="S897" s="4" t="str">
        <f t="shared" si="66"/>
        <v>0800-19</v>
      </c>
      <c r="T897" s="4" t="str">
        <f t="shared" si="67"/>
        <v>NW</v>
      </c>
    </row>
    <row r="898" spans="1:20" x14ac:dyDescent="0.25">
      <c r="A898" s="3">
        <v>42632.268587962964</v>
      </c>
      <c r="B898" s="4" t="s">
        <v>415</v>
      </c>
      <c r="C898" s="4" t="s">
        <v>836</v>
      </c>
      <c r="D898" s="4" t="s">
        <v>30</v>
      </c>
      <c r="E898" s="4" t="s">
        <v>63</v>
      </c>
      <c r="F898" s="5">
        <v>0</v>
      </c>
      <c r="G898" s="5">
        <v>85</v>
      </c>
      <c r="H898" s="5">
        <v>859</v>
      </c>
      <c r="I898" s="5">
        <v>755</v>
      </c>
      <c r="J898" s="4" t="s">
        <v>64</v>
      </c>
      <c r="K898" s="5">
        <v>575</v>
      </c>
      <c r="L898" s="17" t="s">
        <v>25</v>
      </c>
      <c r="M898" s="5">
        <f t="shared" ref="M898:M961" si="68">CONVERT((I898-K898)/10000,"mi","ft")*IF(L898="Increasing Mileposts (1)",-1,1)</f>
        <v>95.04</v>
      </c>
      <c r="N898" s="6" t="str">
        <f>VLOOKUP(C898,'[20]Trips&amp;Operators'!$C$1:$E$99999,3,FALSE)</f>
        <v>DAVIS</v>
      </c>
      <c r="O898" s="7" t="s">
        <v>26</v>
      </c>
      <c r="P898" s="8" t="str">
        <f>VLOOKUP(E898,[2]CommonEnf!$A$1:$B$19,2,FALSE)</f>
        <v>Line terminus</v>
      </c>
      <c r="Q898" s="4" t="str">
        <f t="shared" ref="Q898:Q961" si="69">RIGHT(C898,2)</f>
        <v>19</v>
      </c>
      <c r="R898" s="9">
        <f t="shared" ref="R898:R961" si="70">first_day_of_month+Q898-1</f>
        <v>42632</v>
      </c>
      <c r="S898" s="4" t="str">
        <f t="shared" si="66"/>
        <v>0802-19</v>
      </c>
      <c r="T898" s="4" t="str">
        <f t="shared" si="67"/>
        <v>NW</v>
      </c>
    </row>
    <row r="899" spans="1:20" x14ac:dyDescent="0.25">
      <c r="A899" s="3">
        <v>42632.269641203704</v>
      </c>
      <c r="B899" s="4" t="s">
        <v>415</v>
      </c>
      <c r="C899" s="4" t="s">
        <v>836</v>
      </c>
      <c r="D899" s="4" t="s">
        <v>30</v>
      </c>
      <c r="E899" s="4" t="s">
        <v>63</v>
      </c>
      <c r="F899" s="5">
        <v>0</v>
      </c>
      <c r="G899" s="5">
        <v>27</v>
      </c>
      <c r="H899" s="5">
        <v>678</v>
      </c>
      <c r="I899" s="5">
        <v>666</v>
      </c>
      <c r="J899" s="4" t="s">
        <v>64</v>
      </c>
      <c r="K899" s="5">
        <v>575</v>
      </c>
      <c r="L899" s="17" t="s">
        <v>25</v>
      </c>
      <c r="M899" s="5">
        <f t="shared" si="68"/>
        <v>48.048000000000002</v>
      </c>
      <c r="N899" s="6" t="str">
        <f>VLOOKUP(C899,'[20]Trips&amp;Operators'!$C$1:$E$99999,3,FALSE)</f>
        <v>DAVIS</v>
      </c>
      <c r="O899" s="7" t="s">
        <v>26</v>
      </c>
      <c r="P899" s="8" t="str">
        <f>VLOOKUP(E899,[2]CommonEnf!$A$1:$B$19,2,FALSE)</f>
        <v>Line terminus</v>
      </c>
      <c r="Q899" s="4" t="str">
        <f t="shared" si="69"/>
        <v>19</v>
      </c>
      <c r="R899" s="9">
        <f t="shared" si="70"/>
        <v>42632</v>
      </c>
      <c r="S899" s="4" t="str">
        <f t="shared" ref="S899:S962" si="71">IF(LEN(C899)=6,"0"&amp;C899,C899)</f>
        <v>0802-19</v>
      </c>
      <c r="T899" s="4" t="str">
        <f t="shared" ref="T899:T962" si="72">IFERROR(IF(VALUE(LEFT(S899,2))&lt;=2,"EC",IF(OR(VALUE(LEFT(S899,2))=8,VALUE(LEFT(S899,2))=18),"NW","Other")),"Other")</f>
        <v>NW</v>
      </c>
    </row>
    <row r="900" spans="1:20" x14ac:dyDescent="0.25">
      <c r="A900" s="3">
        <v>42632.309918981482</v>
      </c>
      <c r="B900" s="4" t="s">
        <v>415</v>
      </c>
      <c r="C900" s="4" t="s">
        <v>837</v>
      </c>
      <c r="D900" s="4" t="s">
        <v>30</v>
      </c>
      <c r="E900" s="4" t="s">
        <v>63</v>
      </c>
      <c r="F900" s="5">
        <v>0</v>
      </c>
      <c r="G900" s="5">
        <v>28</v>
      </c>
      <c r="H900" s="5">
        <v>650</v>
      </c>
      <c r="I900" s="5">
        <v>619</v>
      </c>
      <c r="J900" s="4" t="s">
        <v>64</v>
      </c>
      <c r="K900" s="5">
        <v>575</v>
      </c>
      <c r="L900" s="17" t="s">
        <v>25</v>
      </c>
      <c r="M900" s="5">
        <f t="shared" si="68"/>
        <v>23.231999999999999</v>
      </c>
      <c r="N900" s="6" t="str">
        <f>VLOOKUP(C900,'[20]Trips&amp;Operators'!$C$1:$E$99999,3,FALSE)</f>
        <v>DAVIS</v>
      </c>
      <c r="O900" s="7" t="s">
        <v>26</v>
      </c>
      <c r="P900" s="8" t="str">
        <f>VLOOKUP(E900,[2]CommonEnf!$A$1:$B$19,2,FALSE)</f>
        <v>Line terminus</v>
      </c>
      <c r="Q900" s="4" t="str">
        <f t="shared" si="69"/>
        <v>19</v>
      </c>
      <c r="R900" s="9">
        <f t="shared" si="70"/>
        <v>42632</v>
      </c>
      <c r="S900" s="4" t="str">
        <f t="shared" si="71"/>
        <v>0806-19</v>
      </c>
      <c r="T900" s="4" t="str">
        <f t="shared" si="72"/>
        <v>NW</v>
      </c>
    </row>
    <row r="901" spans="1:20" x14ac:dyDescent="0.25">
      <c r="A901" s="3">
        <v>42632.33090277778</v>
      </c>
      <c r="B901" s="4" t="s">
        <v>177</v>
      </c>
      <c r="C901" s="4" t="s">
        <v>838</v>
      </c>
      <c r="D901" s="4" t="s">
        <v>30</v>
      </c>
      <c r="E901" s="4" t="s">
        <v>63</v>
      </c>
      <c r="F901" s="5">
        <v>0</v>
      </c>
      <c r="G901" s="5">
        <v>44</v>
      </c>
      <c r="H901" s="5">
        <v>719</v>
      </c>
      <c r="I901" s="5">
        <v>692</v>
      </c>
      <c r="J901" s="4" t="s">
        <v>64</v>
      </c>
      <c r="K901" s="5">
        <v>575</v>
      </c>
      <c r="L901" s="17" t="s">
        <v>25</v>
      </c>
      <c r="M901" s="5">
        <f t="shared" si="68"/>
        <v>61.776000000000003</v>
      </c>
      <c r="N901" s="6" t="str">
        <f>VLOOKUP(C901,'[20]Trips&amp;Operators'!$C$1:$E$99999,3,FALSE)</f>
        <v>ROBINSON</v>
      </c>
      <c r="O901" s="7" t="s">
        <v>26</v>
      </c>
      <c r="P901" s="8" t="str">
        <f>VLOOKUP(E901,[2]CommonEnf!$A$1:$B$19,2,FALSE)</f>
        <v>Line terminus</v>
      </c>
      <c r="Q901" s="4" t="str">
        <f t="shared" si="69"/>
        <v>19</v>
      </c>
      <c r="R901" s="9">
        <f t="shared" si="70"/>
        <v>42632</v>
      </c>
      <c r="S901" s="4" t="str">
        <f t="shared" si="71"/>
        <v>0808-19</v>
      </c>
      <c r="T901" s="4" t="str">
        <f t="shared" si="72"/>
        <v>NW</v>
      </c>
    </row>
    <row r="902" spans="1:20" x14ac:dyDescent="0.25">
      <c r="A902" s="3">
        <v>42632.768900462965</v>
      </c>
      <c r="B902" s="4" t="s">
        <v>415</v>
      </c>
      <c r="C902" s="4" t="s">
        <v>839</v>
      </c>
      <c r="D902" s="4" t="s">
        <v>30</v>
      </c>
      <c r="E902" s="4" t="s">
        <v>63</v>
      </c>
      <c r="F902" s="5">
        <v>0</v>
      </c>
      <c r="G902" s="5">
        <v>74</v>
      </c>
      <c r="H902" s="5">
        <v>824</v>
      </c>
      <c r="I902" s="5">
        <v>750</v>
      </c>
      <c r="J902" s="4" t="s">
        <v>64</v>
      </c>
      <c r="K902" s="5">
        <v>575</v>
      </c>
      <c r="L902" s="17" t="s">
        <v>25</v>
      </c>
      <c r="M902" s="5">
        <f t="shared" si="68"/>
        <v>92.4</v>
      </c>
      <c r="N902" s="6" t="str">
        <f>VLOOKUP(C902,'[20]Trips&amp;Operators'!$C$1:$E$99999,3,FALSE)</f>
        <v>COOLAHAN</v>
      </c>
      <c r="O902" s="7" t="s">
        <v>26</v>
      </c>
      <c r="P902" s="8" t="str">
        <f>VLOOKUP(E902,[2]CommonEnf!$A$1:$B$19,2,FALSE)</f>
        <v>Line terminus</v>
      </c>
      <c r="Q902" s="4" t="str">
        <f t="shared" si="69"/>
        <v>19</v>
      </c>
      <c r="R902" s="9">
        <f t="shared" si="70"/>
        <v>42632</v>
      </c>
      <c r="S902" s="4" t="str">
        <f t="shared" si="71"/>
        <v>0836-19</v>
      </c>
      <c r="T902" s="4" t="str">
        <f t="shared" si="72"/>
        <v>NW</v>
      </c>
    </row>
    <row r="903" spans="1:20" x14ac:dyDescent="0.25">
      <c r="A903" s="3">
        <v>42632.82949074074</v>
      </c>
      <c r="B903" s="4" t="s">
        <v>177</v>
      </c>
      <c r="C903" s="4" t="s">
        <v>840</v>
      </c>
      <c r="D903" s="4" t="s">
        <v>30</v>
      </c>
      <c r="E903" s="4" t="s">
        <v>63</v>
      </c>
      <c r="F903" s="5">
        <v>0</v>
      </c>
      <c r="G903" s="5">
        <v>34</v>
      </c>
      <c r="H903" s="5">
        <v>689</v>
      </c>
      <c r="I903" s="5">
        <v>661</v>
      </c>
      <c r="J903" s="4" t="s">
        <v>64</v>
      </c>
      <c r="K903" s="5">
        <v>575</v>
      </c>
      <c r="L903" s="17" t="s">
        <v>25</v>
      </c>
      <c r="M903" s="5">
        <f t="shared" si="68"/>
        <v>45.408000000000001</v>
      </c>
      <c r="N903" s="6" t="str">
        <f>VLOOKUP(C903,'[20]Trips&amp;Operators'!$C$1:$E$99999,3,FALSE)</f>
        <v>BRUDER</v>
      </c>
      <c r="O903" s="7" t="s">
        <v>26</v>
      </c>
      <c r="P903" s="8" t="str">
        <f>VLOOKUP(E903,[2]CommonEnf!$A$1:$B$19,2,FALSE)</f>
        <v>Line terminus</v>
      </c>
      <c r="Q903" s="4" t="str">
        <f t="shared" si="69"/>
        <v>19</v>
      </c>
      <c r="R903" s="9">
        <f t="shared" si="70"/>
        <v>42632</v>
      </c>
      <c r="S903" s="4" t="str">
        <f t="shared" si="71"/>
        <v>0840-19</v>
      </c>
      <c r="T903" s="4" t="str">
        <f t="shared" si="72"/>
        <v>NW</v>
      </c>
    </row>
    <row r="904" spans="1:20" x14ac:dyDescent="0.25">
      <c r="A904" s="3">
        <v>42632.255150462966</v>
      </c>
      <c r="B904" s="4" t="s">
        <v>595</v>
      </c>
      <c r="C904" s="4" t="s">
        <v>841</v>
      </c>
      <c r="D904" s="4" t="s">
        <v>33</v>
      </c>
      <c r="E904" s="4" t="s">
        <v>63</v>
      </c>
      <c r="F904" s="5">
        <v>0</v>
      </c>
      <c r="G904" s="5">
        <v>7</v>
      </c>
      <c r="H904" s="5">
        <v>59048</v>
      </c>
      <c r="I904" s="5">
        <v>0</v>
      </c>
      <c r="J904" s="4" t="s">
        <v>64</v>
      </c>
      <c r="K904" s="5">
        <v>59048</v>
      </c>
      <c r="L904" s="17" t="s">
        <v>34</v>
      </c>
      <c r="M904" s="5">
        <f t="shared" si="68"/>
        <v>31177.344000000001</v>
      </c>
      <c r="N904" s="6" t="str">
        <f>VLOOKUP(C904,'[20]Trips&amp;Operators'!$C$1:$E$99999,3,FALSE)</f>
        <v>DAVIS</v>
      </c>
      <c r="O904" s="7" t="s">
        <v>26</v>
      </c>
      <c r="P904" s="8" t="str">
        <f>VLOOKUP(E904,[2]CommonEnf!$A$1:$B$19,2,FALSE)</f>
        <v>Line terminus</v>
      </c>
      <c r="Q904" s="4" t="str">
        <f t="shared" si="69"/>
        <v>19</v>
      </c>
      <c r="R904" s="9">
        <f t="shared" si="70"/>
        <v>42632</v>
      </c>
      <c r="S904" s="4" t="str">
        <f t="shared" si="71"/>
        <v>0801-19</v>
      </c>
      <c r="T904" s="4" t="str">
        <f t="shared" si="72"/>
        <v>NW</v>
      </c>
    </row>
    <row r="905" spans="1:20" x14ac:dyDescent="0.25">
      <c r="A905" s="3">
        <v>42632.296249999999</v>
      </c>
      <c r="B905" s="4" t="s">
        <v>595</v>
      </c>
      <c r="C905" s="4" t="s">
        <v>842</v>
      </c>
      <c r="D905" s="4" t="s">
        <v>30</v>
      </c>
      <c r="E905" s="4" t="s">
        <v>63</v>
      </c>
      <c r="F905" s="5">
        <v>0</v>
      </c>
      <c r="G905" s="5">
        <v>31</v>
      </c>
      <c r="H905" s="5">
        <v>58958</v>
      </c>
      <c r="I905" s="5">
        <v>58978</v>
      </c>
      <c r="J905" s="4" t="s">
        <v>64</v>
      </c>
      <c r="K905" s="5">
        <v>59048</v>
      </c>
      <c r="L905" s="17" t="s">
        <v>34</v>
      </c>
      <c r="M905" s="5">
        <f t="shared" si="68"/>
        <v>36.96</v>
      </c>
      <c r="N905" s="6" t="str">
        <f>VLOOKUP(C905,'[20]Trips&amp;Operators'!$C$1:$E$99999,3,FALSE)</f>
        <v>DAVIS</v>
      </c>
      <c r="O905" s="7" t="s">
        <v>26</v>
      </c>
      <c r="P905" s="8" t="str">
        <f>VLOOKUP(E905,[2]CommonEnf!$A$1:$B$19,2,FALSE)</f>
        <v>Line terminus</v>
      </c>
      <c r="Q905" s="4" t="str">
        <f t="shared" si="69"/>
        <v>19</v>
      </c>
      <c r="R905" s="9">
        <f t="shared" si="70"/>
        <v>42632</v>
      </c>
      <c r="S905" s="4" t="str">
        <f t="shared" si="71"/>
        <v>0805-19</v>
      </c>
      <c r="T905" s="4" t="str">
        <f t="shared" si="72"/>
        <v>NW</v>
      </c>
    </row>
    <row r="906" spans="1:20" x14ac:dyDescent="0.25">
      <c r="A906" s="3">
        <v>42632.337361111109</v>
      </c>
      <c r="B906" s="4" t="s">
        <v>595</v>
      </c>
      <c r="C906" s="4" t="s">
        <v>828</v>
      </c>
      <c r="D906" s="4" t="s">
        <v>30</v>
      </c>
      <c r="E906" s="4" t="s">
        <v>63</v>
      </c>
      <c r="F906" s="5">
        <v>0</v>
      </c>
      <c r="G906" s="5">
        <v>18</v>
      </c>
      <c r="H906" s="5">
        <v>58997</v>
      </c>
      <c r="I906" s="5">
        <v>59014</v>
      </c>
      <c r="J906" s="4" t="s">
        <v>64</v>
      </c>
      <c r="K906" s="5">
        <v>59048</v>
      </c>
      <c r="L906" s="17" t="s">
        <v>34</v>
      </c>
      <c r="M906" s="5">
        <f t="shared" si="68"/>
        <v>17.952000000000002</v>
      </c>
      <c r="N906" s="6" t="str">
        <f>VLOOKUP(C906,'[20]Trips&amp;Operators'!$C$1:$E$99999,3,FALSE)</f>
        <v>DAVIS</v>
      </c>
      <c r="O906" s="7" t="s">
        <v>26</v>
      </c>
      <c r="P906" s="8" t="str">
        <f>VLOOKUP(E906,[2]CommonEnf!$A$1:$B$19,2,FALSE)</f>
        <v>Line terminus</v>
      </c>
      <c r="Q906" s="4" t="str">
        <f t="shared" si="69"/>
        <v>19</v>
      </c>
      <c r="R906" s="9">
        <f t="shared" si="70"/>
        <v>42632</v>
      </c>
      <c r="S906" s="4" t="str">
        <f t="shared" si="71"/>
        <v>0809-19</v>
      </c>
      <c r="T906" s="4" t="str">
        <f t="shared" si="72"/>
        <v>NW</v>
      </c>
    </row>
    <row r="907" spans="1:20" x14ac:dyDescent="0.25">
      <c r="A907" s="3">
        <v>42632.359537037039</v>
      </c>
      <c r="B907" s="4" t="s">
        <v>172</v>
      </c>
      <c r="C907" s="4" t="s">
        <v>829</v>
      </c>
      <c r="D907" s="4" t="s">
        <v>30</v>
      </c>
      <c r="E907" s="4" t="s">
        <v>63</v>
      </c>
      <c r="F907" s="5">
        <v>0</v>
      </c>
      <c r="G907" s="5">
        <v>14</v>
      </c>
      <c r="H907" s="5">
        <v>59029</v>
      </c>
      <c r="I907" s="5">
        <v>59044</v>
      </c>
      <c r="J907" s="4" t="s">
        <v>64</v>
      </c>
      <c r="K907" s="5">
        <v>59048</v>
      </c>
      <c r="L907" s="17" t="s">
        <v>34</v>
      </c>
      <c r="M907" s="5">
        <f t="shared" si="68"/>
        <v>2.1120000000000001</v>
      </c>
      <c r="N907" s="6" t="str">
        <f>VLOOKUP(C907,'[20]Trips&amp;Operators'!$C$1:$E$99999,3,FALSE)</f>
        <v>ROBINSON</v>
      </c>
      <c r="O907" s="7" t="s">
        <v>26</v>
      </c>
      <c r="P907" s="8" t="str">
        <f>VLOOKUP(E907,[2]CommonEnf!$A$1:$B$19,2,FALSE)</f>
        <v>Line terminus</v>
      </c>
      <c r="Q907" s="4" t="str">
        <f t="shared" si="69"/>
        <v>19</v>
      </c>
      <c r="R907" s="9">
        <f t="shared" si="70"/>
        <v>42632</v>
      </c>
      <c r="S907" s="4" t="str">
        <f t="shared" si="71"/>
        <v>0811-19</v>
      </c>
      <c r="T907" s="4" t="str">
        <f t="shared" si="72"/>
        <v>NW</v>
      </c>
    </row>
    <row r="908" spans="1:20" x14ac:dyDescent="0.25">
      <c r="A908" s="3">
        <v>42632.484872685185</v>
      </c>
      <c r="B908" s="4" t="s">
        <v>172</v>
      </c>
      <c r="C908" s="4" t="s">
        <v>843</v>
      </c>
      <c r="D908" s="4" t="s">
        <v>30</v>
      </c>
      <c r="E908" s="4" t="s">
        <v>63</v>
      </c>
      <c r="F908" s="5">
        <v>0</v>
      </c>
      <c r="G908" s="5">
        <v>44</v>
      </c>
      <c r="H908" s="5">
        <v>58920</v>
      </c>
      <c r="I908" s="5">
        <v>58984</v>
      </c>
      <c r="J908" s="4" t="s">
        <v>64</v>
      </c>
      <c r="K908" s="5">
        <v>59048</v>
      </c>
      <c r="L908" s="17" t="s">
        <v>34</v>
      </c>
      <c r="M908" s="5">
        <f t="shared" si="68"/>
        <v>33.792000000000002</v>
      </c>
      <c r="N908" s="6" t="str">
        <f>VLOOKUP(C908,'[20]Trips&amp;Operators'!$C$1:$E$99999,3,FALSE)</f>
        <v>ROBINSON</v>
      </c>
      <c r="O908" s="7" t="s">
        <v>26</v>
      </c>
      <c r="P908" s="8" t="str">
        <f>VLOOKUP(E908,[2]CommonEnf!$A$1:$B$19,2,FALSE)</f>
        <v>Line terminus</v>
      </c>
      <c r="Q908" s="4" t="str">
        <f t="shared" si="69"/>
        <v>19</v>
      </c>
      <c r="R908" s="9">
        <f t="shared" si="70"/>
        <v>42632</v>
      </c>
      <c r="S908" s="4" t="str">
        <f t="shared" si="71"/>
        <v>0817-19</v>
      </c>
      <c r="T908" s="4" t="str">
        <f t="shared" si="72"/>
        <v>NW</v>
      </c>
    </row>
    <row r="909" spans="1:20" x14ac:dyDescent="0.25">
      <c r="A909" s="3">
        <v>42632.718229166669</v>
      </c>
      <c r="B909" s="4" t="s">
        <v>595</v>
      </c>
      <c r="C909" s="4" t="s">
        <v>844</v>
      </c>
      <c r="D909" s="4" t="s">
        <v>30</v>
      </c>
      <c r="E909" s="4" t="s">
        <v>63</v>
      </c>
      <c r="F909" s="5">
        <v>0</v>
      </c>
      <c r="G909" s="5">
        <v>28</v>
      </c>
      <c r="H909" s="5">
        <v>58952</v>
      </c>
      <c r="I909" s="5">
        <v>58975</v>
      </c>
      <c r="J909" s="4" t="s">
        <v>64</v>
      </c>
      <c r="K909" s="5">
        <v>59048</v>
      </c>
      <c r="L909" s="17" t="s">
        <v>34</v>
      </c>
      <c r="M909" s="5">
        <f t="shared" si="68"/>
        <v>38.543999999999997</v>
      </c>
      <c r="N909" s="6" t="str">
        <f>VLOOKUP(C909,'[20]Trips&amp;Operators'!$C$1:$E$99999,3,FALSE)</f>
        <v>COOLAHAN</v>
      </c>
      <c r="O909" s="7" t="s">
        <v>26</v>
      </c>
      <c r="P909" s="8" t="str">
        <f>VLOOKUP(E909,[2]CommonEnf!$A$1:$B$19,2,FALSE)</f>
        <v>Line terminus</v>
      </c>
      <c r="Q909" s="4" t="str">
        <f t="shared" si="69"/>
        <v>19</v>
      </c>
      <c r="R909" s="9">
        <f t="shared" si="70"/>
        <v>42632</v>
      </c>
      <c r="S909" s="4" t="str">
        <f t="shared" si="71"/>
        <v>0831-19</v>
      </c>
      <c r="T909" s="4" t="str">
        <f t="shared" si="72"/>
        <v>NW</v>
      </c>
    </row>
    <row r="910" spans="1:20" x14ac:dyDescent="0.25">
      <c r="A910" s="3">
        <v>42632.899722222224</v>
      </c>
      <c r="B910" s="4" t="s">
        <v>172</v>
      </c>
      <c r="C910" s="4" t="s">
        <v>845</v>
      </c>
      <c r="D910" s="4" t="s">
        <v>30</v>
      </c>
      <c r="E910" s="4" t="s">
        <v>63</v>
      </c>
      <c r="F910" s="5">
        <v>0</v>
      </c>
      <c r="G910" s="5">
        <v>35</v>
      </c>
      <c r="H910" s="5">
        <v>58965</v>
      </c>
      <c r="I910" s="5">
        <v>58995</v>
      </c>
      <c r="J910" s="4" t="s">
        <v>64</v>
      </c>
      <c r="K910" s="5">
        <v>59048</v>
      </c>
      <c r="L910" s="17" t="s">
        <v>34</v>
      </c>
      <c r="M910" s="5">
        <f t="shared" si="68"/>
        <v>27.984000000000002</v>
      </c>
      <c r="N910" s="6" t="str">
        <f>VLOOKUP(C910,'[20]Trips&amp;Operators'!$C$1:$E$99999,3,FALSE)</f>
        <v>COOLAHAN</v>
      </c>
      <c r="O910" s="7" t="s">
        <v>26</v>
      </c>
      <c r="P910" s="8" t="str">
        <f>VLOOKUP(E910,[2]CommonEnf!$A$1:$B$19,2,FALSE)</f>
        <v>Line terminus</v>
      </c>
      <c r="Q910" s="4" t="str">
        <f t="shared" si="69"/>
        <v>19</v>
      </c>
      <c r="R910" s="9">
        <f t="shared" si="70"/>
        <v>42632</v>
      </c>
      <c r="S910" s="4" t="str">
        <f t="shared" si="71"/>
        <v>0845-19</v>
      </c>
      <c r="T910" s="4" t="str">
        <f t="shared" si="72"/>
        <v>NW</v>
      </c>
    </row>
    <row r="911" spans="1:20" x14ac:dyDescent="0.25">
      <c r="A911" s="3">
        <v>42632.941400462965</v>
      </c>
      <c r="B911" s="4" t="s">
        <v>172</v>
      </c>
      <c r="C911" s="4" t="s">
        <v>846</v>
      </c>
      <c r="D911" s="4" t="s">
        <v>30</v>
      </c>
      <c r="E911" s="4" t="s">
        <v>63</v>
      </c>
      <c r="F911" s="5">
        <v>0</v>
      </c>
      <c r="G911" s="5">
        <v>86</v>
      </c>
      <c r="H911" s="5">
        <v>58801</v>
      </c>
      <c r="I911" s="5">
        <v>58896</v>
      </c>
      <c r="J911" s="4" t="s">
        <v>64</v>
      </c>
      <c r="K911" s="5">
        <v>59048</v>
      </c>
      <c r="L911" s="17" t="s">
        <v>34</v>
      </c>
      <c r="M911" s="5">
        <f t="shared" si="68"/>
        <v>80.256</v>
      </c>
      <c r="N911" s="6" t="str">
        <f>VLOOKUP(C911,'[20]Trips&amp;Operators'!$C$1:$E$99999,3,FALSE)</f>
        <v>COOLAHAN</v>
      </c>
      <c r="O911" s="7" t="s">
        <v>26</v>
      </c>
      <c r="P911" s="8" t="str">
        <f>VLOOKUP(E911,[2]CommonEnf!$A$1:$B$19,2,FALSE)</f>
        <v>Line terminus</v>
      </c>
      <c r="Q911" s="4" t="str">
        <f t="shared" si="69"/>
        <v>19</v>
      </c>
      <c r="R911" s="9">
        <f t="shared" si="70"/>
        <v>42632</v>
      </c>
      <c r="S911" s="4" t="str">
        <f t="shared" si="71"/>
        <v>0847-19</v>
      </c>
      <c r="T911" s="4" t="str">
        <f t="shared" si="72"/>
        <v>NW</v>
      </c>
    </row>
    <row r="912" spans="1:20" x14ac:dyDescent="0.25">
      <c r="A912" s="10">
        <v>42632.644953703704</v>
      </c>
      <c r="B912" s="11" t="s">
        <v>415</v>
      </c>
      <c r="C912" s="11" t="s">
        <v>847</v>
      </c>
      <c r="D912" s="11" t="s">
        <v>33</v>
      </c>
      <c r="E912" s="11" t="s">
        <v>55</v>
      </c>
      <c r="F912" s="12">
        <v>200</v>
      </c>
      <c r="G912" s="12">
        <v>256</v>
      </c>
      <c r="H912" s="12">
        <v>9404</v>
      </c>
      <c r="I912" s="12">
        <v>8758</v>
      </c>
      <c r="J912" s="11" t="s">
        <v>56</v>
      </c>
      <c r="K912" s="12">
        <v>9680</v>
      </c>
      <c r="L912" s="19" t="s">
        <v>25</v>
      </c>
      <c r="M912" s="12">
        <f t="shared" si="68"/>
        <v>-486.81599999999997</v>
      </c>
      <c r="N912" s="13" t="str">
        <f>VLOOKUP(C912,'[20]Trips&amp;Operators'!$C$1:$E$99999,3,FALSE)</f>
        <v>COOLAHAN</v>
      </c>
      <c r="O912" s="14" t="s">
        <v>26</v>
      </c>
      <c r="P912" s="15"/>
      <c r="Q912" s="11" t="str">
        <f t="shared" si="69"/>
        <v>19</v>
      </c>
      <c r="R912" s="16">
        <f t="shared" si="70"/>
        <v>42632</v>
      </c>
      <c r="S912" s="2" t="str">
        <f t="shared" si="71"/>
        <v>0904-19</v>
      </c>
      <c r="T912" s="2" t="str">
        <f t="shared" si="72"/>
        <v>Other</v>
      </c>
    </row>
    <row r="913" spans="1:20" x14ac:dyDescent="0.25">
      <c r="A913" s="3">
        <v>42632.589421296296</v>
      </c>
      <c r="B913" s="4" t="s">
        <v>185</v>
      </c>
      <c r="C913" s="4" t="s">
        <v>848</v>
      </c>
      <c r="D913" s="4" t="s">
        <v>30</v>
      </c>
      <c r="E913" s="4" t="s">
        <v>55</v>
      </c>
      <c r="F913" s="5">
        <v>0</v>
      </c>
      <c r="G913" s="5">
        <v>68</v>
      </c>
      <c r="H913" s="5">
        <v>24508</v>
      </c>
      <c r="I913" s="5">
        <v>24409</v>
      </c>
      <c r="J913" s="4" t="s">
        <v>56</v>
      </c>
      <c r="K913" s="5">
        <v>24235</v>
      </c>
      <c r="L913" s="17" t="s">
        <v>25</v>
      </c>
      <c r="M913" s="5">
        <f t="shared" si="68"/>
        <v>91.872</v>
      </c>
      <c r="N913" s="6" t="str">
        <f>VLOOKUP(C913,'[20]Trips&amp;Operators'!$C$1:$E$99999,3,FALSE)</f>
        <v>ARNOLD</v>
      </c>
      <c r="O913" s="7" t="s">
        <v>26</v>
      </c>
      <c r="P913" s="8"/>
      <c r="Q913" s="4" t="str">
        <f t="shared" si="69"/>
        <v>19</v>
      </c>
      <c r="R913" s="9">
        <f t="shared" si="70"/>
        <v>42632</v>
      </c>
      <c r="S913" s="2" t="str">
        <f t="shared" si="71"/>
        <v>52-19</v>
      </c>
      <c r="T913" s="2" t="str">
        <f t="shared" si="72"/>
        <v>Other</v>
      </c>
    </row>
    <row r="914" spans="1:20" x14ac:dyDescent="0.25">
      <c r="A914" s="3">
        <v>42633.522222222222</v>
      </c>
      <c r="B914" s="4" t="s">
        <v>88</v>
      </c>
      <c r="C914" s="4" t="s">
        <v>849</v>
      </c>
      <c r="D914" s="4" t="s">
        <v>22</v>
      </c>
      <c r="E914" s="4" t="s">
        <v>23</v>
      </c>
      <c r="F914" s="5">
        <v>0</v>
      </c>
      <c r="G914" s="5">
        <v>185</v>
      </c>
      <c r="H914" s="5">
        <v>27106</v>
      </c>
      <c r="I914" s="5">
        <v>26883</v>
      </c>
      <c r="J914" s="4" t="s">
        <v>24</v>
      </c>
      <c r="K914" s="5">
        <v>27350</v>
      </c>
      <c r="L914" s="17" t="s">
        <v>25</v>
      </c>
      <c r="M914" s="5">
        <f t="shared" si="68"/>
        <v>-246.57599999999999</v>
      </c>
      <c r="N914" s="6" t="str">
        <f>VLOOKUP(C914,'[21]Trips&amp;Operators'!$C$1:$E$99999,3,FALSE)</f>
        <v>BARTLETT</v>
      </c>
      <c r="O914" s="7" t="s">
        <v>26</v>
      </c>
      <c r="P914" s="8" t="str">
        <f>VLOOKUP(E914,[2]CommonEnf!$A$1:$B$19,2,FALSE)</f>
        <v>Crossing Early Arrival</v>
      </c>
      <c r="Q914" s="4" t="str">
        <f t="shared" si="69"/>
        <v>20</v>
      </c>
      <c r="R914" s="9">
        <f t="shared" si="70"/>
        <v>42633</v>
      </c>
      <c r="S914" s="4" t="str">
        <f t="shared" si="71"/>
        <v>0160-20</v>
      </c>
      <c r="T914" s="4" t="str">
        <f t="shared" si="72"/>
        <v>EC</v>
      </c>
    </row>
    <row r="915" spans="1:20" x14ac:dyDescent="0.25">
      <c r="A915" s="3">
        <v>42633.466493055559</v>
      </c>
      <c r="B915" s="4" t="s">
        <v>73</v>
      </c>
      <c r="C915" s="4" t="s">
        <v>850</v>
      </c>
      <c r="D915" s="4" t="s">
        <v>22</v>
      </c>
      <c r="E915" s="4" t="s">
        <v>23</v>
      </c>
      <c r="F915" s="5">
        <v>0</v>
      </c>
      <c r="G915" s="5">
        <v>154</v>
      </c>
      <c r="H915" s="5">
        <v>33202</v>
      </c>
      <c r="I915" s="5">
        <v>33152</v>
      </c>
      <c r="J915" s="4" t="s">
        <v>24</v>
      </c>
      <c r="K915" s="5">
        <v>33257</v>
      </c>
      <c r="L915" s="17" t="s">
        <v>25</v>
      </c>
      <c r="M915" s="5">
        <f t="shared" si="68"/>
        <v>-55.44</v>
      </c>
      <c r="N915" s="6" t="str">
        <f>VLOOKUP(C915,'[21]Trips&amp;Operators'!$C$1:$E$99999,3,FALSE)</f>
        <v>SPECTOR</v>
      </c>
      <c r="O915" s="7" t="s">
        <v>26</v>
      </c>
      <c r="P915" s="8" t="str">
        <f>VLOOKUP(E915,[2]CommonEnf!$A$1:$B$19,2,FALSE)</f>
        <v>Crossing Early Arrival</v>
      </c>
      <c r="Q915" s="4" t="str">
        <f t="shared" si="69"/>
        <v>20</v>
      </c>
      <c r="R915" s="9">
        <f t="shared" si="70"/>
        <v>42633</v>
      </c>
      <c r="S915" s="4" t="str">
        <f t="shared" si="71"/>
        <v>0150-20</v>
      </c>
      <c r="T915" s="4" t="str">
        <f t="shared" si="72"/>
        <v>EC</v>
      </c>
    </row>
    <row r="916" spans="1:20" x14ac:dyDescent="0.25">
      <c r="A916" s="3">
        <v>42633.728981481479</v>
      </c>
      <c r="B916" s="4" t="s">
        <v>152</v>
      </c>
      <c r="C916" s="4" t="s">
        <v>851</v>
      </c>
      <c r="D916" s="4" t="s">
        <v>30</v>
      </c>
      <c r="E916" s="4" t="s">
        <v>23</v>
      </c>
      <c r="F916" s="5">
        <v>0</v>
      </c>
      <c r="G916" s="5">
        <v>218</v>
      </c>
      <c r="H916" s="5">
        <v>33305</v>
      </c>
      <c r="I916" s="5">
        <v>33141</v>
      </c>
      <c r="J916" s="4" t="s">
        <v>24</v>
      </c>
      <c r="K916" s="5">
        <v>33257</v>
      </c>
      <c r="L916" s="17" t="s">
        <v>25</v>
      </c>
      <c r="M916" s="5">
        <f t="shared" si="68"/>
        <v>-61.247999999999998</v>
      </c>
      <c r="N916" s="6" t="str">
        <f>VLOOKUP(C916,'[21]Trips&amp;Operators'!$C$1:$E$99999,3,FALSE)</f>
        <v>STORY</v>
      </c>
      <c r="O916" s="7" t="s">
        <v>26</v>
      </c>
      <c r="P916" s="8" t="str">
        <f>VLOOKUP(E916,[2]CommonEnf!$A$1:$B$19,2,FALSE)</f>
        <v>Crossing Early Arrival</v>
      </c>
      <c r="Q916" s="4" t="str">
        <f t="shared" si="69"/>
        <v>20</v>
      </c>
      <c r="R916" s="9">
        <f t="shared" si="70"/>
        <v>42633</v>
      </c>
      <c r="S916" s="4" t="str">
        <f t="shared" si="71"/>
        <v>0200-20</v>
      </c>
      <c r="T916" s="4" t="str">
        <f t="shared" si="72"/>
        <v>EC</v>
      </c>
    </row>
    <row r="917" spans="1:20" x14ac:dyDescent="0.25">
      <c r="A917" s="3">
        <v>42633.455543981479</v>
      </c>
      <c r="B917" s="4" t="s">
        <v>146</v>
      </c>
      <c r="C917" s="4" t="s">
        <v>852</v>
      </c>
      <c r="D917" s="4" t="s">
        <v>33</v>
      </c>
      <c r="E917" s="4" t="s">
        <v>23</v>
      </c>
      <c r="F917" s="5">
        <v>0</v>
      </c>
      <c r="G917" s="5">
        <v>333</v>
      </c>
      <c r="H917" s="5">
        <v>42807</v>
      </c>
      <c r="I917" s="5">
        <v>43284</v>
      </c>
      <c r="J917" s="4" t="s">
        <v>24</v>
      </c>
      <c r="K917" s="5">
        <v>42779</v>
      </c>
      <c r="L917" s="17" t="s">
        <v>34</v>
      </c>
      <c r="M917" s="5">
        <f t="shared" si="68"/>
        <v>-266.64</v>
      </c>
      <c r="N917" s="6" t="str">
        <f>VLOOKUP(C917,'[21]Trips&amp;Operators'!$C$1:$E$99999,3,FALSE)</f>
        <v>ROCHA</v>
      </c>
      <c r="O917" s="7" t="s">
        <v>26</v>
      </c>
      <c r="P917" s="8" t="str">
        <f>VLOOKUP(E917,[2]CommonEnf!$A$1:$B$19,2,FALSE)</f>
        <v>Crossing Early Arrival</v>
      </c>
      <c r="Q917" s="4" t="str">
        <f t="shared" si="69"/>
        <v>20</v>
      </c>
      <c r="R917" s="9">
        <f t="shared" si="70"/>
        <v>42633</v>
      </c>
      <c r="S917" s="4" t="str">
        <f t="shared" si="71"/>
        <v>0157-20</v>
      </c>
      <c r="T917" s="4" t="str">
        <f t="shared" si="72"/>
        <v>EC</v>
      </c>
    </row>
    <row r="918" spans="1:20" x14ac:dyDescent="0.25">
      <c r="A918" s="3">
        <v>42633.726759259262</v>
      </c>
      <c r="B918" s="4" t="s">
        <v>595</v>
      </c>
      <c r="C918" s="4" t="s">
        <v>853</v>
      </c>
      <c r="D918" s="4" t="s">
        <v>33</v>
      </c>
      <c r="E918" s="4" t="s">
        <v>23</v>
      </c>
      <c r="F918" s="5">
        <v>0</v>
      </c>
      <c r="G918" s="5">
        <v>139</v>
      </c>
      <c r="H918" s="5">
        <v>42796</v>
      </c>
      <c r="I918" s="5">
        <v>42845</v>
      </c>
      <c r="J918" s="4" t="s">
        <v>24</v>
      </c>
      <c r="K918" s="5">
        <v>42779</v>
      </c>
      <c r="L918" s="17" t="s">
        <v>34</v>
      </c>
      <c r="M918" s="5">
        <f t="shared" si="68"/>
        <v>-34.847999999999999</v>
      </c>
      <c r="N918" s="6" t="str">
        <f>VLOOKUP(C918,'[21]Trips&amp;Operators'!$C$1:$E$99999,3,FALSE)</f>
        <v>LEVERE</v>
      </c>
      <c r="O918" s="7" t="s">
        <v>26</v>
      </c>
      <c r="P918" s="8" t="str">
        <f>VLOOKUP(E918,[2]CommonEnf!$A$1:$B$19,2,FALSE)</f>
        <v>Crossing Early Arrival</v>
      </c>
      <c r="Q918" s="4" t="str">
        <f t="shared" si="69"/>
        <v>20</v>
      </c>
      <c r="R918" s="9">
        <f t="shared" si="70"/>
        <v>42633</v>
      </c>
      <c r="S918" s="4" t="str">
        <f t="shared" si="71"/>
        <v>0209-20</v>
      </c>
      <c r="T918" s="4" t="str">
        <f t="shared" si="72"/>
        <v>EC</v>
      </c>
    </row>
    <row r="919" spans="1:20" x14ac:dyDescent="0.25">
      <c r="A919" s="3">
        <v>42633.986886574072</v>
      </c>
      <c r="B919" s="4" t="s">
        <v>146</v>
      </c>
      <c r="C919" s="4" t="s">
        <v>854</v>
      </c>
      <c r="D919" s="4" t="s">
        <v>22</v>
      </c>
      <c r="E919" s="4" t="s">
        <v>23</v>
      </c>
      <c r="F919" s="5">
        <v>0</v>
      </c>
      <c r="G919" s="5">
        <v>149</v>
      </c>
      <c r="H919" s="5">
        <v>42825</v>
      </c>
      <c r="I919" s="5">
        <v>42926</v>
      </c>
      <c r="J919" s="4" t="s">
        <v>24</v>
      </c>
      <c r="K919" s="5">
        <v>42779</v>
      </c>
      <c r="L919" s="17" t="s">
        <v>34</v>
      </c>
      <c r="M919" s="5">
        <f t="shared" si="68"/>
        <v>-77.616</v>
      </c>
      <c r="N919" s="6" t="str">
        <f>VLOOKUP(C919,'[21]Trips&amp;Operators'!$C$1:$E$99999,3,FALSE)</f>
        <v>COOLAHAN</v>
      </c>
      <c r="O919" s="7" t="s">
        <v>26</v>
      </c>
      <c r="P919" s="8" t="str">
        <f>VLOOKUP(E919,[2]CommonEnf!$A$1:$B$19,2,FALSE)</f>
        <v>Crossing Early Arrival</v>
      </c>
      <c r="Q919" s="4" t="str">
        <f t="shared" si="69"/>
        <v>20</v>
      </c>
      <c r="R919" s="9">
        <f t="shared" si="70"/>
        <v>42633</v>
      </c>
      <c r="S919" s="4" t="str">
        <f t="shared" si="71"/>
        <v>0239-20</v>
      </c>
      <c r="T919" s="4" t="str">
        <f t="shared" si="72"/>
        <v>EC</v>
      </c>
    </row>
    <row r="920" spans="1:20" x14ac:dyDescent="0.25">
      <c r="A920" s="3">
        <v>42633.650370370371</v>
      </c>
      <c r="B920" s="4" t="s">
        <v>152</v>
      </c>
      <c r="C920" s="4" t="s">
        <v>855</v>
      </c>
      <c r="D920" s="4" t="s">
        <v>22</v>
      </c>
      <c r="E920" s="4" t="s">
        <v>23</v>
      </c>
      <c r="F920" s="5">
        <v>0</v>
      </c>
      <c r="G920" s="5">
        <v>160</v>
      </c>
      <c r="H920" s="5">
        <v>63201</v>
      </c>
      <c r="I920" s="5">
        <v>63093</v>
      </c>
      <c r="J920" s="4" t="s">
        <v>24</v>
      </c>
      <c r="K920" s="5">
        <v>63309</v>
      </c>
      <c r="L920" s="17" t="s">
        <v>25</v>
      </c>
      <c r="M920" s="5">
        <f t="shared" si="68"/>
        <v>-114.048</v>
      </c>
      <c r="N920" s="6" t="str">
        <f>VLOOKUP(C920,'[21]Trips&amp;Operators'!$C$1:$E$99999,3,FALSE)</f>
        <v>STORY</v>
      </c>
      <c r="O920" s="7" t="s">
        <v>26</v>
      </c>
      <c r="P920" s="8" t="str">
        <f>VLOOKUP(E920,[2]CommonEnf!$A$1:$B$19,2,FALSE)</f>
        <v>Crossing Early Arrival</v>
      </c>
      <c r="Q920" s="4" t="str">
        <f t="shared" si="69"/>
        <v>20</v>
      </c>
      <c r="R920" s="9">
        <f t="shared" si="70"/>
        <v>42633</v>
      </c>
      <c r="S920" s="4" t="str">
        <f t="shared" si="71"/>
        <v>0186-20</v>
      </c>
      <c r="T920" s="4" t="str">
        <f t="shared" si="72"/>
        <v>EC</v>
      </c>
    </row>
    <row r="921" spans="1:20" x14ac:dyDescent="0.25">
      <c r="A921" s="3">
        <v>42633.725243055553</v>
      </c>
      <c r="B921" s="4" t="s">
        <v>152</v>
      </c>
      <c r="C921" s="4" t="s">
        <v>851</v>
      </c>
      <c r="D921" s="4" t="s">
        <v>30</v>
      </c>
      <c r="E921" s="4" t="s">
        <v>23</v>
      </c>
      <c r="F921" s="5">
        <v>0</v>
      </c>
      <c r="G921" s="5">
        <v>94</v>
      </c>
      <c r="H921" s="5">
        <v>63327</v>
      </c>
      <c r="I921" s="5">
        <v>63281</v>
      </c>
      <c r="J921" s="4" t="s">
        <v>24</v>
      </c>
      <c r="K921" s="5">
        <v>63309</v>
      </c>
      <c r="L921" s="17" t="s">
        <v>25</v>
      </c>
      <c r="M921" s="5">
        <f t="shared" si="68"/>
        <v>-14.784000000000001</v>
      </c>
      <c r="N921" s="6" t="str">
        <f>VLOOKUP(C921,'[21]Trips&amp;Operators'!$C$1:$E$99999,3,FALSE)</f>
        <v>STORY</v>
      </c>
      <c r="O921" s="7" t="s">
        <v>26</v>
      </c>
      <c r="P921" s="8" t="str">
        <f>VLOOKUP(E921,[2]CommonEnf!$A$1:$B$19,2,FALSE)</f>
        <v>Crossing Early Arrival</v>
      </c>
      <c r="Q921" s="4" t="str">
        <f t="shared" si="69"/>
        <v>20</v>
      </c>
      <c r="R921" s="9">
        <f t="shared" si="70"/>
        <v>42633</v>
      </c>
      <c r="S921" s="4" t="str">
        <f t="shared" si="71"/>
        <v>0200-20</v>
      </c>
      <c r="T921" s="4" t="str">
        <f t="shared" si="72"/>
        <v>EC</v>
      </c>
    </row>
    <row r="922" spans="1:20" x14ac:dyDescent="0.25">
      <c r="A922" s="3">
        <v>42633.707638888889</v>
      </c>
      <c r="B922" s="4" t="s">
        <v>28</v>
      </c>
      <c r="C922" s="4" t="s">
        <v>856</v>
      </c>
      <c r="D922" s="4" t="s">
        <v>30</v>
      </c>
      <c r="E922" s="4" t="s">
        <v>23</v>
      </c>
      <c r="F922" s="5">
        <v>0</v>
      </c>
      <c r="G922" s="5">
        <v>309</v>
      </c>
      <c r="H922" s="5">
        <v>110123</v>
      </c>
      <c r="I922" s="5">
        <v>109396</v>
      </c>
      <c r="J922" s="4" t="s">
        <v>24</v>
      </c>
      <c r="K922" s="5">
        <v>109135</v>
      </c>
      <c r="L922" s="17" t="s">
        <v>25</v>
      </c>
      <c r="M922" s="5">
        <f t="shared" si="68"/>
        <v>137.80799999999999</v>
      </c>
      <c r="N922" s="6" t="str">
        <f>VLOOKUP(C922,'[21]Trips&amp;Operators'!$C$1:$E$99999,3,FALSE)</f>
        <v>CLARK</v>
      </c>
      <c r="O922" s="7" t="s">
        <v>26</v>
      </c>
      <c r="P922" s="8" t="str">
        <f>VLOOKUP(E922,[2]CommonEnf!$A$1:$B$19,2,FALSE)</f>
        <v>Crossing Early Arrival</v>
      </c>
      <c r="Q922" s="4" t="str">
        <f t="shared" si="69"/>
        <v>20</v>
      </c>
      <c r="R922" s="9">
        <f t="shared" si="70"/>
        <v>42633</v>
      </c>
      <c r="S922" s="4" t="str">
        <f t="shared" si="71"/>
        <v>0198-20</v>
      </c>
      <c r="T922" s="4" t="str">
        <f t="shared" si="72"/>
        <v>EC</v>
      </c>
    </row>
    <row r="923" spans="1:20" x14ac:dyDescent="0.25">
      <c r="A923" s="3">
        <v>42633.707962962966</v>
      </c>
      <c r="B923" s="4" t="s">
        <v>28</v>
      </c>
      <c r="C923" s="4" t="s">
        <v>856</v>
      </c>
      <c r="D923" s="4" t="s">
        <v>30</v>
      </c>
      <c r="E923" s="4" t="s">
        <v>23</v>
      </c>
      <c r="F923" s="5">
        <v>30</v>
      </c>
      <c r="G923" s="5">
        <v>92</v>
      </c>
      <c r="H923" s="5">
        <v>109260</v>
      </c>
      <c r="I923" s="5">
        <v>109216</v>
      </c>
      <c r="J923" s="4" t="s">
        <v>24</v>
      </c>
      <c r="K923" s="5">
        <v>109135</v>
      </c>
      <c r="L923" s="17" t="s">
        <v>25</v>
      </c>
      <c r="M923" s="5">
        <f t="shared" si="68"/>
        <v>42.768000000000001</v>
      </c>
      <c r="N923" s="6" t="str">
        <f>VLOOKUP(C923,'[21]Trips&amp;Operators'!$C$1:$E$99999,3,FALSE)</f>
        <v>CLARK</v>
      </c>
      <c r="O923" s="7" t="s">
        <v>26</v>
      </c>
      <c r="P923" s="8" t="str">
        <f>VLOOKUP(E923,[2]CommonEnf!$A$1:$B$19,2,FALSE)</f>
        <v>Crossing Early Arrival</v>
      </c>
      <c r="Q923" s="4" t="str">
        <f t="shared" si="69"/>
        <v>20</v>
      </c>
      <c r="R923" s="9">
        <f t="shared" si="70"/>
        <v>42633</v>
      </c>
      <c r="S923" s="4" t="str">
        <f t="shared" si="71"/>
        <v>0198-20</v>
      </c>
      <c r="T923" s="4" t="str">
        <f t="shared" si="72"/>
        <v>EC</v>
      </c>
    </row>
    <row r="924" spans="1:20" x14ac:dyDescent="0.25">
      <c r="A924" s="3">
        <v>42633.251631944448</v>
      </c>
      <c r="B924" s="4" t="s">
        <v>91</v>
      </c>
      <c r="C924" s="4" t="s">
        <v>857</v>
      </c>
      <c r="D924" s="4" t="s">
        <v>33</v>
      </c>
      <c r="E924" s="4" t="s">
        <v>45</v>
      </c>
      <c r="F924" s="5">
        <v>150</v>
      </c>
      <c r="G924" s="5">
        <v>202</v>
      </c>
      <c r="H924" s="5">
        <v>2998</v>
      </c>
      <c r="I924" s="5">
        <v>3329</v>
      </c>
      <c r="J924" s="4" t="s">
        <v>46</v>
      </c>
      <c r="K924" s="5">
        <v>0</v>
      </c>
      <c r="L924" s="17" t="s">
        <v>34</v>
      </c>
      <c r="M924" s="5">
        <f t="shared" si="68"/>
        <v>-1757.712</v>
      </c>
      <c r="N924" s="6" t="str">
        <f>VLOOKUP(C924,'[21]Trips&amp;Operators'!$C$1:$E$99999,3,FALSE)</f>
        <v>BRANNON</v>
      </c>
      <c r="O924" s="7" t="s">
        <v>26</v>
      </c>
      <c r="P924" s="8" t="str">
        <f>VLOOKUP(E924,[2]CommonEnf!$A$1:$B$19,2,FALSE)</f>
        <v>Speed Restriction</v>
      </c>
      <c r="Q924" s="4" t="str">
        <f t="shared" si="69"/>
        <v>20</v>
      </c>
      <c r="R924" s="9">
        <f t="shared" si="70"/>
        <v>42633</v>
      </c>
      <c r="S924" s="4" t="str">
        <f t="shared" si="71"/>
        <v>0119-20</v>
      </c>
      <c r="T924" s="4" t="str">
        <f t="shared" si="72"/>
        <v>EC</v>
      </c>
    </row>
    <row r="925" spans="1:20" x14ac:dyDescent="0.25">
      <c r="A925" s="3">
        <v>42633.252314814818</v>
      </c>
      <c r="B925" s="4" t="s">
        <v>91</v>
      </c>
      <c r="C925" s="4" t="s">
        <v>857</v>
      </c>
      <c r="D925" s="4" t="s">
        <v>33</v>
      </c>
      <c r="E925" s="4" t="s">
        <v>45</v>
      </c>
      <c r="F925" s="5">
        <v>150</v>
      </c>
      <c r="G925" s="5">
        <v>202</v>
      </c>
      <c r="H925" s="5">
        <v>3725</v>
      </c>
      <c r="I925" s="5">
        <v>3985</v>
      </c>
      <c r="J925" s="4" t="s">
        <v>46</v>
      </c>
      <c r="K925" s="5">
        <v>0</v>
      </c>
      <c r="L925" s="17" t="s">
        <v>34</v>
      </c>
      <c r="M925" s="5">
        <f t="shared" si="68"/>
        <v>-2104.08</v>
      </c>
      <c r="N925" s="6" t="str">
        <f>VLOOKUP(C925,'[21]Trips&amp;Operators'!$C$1:$E$99999,3,FALSE)</f>
        <v>BRANNON</v>
      </c>
      <c r="O925" s="7" t="s">
        <v>26</v>
      </c>
      <c r="P925" s="8" t="str">
        <f>VLOOKUP(E925,[2]CommonEnf!$A$1:$B$19,2,FALSE)</f>
        <v>Speed Restriction</v>
      </c>
      <c r="Q925" s="4" t="str">
        <f t="shared" si="69"/>
        <v>20</v>
      </c>
      <c r="R925" s="9">
        <f t="shared" si="70"/>
        <v>42633</v>
      </c>
      <c r="S925" s="4" t="str">
        <f t="shared" si="71"/>
        <v>0119-20</v>
      </c>
      <c r="T925" s="4" t="str">
        <f t="shared" si="72"/>
        <v>EC</v>
      </c>
    </row>
    <row r="926" spans="1:20" x14ac:dyDescent="0.25">
      <c r="A926" s="3">
        <v>42633.482662037037</v>
      </c>
      <c r="B926" s="4" t="s">
        <v>66</v>
      </c>
      <c r="C926" s="4" t="s">
        <v>858</v>
      </c>
      <c r="D926" s="4" t="s">
        <v>33</v>
      </c>
      <c r="E926" s="4" t="s">
        <v>45</v>
      </c>
      <c r="F926" s="5">
        <v>150</v>
      </c>
      <c r="G926" s="5">
        <v>200</v>
      </c>
      <c r="H926" s="5">
        <v>2891</v>
      </c>
      <c r="I926" s="5">
        <v>2641</v>
      </c>
      <c r="J926" s="4" t="s">
        <v>46</v>
      </c>
      <c r="K926" s="5">
        <v>4677</v>
      </c>
      <c r="L926" s="17" t="s">
        <v>25</v>
      </c>
      <c r="M926" s="5">
        <f t="shared" si="68"/>
        <v>-1075.008</v>
      </c>
      <c r="N926" s="6" t="str">
        <f>VLOOKUP(C926,'[21]Trips&amp;Operators'!$C$1:$E$99999,3,FALSE)</f>
        <v>DAVIS</v>
      </c>
      <c r="O926" s="7" t="s">
        <v>26</v>
      </c>
      <c r="P926" s="8" t="str">
        <f>VLOOKUP(E926,[2]CommonEnf!$A$1:$B$19,2,FALSE)</f>
        <v>Speed Restriction</v>
      </c>
      <c r="Q926" s="4" t="str">
        <f t="shared" si="69"/>
        <v>20</v>
      </c>
      <c r="R926" s="9">
        <f t="shared" si="70"/>
        <v>42633</v>
      </c>
      <c r="S926" s="4" t="str">
        <f t="shared" si="71"/>
        <v>0152-20</v>
      </c>
      <c r="T926" s="4" t="str">
        <f t="shared" si="72"/>
        <v>EC</v>
      </c>
    </row>
    <row r="927" spans="1:20" x14ac:dyDescent="0.25">
      <c r="A927" s="3">
        <v>42633.669409722221</v>
      </c>
      <c r="B927" s="4" t="s">
        <v>146</v>
      </c>
      <c r="C927" s="4" t="s">
        <v>859</v>
      </c>
      <c r="D927" s="4" t="s">
        <v>30</v>
      </c>
      <c r="E927" s="4" t="s">
        <v>45</v>
      </c>
      <c r="F927" s="5">
        <v>400</v>
      </c>
      <c r="G927" s="5">
        <v>601</v>
      </c>
      <c r="H927" s="5">
        <v>13639</v>
      </c>
      <c r="I927" s="5">
        <v>17375</v>
      </c>
      <c r="J927" s="4" t="s">
        <v>46</v>
      </c>
      <c r="K927" s="5">
        <v>17867</v>
      </c>
      <c r="L927" s="17" t="s">
        <v>34</v>
      </c>
      <c r="M927" s="5">
        <f t="shared" si="68"/>
        <v>259.77600000000001</v>
      </c>
      <c r="N927" s="6" t="str">
        <f>VLOOKUP(C927,'[21]Trips&amp;Operators'!$C$1:$E$99999,3,FALSE)</f>
        <v>STORY</v>
      </c>
      <c r="O927" s="7" t="s">
        <v>26</v>
      </c>
      <c r="P927" s="8" t="str">
        <f>VLOOKUP(E927,[2]CommonEnf!$A$1:$B$19,2,FALSE)</f>
        <v>Speed Restriction</v>
      </c>
      <c r="Q927" s="4" t="str">
        <f t="shared" si="69"/>
        <v>20</v>
      </c>
      <c r="R927" s="9">
        <f t="shared" si="70"/>
        <v>42633</v>
      </c>
      <c r="S927" s="4" t="str">
        <f t="shared" si="71"/>
        <v>0199-20</v>
      </c>
      <c r="T927" s="4" t="str">
        <f t="shared" si="72"/>
        <v>EC</v>
      </c>
    </row>
    <row r="928" spans="1:20" x14ac:dyDescent="0.25">
      <c r="A928" s="3">
        <v>42633.499895833331</v>
      </c>
      <c r="B928" s="4" t="s">
        <v>28</v>
      </c>
      <c r="C928" s="4" t="s">
        <v>860</v>
      </c>
      <c r="D928" s="4" t="s">
        <v>30</v>
      </c>
      <c r="E928" s="4" t="s">
        <v>45</v>
      </c>
      <c r="F928" s="5">
        <v>300</v>
      </c>
      <c r="G928" s="5">
        <v>352</v>
      </c>
      <c r="H928" s="5">
        <v>22856</v>
      </c>
      <c r="I928" s="5">
        <v>21942</v>
      </c>
      <c r="J928" s="4" t="s">
        <v>46</v>
      </c>
      <c r="K928" s="5">
        <v>21848</v>
      </c>
      <c r="L928" s="17" t="s">
        <v>25</v>
      </c>
      <c r="M928" s="5">
        <f t="shared" si="68"/>
        <v>49.631999999999998</v>
      </c>
      <c r="N928" s="6" t="str">
        <f>VLOOKUP(C928,'[21]Trips&amp;Operators'!$C$1:$E$99999,3,FALSE)</f>
        <v>STARKS</v>
      </c>
      <c r="O928" s="7" t="s">
        <v>26</v>
      </c>
      <c r="P928" s="8" t="str">
        <f>VLOOKUP(E928,[2]CommonEnf!$A$1:$B$19,2,FALSE)</f>
        <v>Speed Restriction</v>
      </c>
      <c r="Q928" s="4" t="str">
        <f t="shared" si="69"/>
        <v>20</v>
      </c>
      <c r="R928" s="9">
        <f t="shared" si="70"/>
        <v>42633</v>
      </c>
      <c r="S928" s="4" t="str">
        <f t="shared" si="71"/>
        <v>0156-20</v>
      </c>
      <c r="T928" s="4" t="str">
        <f t="shared" si="72"/>
        <v>EC</v>
      </c>
    </row>
    <row r="929" spans="1:20" x14ac:dyDescent="0.25">
      <c r="A929" s="3">
        <v>42633.656018518515</v>
      </c>
      <c r="B929" s="4" t="s">
        <v>152</v>
      </c>
      <c r="C929" s="4" t="s">
        <v>855</v>
      </c>
      <c r="D929" s="4" t="s">
        <v>30</v>
      </c>
      <c r="E929" s="4" t="s">
        <v>45</v>
      </c>
      <c r="F929" s="5">
        <v>300</v>
      </c>
      <c r="G929" s="5">
        <v>382</v>
      </c>
      <c r="H929" s="5">
        <v>22812</v>
      </c>
      <c r="I929" s="5">
        <v>21709</v>
      </c>
      <c r="J929" s="4" t="s">
        <v>46</v>
      </c>
      <c r="K929" s="5">
        <v>21848</v>
      </c>
      <c r="L929" s="17" t="s">
        <v>25</v>
      </c>
      <c r="M929" s="5">
        <f t="shared" si="68"/>
        <v>-73.391999999999996</v>
      </c>
      <c r="N929" s="6" t="str">
        <f>VLOOKUP(C929,'[21]Trips&amp;Operators'!$C$1:$E$99999,3,FALSE)</f>
        <v>STORY</v>
      </c>
      <c r="O929" s="7" t="s">
        <v>26</v>
      </c>
      <c r="P929" s="8" t="str">
        <f>VLOOKUP(E929,[2]CommonEnf!$A$1:$B$19,2,FALSE)</f>
        <v>Speed Restriction</v>
      </c>
      <c r="Q929" s="4" t="str">
        <f t="shared" si="69"/>
        <v>20</v>
      </c>
      <c r="R929" s="9">
        <f t="shared" si="70"/>
        <v>42633</v>
      </c>
      <c r="S929" s="4" t="str">
        <f t="shared" si="71"/>
        <v>0186-20</v>
      </c>
      <c r="T929" s="4" t="str">
        <f t="shared" si="72"/>
        <v>EC</v>
      </c>
    </row>
    <row r="930" spans="1:20" x14ac:dyDescent="0.25">
      <c r="A930" s="3">
        <v>42633.488078703704</v>
      </c>
      <c r="B930" s="4" t="s">
        <v>152</v>
      </c>
      <c r="C930" s="4" t="s">
        <v>861</v>
      </c>
      <c r="D930" s="4" t="s">
        <v>30</v>
      </c>
      <c r="E930" s="4" t="s">
        <v>45</v>
      </c>
      <c r="F930" s="5">
        <v>150</v>
      </c>
      <c r="G930" s="5">
        <v>208</v>
      </c>
      <c r="H930" s="5">
        <v>229173</v>
      </c>
      <c r="I930" s="5">
        <v>228796</v>
      </c>
      <c r="J930" s="4" t="s">
        <v>46</v>
      </c>
      <c r="K930" s="5">
        <v>229055</v>
      </c>
      <c r="L930" s="17" t="s">
        <v>25</v>
      </c>
      <c r="M930" s="5">
        <f t="shared" si="68"/>
        <v>-136.75200000000001</v>
      </c>
      <c r="N930" s="6" t="str">
        <f>VLOOKUP(C930,'[21]Trips&amp;Operators'!$C$1:$E$99999,3,FALSE)</f>
        <v>ROCHA</v>
      </c>
      <c r="O930" s="7" t="s">
        <v>26</v>
      </c>
      <c r="P930" s="8" t="str">
        <f>VLOOKUP(E930,[2]CommonEnf!$A$1:$B$19,2,FALSE)</f>
        <v>Speed Restriction</v>
      </c>
      <c r="Q930" s="4" t="str">
        <f t="shared" si="69"/>
        <v>20</v>
      </c>
      <c r="R930" s="9">
        <f t="shared" si="70"/>
        <v>42633</v>
      </c>
      <c r="S930" s="4" t="str">
        <f t="shared" si="71"/>
        <v>0158-20</v>
      </c>
      <c r="T930" s="4" t="str">
        <f t="shared" si="72"/>
        <v>EC</v>
      </c>
    </row>
    <row r="931" spans="1:20" x14ac:dyDescent="0.25">
      <c r="A931" s="3">
        <v>42633.517835648148</v>
      </c>
      <c r="B931" s="4" t="s">
        <v>99</v>
      </c>
      <c r="C931" s="4" t="s">
        <v>862</v>
      </c>
      <c r="D931" s="4" t="s">
        <v>30</v>
      </c>
      <c r="E931" s="4" t="s">
        <v>55</v>
      </c>
      <c r="F931" s="5">
        <v>0</v>
      </c>
      <c r="G931" s="5">
        <v>102</v>
      </c>
      <c r="H931" s="5">
        <v>127948</v>
      </c>
      <c r="I931" s="5">
        <v>127855</v>
      </c>
      <c r="J931" s="4" t="s">
        <v>56</v>
      </c>
      <c r="K931" s="5">
        <v>127587</v>
      </c>
      <c r="L931" s="17" t="s">
        <v>25</v>
      </c>
      <c r="M931" s="5">
        <f t="shared" si="68"/>
        <v>141.50399999999999</v>
      </c>
      <c r="N931" s="6" t="str">
        <f>VLOOKUP(C931,'[21]Trips&amp;Operators'!$C$1:$E$99999,3,FALSE)</f>
        <v>STEWART</v>
      </c>
      <c r="O931" s="7" t="s">
        <v>26</v>
      </c>
      <c r="P931" s="8" t="str">
        <f>VLOOKUP(E931,[2]CommonEnf!$A$1:$B$19,2,FALSE)</f>
        <v>Legitimate STOP signal aspect</v>
      </c>
      <c r="Q931" s="4" t="str">
        <f t="shared" si="69"/>
        <v>20</v>
      </c>
      <c r="R931" s="9">
        <f t="shared" si="70"/>
        <v>42633</v>
      </c>
      <c r="S931" s="4" t="str">
        <f t="shared" si="71"/>
        <v>0162-20</v>
      </c>
      <c r="T931" s="4" t="str">
        <f t="shared" si="72"/>
        <v>EC</v>
      </c>
    </row>
    <row r="932" spans="1:20" x14ac:dyDescent="0.25">
      <c r="A932" s="3">
        <v>42633.707731481481</v>
      </c>
      <c r="B932" s="4" t="s">
        <v>91</v>
      </c>
      <c r="C932" s="4" t="s">
        <v>863</v>
      </c>
      <c r="D932" s="4" t="s">
        <v>30</v>
      </c>
      <c r="E932" s="4" t="s">
        <v>55</v>
      </c>
      <c r="F932" s="5">
        <v>0</v>
      </c>
      <c r="G932" s="5">
        <v>689</v>
      </c>
      <c r="H932" s="5">
        <v>161269</v>
      </c>
      <c r="I932" s="5">
        <v>164599</v>
      </c>
      <c r="J932" s="4" t="s">
        <v>56</v>
      </c>
      <c r="K932" s="5">
        <v>162254</v>
      </c>
      <c r="L932" s="17" t="s">
        <v>34</v>
      </c>
      <c r="M932" s="5">
        <f t="shared" si="68"/>
        <v>-1238.1600000000001</v>
      </c>
      <c r="N932" s="6" t="str">
        <f>VLOOKUP(C932,'[21]Trips&amp;Operators'!$C$1:$E$99999,3,FALSE)</f>
        <v>STEWART</v>
      </c>
      <c r="O932" s="7" t="s">
        <v>120</v>
      </c>
      <c r="P932" s="8" t="s">
        <v>121</v>
      </c>
      <c r="Q932" s="4" t="str">
        <f t="shared" si="69"/>
        <v>20</v>
      </c>
      <c r="R932" s="9">
        <f t="shared" si="70"/>
        <v>42633</v>
      </c>
      <c r="S932" s="4" t="str">
        <f t="shared" si="71"/>
        <v>0203-20</v>
      </c>
      <c r="T932" s="4" t="str">
        <f t="shared" si="72"/>
        <v>EC</v>
      </c>
    </row>
    <row r="933" spans="1:20" x14ac:dyDescent="0.25">
      <c r="A933" s="3">
        <v>42633.246631944443</v>
      </c>
      <c r="B933" s="4" t="s">
        <v>122</v>
      </c>
      <c r="C933" s="4" t="s">
        <v>864</v>
      </c>
      <c r="D933" s="4" t="s">
        <v>30</v>
      </c>
      <c r="E933" s="4" t="s">
        <v>63</v>
      </c>
      <c r="F933" s="5">
        <v>0</v>
      </c>
      <c r="G933" s="5">
        <v>82</v>
      </c>
      <c r="H933" s="5">
        <v>305</v>
      </c>
      <c r="I933" s="5">
        <v>198</v>
      </c>
      <c r="J933" s="4" t="s">
        <v>64</v>
      </c>
      <c r="K933" s="5">
        <v>1</v>
      </c>
      <c r="L933" s="17" t="s">
        <v>25</v>
      </c>
      <c r="M933" s="5">
        <f t="shared" si="68"/>
        <v>104.01600000000001</v>
      </c>
      <c r="N933" s="6" t="str">
        <f>VLOOKUP(C933,'[21]Trips&amp;Operators'!$C$1:$E$99999,3,FALSE)</f>
        <v>BRANNON</v>
      </c>
      <c r="O933" s="7" t="s">
        <v>26</v>
      </c>
      <c r="P933" s="8" t="str">
        <f>VLOOKUP(E933,[2]CommonEnf!$A$1:$B$19,2,FALSE)</f>
        <v>Line terminus</v>
      </c>
      <c r="Q933" s="4" t="str">
        <f t="shared" si="69"/>
        <v>20</v>
      </c>
      <c r="R933" s="9">
        <f t="shared" si="70"/>
        <v>42633</v>
      </c>
      <c r="S933" s="4" t="str">
        <f t="shared" si="71"/>
        <v>0106-20</v>
      </c>
      <c r="T933" s="4" t="str">
        <f t="shared" si="72"/>
        <v>EC</v>
      </c>
    </row>
    <row r="934" spans="1:20" x14ac:dyDescent="0.25">
      <c r="A934" s="3">
        <v>42633.267361111109</v>
      </c>
      <c r="B934" s="4" t="s">
        <v>66</v>
      </c>
      <c r="C934" s="4" t="s">
        <v>865</v>
      </c>
      <c r="D934" s="4" t="s">
        <v>30</v>
      </c>
      <c r="E934" s="4" t="s">
        <v>63</v>
      </c>
      <c r="F934" s="5">
        <v>0</v>
      </c>
      <c r="G934" s="5">
        <v>46</v>
      </c>
      <c r="H934" s="5">
        <v>147</v>
      </c>
      <c r="I934" s="5">
        <v>123</v>
      </c>
      <c r="J934" s="4" t="s">
        <v>64</v>
      </c>
      <c r="K934" s="5">
        <v>1</v>
      </c>
      <c r="L934" s="17" t="s">
        <v>25</v>
      </c>
      <c r="M934" s="5">
        <f t="shared" si="68"/>
        <v>64.415999999999997</v>
      </c>
      <c r="N934" s="6" t="str">
        <f>VLOOKUP(C934,'[21]Trips&amp;Operators'!$C$1:$E$99999,3,FALSE)</f>
        <v>DAVIS</v>
      </c>
      <c r="O934" s="7" t="s">
        <v>26</v>
      </c>
      <c r="P934" s="8" t="str">
        <f>VLOOKUP(E934,[2]CommonEnf!$A$1:$B$19,2,FALSE)</f>
        <v>Line terminus</v>
      </c>
      <c r="Q934" s="4" t="str">
        <f t="shared" si="69"/>
        <v>20</v>
      </c>
      <c r="R934" s="9">
        <f t="shared" si="70"/>
        <v>42633</v>
      </c>
      <c r="S934" s="4" t="str">
        <f t="shared" si="71"/>
        <v>0110-20</v>
      </c>
      <c r="T934" s="4" t="str">
        <f t="shared" si="72"/>
        <v>EC</v>
      </c>
    </row>
    <row r="935" spans="1:20" x14ac:dyDescent="0.25">
      <c r="A935" s="3">
        <v>42633.287372685183</v>
      </c>
      <c r="B935" s="4" t="s">
        <v>28</v>
      </c>
      <c r="C935" s="4" t="s">
        <v>866</v>
      </c>
      <c r="D935" s="4" t="s">
        <v>30</v>
      </c>
      <c r="E935" s="4" t="s">
        <v>63</v>
      </c>
      <c r="F935" s="5">
        <v>0</v>
      </c>
      <c r="G935" s="5">
        <v>89</v>
      </c>
      <c r="H935" s="5">
        <v>316</v>
      </c>
      <c r="I935" s="5">
        <v>229</v>
      </c>
      <c r="J935" s="4" t="s">
        <v>64</v>
      </c>
      <c r="K935" s="5">
        <v>1</v>
      </c>
      <c r="L935" s="17" t="s">
        <v>25</v>
      </c>
      <c r="M935" s="5">
        <f t="shared" si="68"/>
        <v>120.384</v>
      </c>
      <c r="N935" s="6" t="str">
        <f>VLOOKUP(C935,'[21]Trips&amp;Operators'!$C$1:$E$99999,3,FALSE)</f>
        <v>KILLION</v>
      </c>
      <c r="O935" s="7" t="s">
        <v>26</v>
      </c>
      <c r="P935" s="8" t="str">
        <f>VLOOKUP(E935,[2]CommonEnf!$A$1:$B$19,2,FALSE)</f>
        <v>Line terminus</v>
      </c>
      <c r="Q935" s="4" t="str">
        <f t="shared" si="69"/>
        <v>20</v>
      </c>
      <c r="R935" s="9">
        <f t="shared" si="70"/>
        <v>42633</v>
      </c>
      <c r="S935" s="4" t="str">
        <f t="shared" si="71"/>
        <v>0114-20</v>
      </c>
      <c r="T935" s="4" t="str">
        <f t="shared" si="72"/>
        <v>EC</v>
      </c>
    </row>
    <row r="936" spans="1:20" x14ac:dyDescent="0.25">
      <c r="A936" s="3">
        <v>42633.318854166668</v>
      </c>
      <c r="B936" s="4" t="s">
        <v>99</v>
      </c>
      <c r="C936" s="4" t="s">
        <v>867</v>
      </c>
      <c r="D936" s="4" t="s">
        <v>30</v>
      </c>
      <c r="E936" s="4" t="s">
        <v>63</v>
      </c>
      <c r="F936" s="5">
        <v>0</v>
      </c>
      <c r="G936" s="5">
        <v>60</v>
      </c>
      <c r="H936" s="5">
        <v>196</v>
      </c>
      <c r="I936" s="5">
        <v>129</v>
      </c>
      <c r="J936" s="4" t="s">
        <v>64</v>
      </c>
      <c r="K936" s="5">
        <v>1</v>
      </c>
      <c r="L936" s="17" t="s">
        <v>25</v>
      </c>
      <c r="M936" s="5">
        <f t="shared" si="68"/>
        <v>67.584000000000003</v>
      </c>
      <c r="N936" s="6" t="str">
        <f>VLOOKUP(C936,'[21]Trips&amp;Operators'!$C$1:$E$99999,3,FALSE)</f>
        <v>BRANNON</v>
      </c>
      <c r="O936" s="7" t="s">
        <v>26</v>
      </c>
      <c r="P936" s="8" t="str">
        <f>VLOOKUP(E936,[2]CommonEnf!$A$1:$B$19,2,FALSE)</f>
        <v>Line terminus</v>
      </c>
      <c r="Q936" s="4" t="str">
        <f t="shared" si="69"/>
        <v>20</v>
      </c>
      <c r="R936" s="9">
        <f t="shared" si="70"/>
        <v>42633</v>
      </c>
      <c r="S936" s="4" t="str">
        <f t="shared" si="71"/>
        <v>0120-20</v>
      </c>
      <c r="T936" s="4" t="str">
        <f t="shared" si="72"/>
        <v>EC</v>
      </c>
    </row>
    <row r="937" spans="1:20" x14ac:dyDescent="0.25">
      <c r="A937" s="3">
        <v>42633.410983796297</v>
      </c>
      <c r="B937" s="4" t="s">
        <v>66</v>
      </c>
      <c r="C937" s="4" t="s">
        <v>868</v>
      </c>
      <c r="D937" s="4" t="s">
        <v>30</v>
      </c>
      <c r="E937" s="4" t="s">
        <v>63</v>
      </c>
      <c r="F937" s="5">
        <v>0</v>
      </c>
      <c r="G937" s="5">
        <v>61</v>
      </c>
      <c r="H937" s="5">
        <v>209</v>
      </c>
      <c r="I937" s="5">
        <v>150</v>
      </c>
      <c r="J937" s="4" t="s">
        <v>64</v>
      </c>
      <c r="K937" s="5">
        <v>1</v>
      </c>
      <c r="L937" s="17" t="s">
        <v>25</v>
      </c>
      <c r="M937" s="5">
        <f t="shared" si="68"/>
        <v>78.671999999999997</v>
      </c>
      <c r="N937" s="6" t="str">
        <f>VLOOKUP(C937,'[21]Trips&amp;Operators'!$C$1:$E$99999,3,FALSE)</f>
        <v>DAVIS</v>
      </c>
      <c r="O937" s="7" t="s">
        <v>26</v>
      </c>
      <c r="P937" s="8" t="str">
        <f>VLOOKUP(E937,[2]CommonEnf!$A$1:$B$19,2,FALSE)</f>
        <v>Line terminus</v>
      </c>
      <c r="Q937" s="4" t="str">
        <f t="shared" si="69"/>
        <v>20</v>
      </c>
      <c r="R937" s="9">
        <f t="shared" si="70"/>
        <v>42633</v>
      </c>
      <c r="S937" s="4" t="str">
        <f t="shared" si="71"/>
        <v>0138-20</v>
      </c>
      <c r="T937" s="4" t="str">
        <f t="shared" si="72"/>
        <v>EC</v>
      </c>
    </row>
    <row r="938" spans="1:20" x14ac:dyDescent="0.25">
      <c r="A938" s="3">
        <v>42633.451562499999</v>
      </c>
      <c r="B938" s="4" t="s">
        <v>88</v>
      </c>
      <c r="C938" s="4" t="s">
        <v>869</v>
      </c>
      <c r="D938" s="4" t="s">
        <v>30</v>
      </c>
      <c r="E938" s="4" t="s">
        <v>63</v>
      </c>
      <c r="F938" s="5">
        <v>0</v>
      </c>
      <c r="G938" s="5">
        <v>54</v>
      </c>
      <c r="H938" s="5">
        <v>174</v>
      </c>
      <c r="I938" s="5">
        <v>121</v>
      </c>
      <c r="J938" s="4" t="s">
        <v>64</v>
      </c>
      <c r="K938" s="5">
        <v>1</v>
      </c>
      <c r="L938" s="17" t="s">
        <v>25</v>
      </c>
      <c r="M938" s="5">
        <f t="shared" si="68"/>
        <v>63.36</v>
      </c>
      <c r="N938" s="6" t="str">
        <f>VLOOKUP(C938,'[21]Trips&amp;Operators'!$C$1:$E$99999,3,FALSE)</f>
        <v>ACKERMAN</v>
      </c>
      <c r="O938" s="7" t="s">
        <v>26</v>
      </c>
      <c r="P938" s="8" t="str">
        <f>VLOOKUP(E938,[2]CommonEnf!$A$1:$B$19,2,FALSE)</f>
        <v>Line terminus</v>
      </c>
      <c r="Q938" s="4" t="str">
        <f t="shared" si="69"/>
        <v>20</v>
      </c>
      <c r="R938" s="9">
        <f t="shared" si="70"/>
        <v>42633</v>
      </c>
      <c r="S938" s="4" t="str">
        <f t="shared" si="71"/>
        <v>0146-20</v>
      </c>
      <c r="T938" s="4" t="str">
        <f t="shared" si="72"/>
        <v>EC</v>
      </c>
    </row>
    <row r="939" spans="1:20" x14ac:dyDescent="0.25">
      <c r="A939" s="3">
        <v>42633.535381944443</v>
      </c>
      <c r="B939" s="4" t="s">
        <v>99</v>
      </c>
      <c r="C939" s="4" t="s">
        <v>862</v>
      </c>
      <c r="D939" s="4" t="s">
        <v>30</v>
      </c>
      <c r="E939" s="4" t="s">
        <v>63</v>
      </c>
      <c r="F939" s="5">
        <v>0</v>
      </c>
      <c r="G939" s="5">
        <v>151</v>
      </c>
      <c r="H939" s="5">
        <v>613</v>
      </c>
      <c r="I939" s="5">
        <v>402</v>
      </c>
      <c r="J939" s="4" t="s">
        <v>64</v>
      </c>
      <c r="K939" s="5">
        <v>1</v>
      </c>
      <c r="L939" s="17" t="s">
        <v>25</v>
      </c>
      <c r="M939" s="5">
        <f t="shared" si="68"/>
        <v>211.72800000000001</v>
      </c>
      <c r="N939" s="6" t="str">
        <f>VLOOKUP(C939,'[21]Trips&amp;Operators'!$C$1:$E$99999,3,FALSE)</f>
        <v>STEWART</v>
      </c>
      <c r="O939" s="7" t="s">
        <v>26</v>
      </c>
      <c r="P939" s="8" t="str">
        <f>VLOOKUP(E939,[2]CommonEnf!$A$1:$B$19,2,FALSE)</f>
        <v>Line terminus</v>
      </c>
      <c r="Q939" s="4" t="str">
        <f t="shared" si="69"/>
        <v>20</v>
      </c>
      <c r="R939" s="9">
        <f t="shared" si="70"/>
        <v>42633</v>
      </c>
      <c r="S939" s="4" t="str">
        <f t="shared" si="71"/>
        <v>0162-20</v>
      </c>
      <c r="T939" s="4" t="str">
        <f t="shared" si="72"/>
        <v>EC</v>
      </c>
    </row>
    <row r="940" spans="1:20" x14ac:dyDescent="0.25">
      <c r="A940" s="3">
        <v>42633.53597222222</v>
      </c>
      <c r="B940" s="4" t="s">
        <v>99</v>
      </c>
      <c r="C940" s="4" t="s">
        <v>862</v>
      </c>
      <c r="D940" s="4" t="s">
        <v>30</v>
      </c>
      <c r="E940" s="4" t="s">
        <v>63</v>
      </c>
      <c r="F940" s="5">
        <v>0</v>
      </c>
      <c r="G940" s="5">
        <v>59</v>
      </c>
      <c r="H940" s="5">
        <v>207</v>
      </c>
      <c r="I940" s="5">
        <v>147</v>
      </c>
      <c r="J940" s="4" t="s">
        <v>64</v>
      </c>
      <c r="K940" s="5">
        <v>1</v>
      </c>
      <c r="L940" s="17" t="s">
        <v>25</v>
      </c>
      <c r="M940" s="5">
        <f t="shared" si="68"/>
        <v>77.087999999999994</v>
      </c>
      <c r="N940" s="6" t="str">
        <f>VLOOKUP(C940,'[21]Trips&amp;Operators'!$C$1:$E$99999,3,FALSE)</f>
        <v>STEWART</v>
      </c>
      <c r="O940" s="7" t="s">
        <v>26</v>
      </c>
      <c r="P940" s="8" t="str">
        <f>VLOOKUP(E940,[2]CommonEnf!$A$1:$B$19,2,FALSE)</f>
        <v>Line terminus</v>
      </c>
      <c r="Q940" s="4" t="str">
        <f t="shared" si="69"/>
        <v>20</v>
      </c>
      <c r="R940" s="9">
        <f t="shared" si="70"/>
        <v>42633</v>
      </c>
      <c r="S940" s="4" t="str">
        <f t="shared" si="71"/>
        <v>0162-20</v>
      </c>
      <c r="T940" s="4" t="str">
        <f t="shared" si="72"/>
        <v>EC</v>
      </c>
    </row>
    <row r="941" spans="1:20" x14ac:dyDescent="0.25">
      <c r="A941" s="3">
        <v>42633.702685185184</v>
      </c>
      <c r="B941" s="4" t="s">
        <v>66</v>
      </c>
      <c r="C941" s="4" t="s">
        <v>870</v>
      </c>
      <c r="D941" s="4" t="s">
        <v>30</v>
      </c>
      <c r="E941" s="4" t="s">
        <v>63</v>
      </c>
      <c r="F941" s="5">
        <v>0</v>
      </c>
      <c r="G941" s="5">
        <v>58</v>
      </c>
      <c r="H941" s="5">
        <v>209</v>
      </c>
      <c r="I941" s="5">
        <v>147</v>
      </c>
      <c r="J941" s="4" t="s">
        <v>64</v>
      </c>
      <c r="K941" s="5">
        <v>1</v>
      </c>
      <c r="L941" s="17" t="s">
        <v>25</v>
      </c>
      <c r="M941" s="5">
        <f t="shared" si="68"/>
        <v>77.087999999999994</v>
      </c>
      <c r="N941" s="6" t="str">
        <f>VLOOKUP(C941,'[21]Trips&amp;Operators'!$C$1:$E$99999,3,FALSE)</f>
        <v>BONDS</v>
      </c>
      <c r="O941" s="7" t="s">
        <v>26</v>
      </c>
      <c r="P941" s="8" t="str">
        <f>VLOOKUP(E941,[2]CommonEnf!$A$1:$B$19,2,FALSE)</f>
        <v>Line terminus</v>
      </c>
      <c r="Q941" s="4" t="str">
        <f t="shared" si="69"/>
        <v>20</v>
      </c>
      <c r="R941" s="9">
        <f t="shared" si="70"/>
        <v>42633</v>
      </c>
      <c r="S941" s="4" t="str">
        <f t="shared" si="71"/>
        <v>0194-20</v>
      </c>
      <c r="T941" s="4" t="str">
        <f t="shared" si="72"/>
        <v>EC</v>
      </c>
    </row>
    <row r="942" spans="1:20" x14ac:dyDescent="0.25">
      <c r="A942" s="3">
        <v>42633.349722222221</v>
      </c>
      <c r="B942" s="4" t="s">
        <v>91</v>
      </c>
      <c r="C942" s="4" t="s">
        <v>871</v>
      </c>
      <c r="D942" s="4" t="s">
        <v>30</v>
      </c>
      <c r="E942" s="4" t="s">
        <v>63</v>
      </c>
      <c r="F942" s="5">
        <v>0</v>
      </c>
      <c r="G942" s="5">
        <v>89</v>
      </c>
      <c r="H942" s="5">
        <v>233167</v>
      </c>
      <c r="I942" s="5">
        <v>233257</v>
      </c>
      <c r="J942" s="4" t="s">
        <v>64</v>
      </c>
      <c r="K942" s="5">
        <v>233491</v>
      </c>
      <c r="L942" s="17" t="s">
        <v>34</v>
      </c>
      <c r="M942" s="5">
        <f t="shared" si="68"/>
        <v>123.55200000000001</v>
      </c>
      <c r="N942" s="6" t="str">
        <f>VLOOKUP(C942,'[21]Trips&amp;Operators'!$C$1:$E$99999,3,FALSE)</f>
        <v>BRANNON</v>
      </c>
      <c r="O942" s="7" t="s">
        <v>26</v>
      </c>
      <c r="P942" s="8" t="str">
        <f>VLOOKUP(E942,[2]CommonEnf!$A$1:$B$19,2,FALSE)</f>
        <v>Line terminus</v>
      </c>
      <c r="Q942" s="4" t="str">
        <f t="shared" si="69"/>
        <v>20</v>
      </c>
      <c r="R942" s="9">
        <f t="shared" si="70"/>
        <v>42633</v>
      </c>
      <c r="S942" s="4" t="str">
        <f t="shared" si="71"/>
        <v>0133-20</v>
      </c>
      <c r="T942" s="4" t="str">
        <f t="shared" si="72"/>
        <v>EC</v>
      </c>
    </row>
    <row r="943" spans="1:20" x14ac:dyDescent="0.25">
      <c r="A943" s="3">
        <v>42633.515057870369</v>
      </c>
      <c r="B943" s="4" t="s">
        <v>82</v>
      </c>
      <c r="C943" s="4" t="s">
        <v>872</v>
      </c>
      <c r="D943" s="4" t="s">
        <v>30</v>
      </c>
      <c r="E943" s="4" t="s">
        <v>63</v>
      </c>
      <c r="F943" s="5">
        <v>0</v>
      </c>
      <c r="G943" s="5">
        <v>68</v>
      </c>
      <c r="H943" s="5">
        <v>233251</v>
      </c>
      <c r="I943" s="5">
        <v>233328</v>
      </c>
      <c r="J943" s="4" t="s">
        <v>64</v>
      </c>
      <c r="K943" s="5">
        <v>233491</v>
      </c>
      <c r="L943" s="17" t="s">
        <v>34</v>
      </c>
      <c r="M943" s="5">
        <f t="shared" si="68"/>
        <v>86.063999999999993</v>
      </c>
      <c r="N943" s="6" t="str">
        <f>VLOOKUP(C943,'[21]Trips&amp;Operators'!$C$1:$E$99999,3,FALSE)</f>
        <v>LEVIN</v>
      </c>
      <c r="O943" s="7" t="s">
        <v>26</v>
      </c>
      <c r="P943" s="8" t="str">
        <f>VLOOKUP(E943,[2]CommonEnf!$A$1:$B$19,2,FALSE)</f>
        <v>Line terminus</v>
      </c>
      <c r="Q943" s="4" t="str">
        <f t="shared" si="69"/>
        <v>20</v>
      </c>
      <c r="R943" s="9">
        <f t="shared" si="70"/>
        <v>42633</v>
      </c>
      <c r="S943" s="4" t="str">
        <f t="shared" si="71"/>
        <v>0165-20</v>
      </c>
      <c r="T943" s="4" t="str">
        <f t="shared" si="72"/>
        <v>EC</v>
      </c>
    </row>
    <row r="944" spans="1:20" x14ac:dyDescent="0.25">
      <c r="A944" s="3">
        <v>42633.368333333332</v>
      </c>
      <c r="B944" s="4" t="s">
        <v>209</v>
      </c>
      <c r="C944" s="4" t="s">
        <v>873</v>
      </c>
      <c r="D944" s="4" t="s">
        <v>33</v>
      </c>
      <c r="E944" s="4" t="s">
        <v>23</v>
      </c>
      <c r="F944" s="5">
        <v>0</v>
      </c>
      <c r="G944" s="5">
        <v>215</v>
      </c>
      <c r="H944" s="5">
        <v>15718</v>
      </c>
      <c r="I944" s="5">
        <v>15455</v>
      </c>
      <c r="J944" s="4" t="s">
        <v>24</v>
      </c>
      <c r="K944" s="5">
        <v>15777</v>
      </c>
      <c r="L944" s="17" t="s">
        <v>25</v>
      </c>
      <c r="M944" s="5">
        <f t="shared" si="68"/>
        <v>-170.01599999999999</v>
      </c>
      <c r="N944" s="6" t="str">
        <f>VLOOKUP(C944,'[21]Trips&amp;Operators'!$C$1:$E$99999,3,FALSE)</f>
        <v>LEVIN</v>
      </c>
      <c r="O944" s="7" t="s">
        <v>26</v>
      </c>
      <c r="P944" s="8" t="str">
        <f>VLOOKUP(E944,[2]CommonEnf!$A$1:$B$19,2,FALSE)</f>
        <v>Crossing Early Arrival</v>
      </c>
      <c r="Q944" s="4" t="str">
        <f t="shared" si="69"/>
        <v>20</v>
      </c>
      <c r="R944" s="9">
        <f t="shared" si="70"/>
        <v>42633</v>
      </c>
      <c r="S944" s="4" t="str">
        <f t="shared" si="71"/>
        <v>0812-20</v>
      </c>
      <c r="T944" s="4" t="str">
        <f t="shared" si="72"/>
        <v>NW</v>
      </c>
    </row>
    <row r="945" spans="1:20" x14ac:dyDescent="0.25">
      <c r="A945" s="3">
        <v>42633.325590277775</v>
      </c>
      <c r="B945" s="4" t="s">
        <v>209</v>
      </c>
      <c r="C945" s="4" t="s">
        <v>874</v>
      </c>
      <c r="D945" s="4" t="s">
        <v>33</v>
      </c>
      <c r="E945" s="4" t="s">
        <v>45</v>
      </c>
      <c r="F945" s="5">
        <v>300</v>
      </c>
      <c r="G945" s="5">
        <v>350</v>
      </c>
      <c r="H945" s="5">
        <v>21002</v>
      </c>
      <c r="I945" s="5">
        <v>20064</v>
      </c>
      <c r="J945" s="4" t="s">
        <v>46</v>
      </c>
      <c r="K945" s="5">
        <v>23561</v>
      </c>
      <c r="L945" s="17" t="s">
        <v>25</v>
      </c>
      <c r="M945" s="5">
        <f t="shared" si="68"/>
        <v>-1846.4159999999999</v>
      </c>
      <c r="N945" s="6" t="str">
        <f>VLOOKUP(C945,'[21]Trips&amp;Operators'!$C$1:$E$99999,3,FALSE)</f>
        <v>LEVIN</v>
      </c>
      <c r="O945" s="7" t="s">
        <v>26</v>
      </c>
      <c r="P945" s="8" t="str">
        <f>VLOOKUP(E945,[2]CommonEnf!$A$1:$B$19,2,FALSE)</f>
        <v>Speed Restriction</v>
      </c>
      <c r="Q945" s="4" t="str">
        <f t="shared" si="69"/>
        <v>20</v>
      </c>
      <c r="R945" s="9">
        <f t="shared" si="70"/>
        <v>42633</v>
      </c>
      <c r="S945" s="4" t="str">
        <f t="shared" si="71"/>
        <v>0808-20</v>
      </c>
      <c r="T945" s="4" t="str">
        <f t="shared" si="72"/>
        <v>NW</v>
      </c>
    </row>
    <row r="946" spans="1:20" x14ac:dyDescent="0.25">
      <c r="A946" s="3">
        <v>42633.575879629629</v>
      </c>
      <c r="B946" s="4" t="s">
        <v>209</v>
      </c>
      <c r="C946" s="4" t="s">
        <v>875</v>
      </c>
      <c r="D946" s="4" t="s">
        <v>33</v>
      </c>
      <c r="E946" s="4" t="s">
        <v>45</v>
      </c>
      <c r="F946" s="5">
        <v>300</v>
      </c>
      <c r="G946" s="5">
        <v>352</v>
      </c>
      <c r="H946" s="5">
        <v>21095</v>
      </c>
      <c r="I946" s="5">
        <v>20303</v>
      </c>
      <c r="J946" s="4" t="s">
        <v>46</v>
      </c>
      <c r="K946" s="5">
        <v>23561</v>
      </c>
      <c r="L946" s="17" t="s">
        <v>25</v>
      </c>
      <c r="M946" s="5">
        <f t="shared" si="68"/>
        <v>-1720.2239999999999</v>
      </c>
      <c r="N946" s="6" t="str">
        <f>VLOOKUP(C946,'[21]Trips&amp;Operators'!$C$1:$E$99999,3,FALSE)</f>
        <v>BRUDER</v>
      </c>
      <c r="O946" s="7" t="s">
        <v>26</v>
      </c>
      <c r="P946" s="8" t="str">
        <f>VLOOKUP(E946,[2]CommonEnf!$A$1:$B$19,2,FALSE)</f>
        <v>Speed Restriction</v>
      </c>
      <c r="Q946" s="4" t="str">
        <f t="shared" si="69"/>
        <v>20</v>
      </c>
      <c r="R946" s="9">
        <f t="shared" si="70"/>
        <v>42633</v>
      </c>
      <c r="S946" s="4" t="str">
        <f t="shared" si="71"/>
        <v>0822-20</v>
      </c>
      <c r="T946" s="4" t="str">
        <f t="shared" si="72"/>
        <v>NW</v>
      </c>
    </row>
    <row r="947" spans="1:20" x14ac:dyDescent="0.25">
      <c r="A947" s="3">
        <v>42633.437824074077</v>
      </c>
      <c r="B947" s="4" t="s">
        <v>234</v>
      </c>
      <c r="C947" s="4" t="s">
        <v>876</v>
      </c>
      <c r="D947" s="4" t="s">
        <v>30</v>
      </c>
      <c r="E947" s="4" t="s">
        <v>45</v>
      </c>
      <c r="F947" s="5">
        <v>400</v>
      </c>
      <c r="G947" s="5">
        <v>481</v>
      </c>
      <c r="H947" s="5">
        <v>46653</v>
      </c>
      <c r="I947" s="5">
        <v>48051</v>
      </c>
      <c r="J947" s="4" t="s">
        <v>46</v>
      </c>
      <c r="K947" s="5">
        <v>47808</v>
      </c>
      <c r="L947" s="17" t="s">
        <v>34</v>
      </c>
      <c r="M947" s="5">
        <f t="shared" si="68"/>
        <v>-128.304</v>
      </c>
      <c r="N947" s="6" t="str">
        <f>VLOOKUP(C947,'[21]Trips&amp;Operators'!$C$1:$E$99999,3,FALSE)</f>
        <v>LEVIN</v>
      </c>
      <c r="O947" s="7" t="s">
        <v>26</v>
      </c>
      <c r="P947" s="8" t="str">
        <f>VLOOKUP(E947,[2]CommonEnf!$A$1:$B$19,2,FALSE)</f>
        <v>Speed Restriction</v>
      </c>
      <c r="Q947" s="4" t="str">
        <f t="shared" si="69"/>
        <v>20</v>
      </c>
      <c r="R947" s="9">
        <f t="shared" si="70"/>
        <v>42633</v>
      </c>
      <c r="S947" s="4" t="str">
        <f t="shared" si="71"/>
        <v>0815-20</v>
      </c>
      <c r="T947" s="4" t="str">
        <f t="shared" si="72"/>
        <v>NW</v>
      </c>
    </row>
    <row r="948" spans="1:20" x14ac:dyDescent="0.25">
      <c r="A948" s="3">
        <v>42633.252384259256</v>
      </c>
      <c r="B948" s="4" t="s">
        <v>31</v>
      </c>
      <c r="C948" s="4" t="s">
        <v>877</v>
      </c>
      <c r="D948" s="4" t="s">
        <v>30</v>
      </c>
      <c r="E948" s="4" t="s">
        <v>45</v>
      </c>
      <c r="F948" s="5">
        <v>150</v>
      </c>
      <c r="G948" s="5">
        <v>554</v>
      </c>
      <c r="H948" s="5">
        <v>53485</v>
      </c>
      <c r="I948" s="5">
        <v>56819</v>
      </c>
      <c r="J948" s="4" t="s">
        <v>46</v>
      </c>
      <c r="K948" s="5">
        <v>57008</v>
      </c>
      <c r="L948" s="17" t="s">
        <v>34</v>
      </c>
      <c r="M948" s="5">
        <f t="shared" si="68"/>
        <v>99.792000000000002</v>
      </c>
      <c r="N948" s="6" t="str">
        <f>VLOOKUP(C948,'[21]Trips&amp;Operators'!$C$1:$E$99999,3,FALSE)</f>
        <v>STARKS</v>
      </c>
      <c r="O948" s="7" t="s">
        <v>26</v>
      </c>
      <c r="P948" s="8" t="str">
        <f>VLOOKUP(E948,[2]CommonEnf!$A$1:$B$19,2,FALSE)</f>
        <v>Speed Restriction</v>
      </c>
      <c r="Q948" s="4" t="str">
        <f t="shared" si="69"/>
        <v>20</v>
      </c>
      <c r="R948" s="9">
        <f t="shared" si="70"/>
        <v>42633</v>
      </c>
      <c r="S948" s="4" t="str">
        <f t="shared" si="71"/>
        <v>0801-20</v>
      </c>
      <c r="T948" s="4" t="str">
        <f t="shared" si="72"/>
        <v>NW</v>
      </c>
    </row>
    <row r="949" spans="1:20" x14ac:dyDescent="0.25">
      <c r="A949" s="3">
        <v>42633.939780092594</v>
      </c>
      <c r="B949" s="4" t="s">
        <v>234</v>
      </c>
      <c r="C949" s="4" t="s">
        <v>878</v>
      </c>
      <c r="D949" s="4" t="s">
        <v>30</v>
      </c>
      <c r="E949" s="4" t="s">
        <v>45</v>
      </c>
      <c r="F949" s="5">
        <v>150</v>
      </c>
      <c r="G949" s="5">
        <v>331</v>
      </c>
      <c r="H949" s="5">
        <v>56076</v>
      </c>
      <c r="I949" s="5">
        <v>56792</v>
      </c>
      <c r="J949" s="4" t="s">
        <v>46</v>
      </c>
      <c r="K949" s="5">
        <v>57008</v>
      </c>
      <c r="L949" s="17" t="s">
        <v>34</v>
      </c>
      <c r="M949" s="5">
        <f t="shared" si="68"/>
        <v>114.048</v>
      </c>
      <c r="N949" s="6" t="str">
        <f>VLOOKUP(C949,'[21]Trips&amp;Operators'!$C$1:$E$99999,3,FALSE)</f>
        <v>STURGEON</v>
      </c>
      <c r="O949" s="7" t="s">
        <v>26</v>
      </c>
      <c r="P949" s="8" t="str">
        <f>VLOOKUP(E949,[2]CommonEnf!$A$1:$B$19,2,FALSE)</f>
        <v>Speed Restriction</v>
      </c>
      <c r="Q949" s="4" t="str">
        <f t="shared" si="69"/>
        <v>20</v>
      </c>
      <c r="R949" s="9">
        <f t="shared" si="70"/>
        <v>42633</v>
      </c>
      <c r="S949" s="4" t="str">
        <f t="shared" si="71"/>
        <v>0847-20</v>
      </c>
      <c r="T949" s="4" t="str">
        <f t="shared" si="72"/>
        <v>NW</v>
      </c>
    </row>
    <row r="950" spans="1:20" x14ac:dyDescent="0.25">
      <c r="A950" s="3">
        <v>42633.30127314815</v>
      </c>
      <c r="B950" s="4" t="s">
        <v>35</v>
      </c>
      <c r="C950" s="4" t="s">
        <v>879</v>
      </c>
      <c r="D950" s="4" t="s">
        <v>33</v>
      </c>
      <c r="E950" s="4" t="s">
        <v>45</v>
      </c>
      <c r="F950" s="5">
        <v>150</v>
      </c>
      <c r="G950" s="5">
        <v>200</v>
      </c>
      <c r="H950" s="5">
        <v>56733</v>
      </c>
      <c r="I950" s="5">
        <v>56281</v>
      </c>
      <c r="J950" s="4" t="s">
        <v>46</v>
      </c>
      <c r="K950" s="5">
        <v>59050</v>
      </c>
      <c r="L950" s="17" t="s">
        <v>25</v>
      </c>
      <c r="M950" s="5">
        <f t="shared" si="68"/>
        <v>-1462.0319999999999</v>
      </c>
      <c r="N950" s="6" t="str">
        <f>VLOOKUP(C950,'[21]Trips&amp;Operators'!$C$1:$E$99999,3,FALSE)</f>
        <v>STARKS</v>
      </c>
      <c r="O950" s="7" t="s">
        <v>26</v>
      </c>
      <c r="P950" s="8" t="str">
        <f>VLOOKUP(E950,[2]CommonEnf!$A$1:$B$19,2,FALSE)</f>
        <v>Speed Restriction</v>
      </c>
      <c r="Q950" s="4" t="str">
        <f t="shared" si="69"/>
        <v>20</v>
      </c>
      <c r="R950" s="9">
        <f t="shared" si="70"/>
        <v>42633</v>
      </c>
      <c r="S950" s="4" t="str">
        <f t="shared" si="71"/>
        <v>0806-20</v>
      </c>
      <c r="T950" s="4" t="str">
        <f t="shared" si="72"/>
        <v>NW</v>
      </c>
    </row>
    <row r="951" spans="1:20" x14ac:dyDescent="0.25">
      <c r="A951" s="3">
        <v>42633.74322916667</v>
      </c>
      <c r="B951" s="4" t="s">
        <v>209</v>
      </c>
      <c r="C951" s="4" t="s">
        <v>880</v>
      </c>
      <c r="D951" s="4" t="s">
        <v>30</v>
      </c>
      <c r="E951" s="4" t="s">
        <v>55</v>
      </c>
      <c r="F951" s="5">
        <v>0</v>
      </c>
      <c r="G951" s="5">
        <v>442</v>
      </c>
      <c r="H951" s="5">
        <v>17073</v>
      </c>
      <c r="I951" s="5">
        <v>15503</v>
      </c>
      <c r="J951" s="4" t="s">
        <v>56</v>
      </c>
      <c r="K951" s="5">
        <v>14177</v>
      </c>
      <c r="L951" s="17" t="s">
        <v>25</v>
      </c>
      <c r="M951" s="5">
        <f t="shared" si="68"/>
        <v>700.12800000000004</v>
      </c>
      <c r="N951" s="6" t="str">
        <f>VLOOKUP(C951,'[21]Trips&amp;Operators'!$C$1:$E$99999,3,FALSE)</f>
        <v>BRUDER</v>
      </c>
      <c r="O951" s="7" t="s">
        <v>26</v>
      </c>
      <c r="P951" s="8" t="str">
        <f>VLOOKUP(E951,[2]CommonEnf!$A$1:$B$19,2,FALSE)</f>
        <v>Legitimate STOP signal aspect</v>
      </c>
      <c r="Q951" s="4" t="str">
        <f t="shared" si="69"/>
        <v>20</v>
      </c>
      <c r="R951" s="9">
        <f t="shared" si="70"/>
        <v>42633</v>
      </c>
      <c r="S951" s="4" t="str">
        <f t="shared" si="71"/>
        <v>0834-20</v>
      </c>
      <c r="T951" s="4" t="str">
        <f t="shared" si="72"/>
        <v>NW</v>
      </c>
    </row>
    <row r="952" spans="1:20" x14ac:dyDescent="0.25">
      <c r="A952" s="3">
        <v>42633.366493055553</v>
      </c>
      <c r="B952" s="4" t="s">
        <v>209</v>
      </c>
      <c r="C952" s="4" t="s">
        <v>873</v>
      </c>
      <c r="D952" s="4" t="s">
        <v>30</v>
      </c>
      <c r="E952" s="4" t="s">
        <v>55</v>
      </c>
      <c r="F952" s="5">
        <v>0</v>
      </c>
      <c r="G952" s="5">
        <v>570</v>
      </c>
      <c r="H952" s="5">
        <v>28858</v>
      </c>
      <c r="I952" s="5">
        <v>26756</v>
      </c>
      <c r="J952" s="4" t="s">
        <v>56</v>
      </c>
      <c r="K952" s="5">
        <v>27253</v>
      </c>
      <c r="L952" s="17" t="s">
        <v>25</v>
      </c>
      <c r="M952" s="5">
        <f t="shared" si="68"/>
        <v>-262.416</v>
      </c>
      <c r="N952" s="6" t="str">
        <f>VLOOKUP(C952,'[21]Trips&amp;Operators'!$C$1:$E$99999,3,FALSE)</f>
        <v>LEVIN</v>
      </c>
      <c r="O952" s="7" t="s">
        <v>120</v>
      </c>
      <c r="P952" s="8" t="s">
        <v>184</v>
      </c>
      <c r="Q952" s="4" t="str">
        <f t="shared" si="69"/>
        <v>20</v>
      </c>
      <c r="R952" s="9">
        <f t="shared" si="70"/>
        <v>42633</v>
      </c>
      <c r="S952" s="4" t="str">
        <f t="shared" si="71"/>
        <v>0812-20</v>
      </c>
      <c r="T952" s="4" t="str">
        <f t="shared" si="72"/>
        <v>NW</v>
      </c>
    </row>
    <row r="953" spans="1:20" x14ac:dyDescent="0.25">
      <c r="A953" s="3">
        <v>42633.408148148148</v>
      </c>
      <c r="B953" s="4" t="s">
        <v>209</v>
      </c>
      <c r="C953" s="4" t="s">
        <v>881</v>
      </c>
      <c r="D953" s="4" t="s">
        <v>30</v>
      </c>
      <c r="E953" s="4" t="s">
        <v>55</v>
      </c>
      <c r="F953" s="5">
        <v>0</v>
      </c>
      <c r="G953" s="5">
        <v>531</v>
      </c>
      <c r="H953" s="5">
        <v>30067</v>
      </c>
      <c r="I953" s="5">
        <v>27992</v>
      </c>
      <c r="J953" s="4" t="s">
        <v>56</v>
      </c>
      <c r="K953" s="5">
        <v>27253</v>
      </c>
      <c r="L953" s="17" t="s">
        <v>25</v>
      </c>
      <c r="M953" s="5">
        <f t="shared" si="68"/>
        <v>390.19200000000001</v>
      </c>
      <c r="N953" s="6" t="str">
        <f>VLOOKUP(C953,'[21]Trips&amp;Operators'!$C$1:$E$99999,3,FALSE)</f>
        <v>LEVIN</v>
      </c>
      <c r="O953" s="7" t="s">
        <v>120</v>
      </c>
      <c r="P953" s="8" t="s">
        <v>184</v>
      </c>
      <c r="Q953" s="4" t="str">
        <f t="shared" si="69"/>
        <v>20</v>
      </c>
      <c r="R953" s="9">
        <f t="shared" si="70"/>
        <v>42633</v>
      </c>
      <c r="S953" s="4" t="str">
        <f t="shared" si="71"/>
        <v>0814-20</v>
      </c>
      <c r="T953" s="4" t="str">
        <f t="shared" si="72"/>
        <v>NW</v>
      </c>
    </row>
    <row r="954" spans="1:20" x14ac:dyDescent="0.25">
      <c r="A954" s="3">
        <v>42633.246145833335</v>
      </c>
      <c r="B954" s="4" t="s">
        <v>31</v>
      </c>
      <c r="C954" s="4" t="s">
        <v>877</v>
      </c>
      <c r="D954" s="4" t="s">
        <v>30</v>
      </c>
      <c r="E954" s="4" t="s">
        <v>102</v>
      </c>
      <c r="F954" s="5">
        <v>100</v>
      </c>
      <c r="G954" s="5">
        <v>326</v>
      </c>
      <c r="H954" s="5">
        <v>8662</v>
      </c>
      <c r="I954" s="5">
        <v>9493</v>
      </c>
      <c r="J954" s="4" t="s">
        <v>24</v>
      </c>
      <c r="K954" s="5">
        <v>10701</v>
      </c>
      <c r="L954" s="17" t="s">
        <v>34</v>
      </c>
      <c r="M954" s="5">
        <f t="shared" si="68"/>
        <v>637.82399999999996</v>
      </c>
      <c r="N954" s="6" t="str">
        <f>VLOOKUP(C954,'[21]Trips&amp;Operators'!$C$1:$E$99999,3,FALSE)</f>
        <v>STARKS</v>
      </c>
      <c r="O954" s="7" t="s">
        <v>26</v>
      </c>
      <c r="P954" s="8" t="str">
        <f>VLOOKUP(E954,[2]CommonEnf!$A$1:$B$19,2,FALSE)</f>
        <v>Speed Restriction</v>
      </c>
      <c r="Q954" s="4" t="str">
        <f t="shared" si="69"/>
        <v>20</v>
      </c>
      <c r="R954" s="9">
        <f t="shared" si="70"/>
        <v>42633</v>
      </c>
      <c r="S954" s="4" t="str">
        <f t="shared" si="71"/>
        <v>0801-20</v>
      </c>
      <c r="T954" s="4" t="str">
        <f t="shared" si="72"/>
        <v>NW</v>
      </c>
    </row>
    <row r="955" spans="1:20" x14ac:dyDescent="0.25">
      <c r="A955" s="3">
        <v>42633.336909722224</v>
      </c>
      <c r="B955" s="4" t="s">
        <v>31</v>
      </c>
      <c r="C955" s="4" t="s">
        <v>882</v>
      </c>
      <c r="D955" s="4" t="s">
        <v>30</v>
      </c>
      <c r="E955" s="4" t="s">
        <v>63</v>
      </c>
      <c r="F955" s="5">
        <v>0</v>
      </c>
      <c r="G955" s="5">
        <v>64</v>
      </c>
      <c r="H955" s="5">
        <v>58792</v>
      </c>
      <c r="I955" s="5">
        <v>58886</v>
      </c>
      <c r="J955" s="4" t="s">
        <v>64</v>
      </c>
      <c r="K955" s="5">
        <v>59048</v>
      </c>
      <c r="L955" s="17" t="s">
        <v>34</v>
      </c>
      <c r="M955" s="5">
        <f t="shared" si="68"/>
        <v>85.536000000000001</v>
      </c>
      <c r="N955" s="6" t="str">
        <f>VLOOKUP(C955,'[21]Trips&amp;Operators'!$C$1:$E$99999,3,FALSE)</f>
        <v>STARKS</v>
      </c>
      <c r="O955" s="7" t="s">
        <v>26</v>
      </c>
      <c r="P955" s="8" t="str">
        <f>VLOOKUP(E955,[2]CommonEnf!$A$1:$B$19,2,FALSE)</f>
        <v>Line terminus</v>
      </c>
      <c r="Q955" s="4" t="str">
        <f t="shared" si="69"/>
        <v>20</v>
      </c>
      <c r="R955" s="9">
        <f t="shared" si="70"/>
        <v>42633</v>
      </c>
      <c r="S955" s="4" t="str">
        <f t="shared" si="71"/>
        <v>0809-20</v>
      </c>
      <c r="T955" s="4" t="str">
        <f t="shared" si="72"/>
        <v>NW</v>
      </c>
    </row>
    <row r="956" spans="1:20" x14ac:dyDescent="0.25">
      <c r="A956" s="3">
        <v>42633.337337962963</v>
      </c>
      <c r="B956" s="4" t="s">
        <v>31</v>
      </c>
      <c r="C956" s="4" t="s">
        <v>882</v>
      </c>
      <c r="D956" s="4" t="s">
        <v>30</v>
      </c>
      <c r="E956" s="4" t="s">
        <v>63</v>
      </c>
      <c r="F956" s="5">
        <v>0</v>
      </c>
      <c r="G956" s="5">
        <v>24</v>
      </c>
      <c r="H956" s="5">
        <v>58960</v>
      </c>
      <c r="I956" s="5">
        <v>58969</v>
      </c>
      <c r="J956" s="4" t="s">
        <v>64</v>
      </c>
      <c r="K956" s="5">
        <v>59048</v>
      </c>
      <c r="L956" s="17" t="s">
        <v>34</v>
      </c>
      <c r="M956" s="5">
        <f t="shared" si="68"/>
        <v>41.712000000000003</v>
      </c>
      <c r="N956" s="6" t="str">
        <f>VLOOKUP(C956,'[21]Trips&amp;Operators'!$C$1:$E$99999,3,FALSE)</f>
        <v>STARKS</v>
      </c>
      <c r="O956" s="7" t="s">
        <v>26</v>
      </c>
      <c r="P956" s="8" t="str">
        <f>VLOOKUP(E956,[2]CommonEnf!$A$1:$B$19,2,FALSE)</f>
        <v>Line terminus</v>
      </c>
      <c r="Q956" s="4" t="str">
        <f t="shared" si="69"/>
        <v>20</v>
      </c>
      <c r="R956" s="9">
        <f t="shared" si="70"/>
        <v>42633</v>
      </c>
      <c r="S956" s="4" t="str">
        <f t="shared" si="71"/>
        <v>0809-20</v>
      </c>
      <c r="T956" s="4" t="str">
        <f t="shared" si="72"/>
        <v>NW</v>
      </c>
    </row>
    <row r="957" spans="1:20" x14ac:dyDescent="0.25">
      <c r="A957" s="3">
        <v>42633.817523148151</v>
      </c>
      <c r="B957" s="4" t="s">
        <v>234</v>
      </c>
      <c r="C957" s="4" t="s">
        <v>883</v>
      </c>
      <c r="D957" s="4" t="s">
        <v>30</v>
      </c>
      <c r="E957" s="4" t="s">
        <v>63</v>
      </c>
      <c r="F957" s="5">
        <v>0</v>
      </c>
      <c r="G957" s="5">
        <v>55</v>
      </c>
      <c r="H957" s="5">
        <v>58880</v>
      </c>
      <c r="I957" s="5">
        <v>58933</v>
      </c>
      <c r="J957" s="4" t="s">
        <v>64</v>
      </c>
      <c r="K957" s="5">
        <v>59048</v>
      </c>
      <c r="L957" s="17" t="s">
        <v>34</v>
      </c>
      <c r="M957" s="5">
        <f t="shared" si="68"/>
        <v>60.72</v>
      </c>
      <c r="N957" s="6" t="str">
        <f>VLOOKUP(C957,'[21]Trips&amp;Operators'!$C$1:$E$99999,3,FALSE)</f>
        <v>BRUDER</v>
      </c>
      <c r="O957" s="7" t="s">
        <v>26</v>
      </c>
      <c r="P957" s="8" t="str">
        <f>VLOOKUP(E957,[2]CommonEnf!$A$1:$B$19,2,FALSE)</f>
        <v>Line terminus</v>
      </c>
      <c r="Q957" s="4" t="str">
        <f t="shared" si="69"/>
        <v>20</v>
      </c>
      <c r="R957" s="9">
        <f t="shared" si="70"/>
        <v>42633</v>
      </c>
      <c r="S957" s="4" t="str">
        <f t="shared" si="71"/>
        <v>0841-20</v>
      </c>
      <c r="T957" s="4" t="str">
        <f t="shared" si="72"/>
        <v>NW</v>
      </c>
    </row>
    <row r="958" spans="1:20" x14ac:dyDescent="0.25">
      <c r="A958" s="3">
        <v>42633.817939814813</v>
      </c>
      <c r="B958" s="4" t="s">
        <v>234</v>
      </c>
      <c r="C958" s="4" t="s">
        <v>883</v>
      </c>
      <c r="D958" s="4" t="s">
        <v>30</v>
      </c>
      <c r="E958" s="4" t="s">
        <v>63</v>
      </c>
      <c r="F958" s="5">
        <v>0</v>
      </c>
      <c r="G958" s="5">
        <v>20</v>
      </c>
      <c r="H958" s="5">
        <v>58975</v>
      </c>
      <c r="I958" s="5">
        <v>58982</v>
      </c>
      <c r="J958" s="4" t="s">
        <v>64</v>
      </c>
      <c r="K958" s="5">
        <v>59048</v>
      </c>
      <c r="L958" s="17" t="s">
        <v>34</v>
      </c>
      <c r="M958" s="5">
        <f t="shared" si="68"/>
        <v>34.847999999999999</v>
      </c>
      <c r="N958" s="6" t="str">
        <f>VLOOKUP(C958,'[21]Trips&amp;Operators'!$C$1:$E$99999,3,FALSE)</f>
        <v>BRUDER</v>
      </c>
      <c r="O958" s="7" t="s">
        <v>26</v>
      </c>
      <c r="P958" s="8" t="str">
        <f>VLOOKUP(E958,[2]CommonEnf!$A$1:$B$19,2,FALSE)</f>
        <v>Line terminus</v>
      </c>
      <c r="Q958" s="4" t="str">
        <f t="shared" si="69"/>
        <v>20</v>
      </c>
      <c r="R958" s="9">
        <f t="shared" si="70"/>
        <v>42633</v>
      </c>
      <c r="S958" s="4" t="str">
        <f t="shared" si="71"/>
        <v>0841-20</v>
      </c>
      <c r="T958" s="4" t="str">
        <f t="shared" si="72"/>
        <v>NW</v>
      </c>
    </row>
    <row r="959" spans="1:20" x14ac:dyDescent="0.25">
      <c r="A959" s="3">
        <v>42633.857060185182</v>
      </c>
      <c r="B959" s="4" t="s">
        <v>234</v>
      </c>
      <c r="C959" s="4" t="s">
        <v>884</v>
      </c>
      <c r="D959" s="4" t="s">
        <v>30</v>
      </c>
      <c r="E959" s="4" t="s">
        <v>63</v>
      </c>
      <c r="F959" s="5">
        <v>0</v>
      </c>
      <c r="G959" s="5">
        <v>39</v>
      </c>
      <c r="H959" s="5">
        <v>58965</v>
      </c>
      <c r="I959" s="5">
        <v>58992</v>
      </c>
      <c r="J959" s="4" t="s">
        <v>64</v>
      </c>
      <c r="K959" s="5">
        <v>59048</v>
      </c>
      <c r="L959" s="17" t="s">
        <v>34</v>
      </c>
      <c r="M959" s="5">
        <f t="shared" si="68"/>
        <v>29.568000000000001</v>
      </c>
      <c r="N959" s="6" t="str">
        <f>VLOOKUP(C959,'[21]Trips&amp;Operators'!$C$1:$E$99999,3,FALSE)</f>
        <v>BRUDER</v>
      </c>
      <c r="O959" s="7" t="s">
        <v>26</v>
      </c>
      <c r="P959" s="8" t="str">
        <f>VLOOKUP(E959,[2]CommonEnf!$A$1:$B$19,2,FALSE)</f>
        <v>Line terminus</v>
      </c>
      <c r="Q959" s="4" t="str">
        <f t="shared" si="69"/>
        <v>20</v>
      </c>
      <c r="R959" s="9">
        <f t="shared" si="70"/>
        <v>42633</v>
      </c>
      <c r="S959" s="4" t="str">
        <f t="shared" si="71"/>
        <v>0843-20</v>
      </c>
      <c r="T959" s="4" t="str">
        <f t="shared" si="72"/>
        <v>NW</v>
      </c>
    </row>
    <row r="960" spans="1:20" x14ac:dyDescent="0.25">
      <c r="A960" s="3">
        <v>42633.253611111111</v>
      </c>
      <c r="B960" s="4" t="s">
        <v>31</v>
      </c>
      <c r="C960" s="4" t="s">
        <v>877</v>
      </c>
      <c r="D960" s="4" t="s">
        <v>30</v>
      </c>
      <c r="E960" s="4" t="s">
        <v>63</v>
      </c>
      <c r="F960" s="5">
        <v>0</v>
      </c>
      <c r="G960" s="5">
        <v>54</v>
      </c>
      <c r="H960" s="5">
        <v>58880</v>
      </c>
      <c r="I960" s="5">
        <v>58944</v>
      </c>
      <c r="J960" s="4" t="s">
        <v>64</v>
      </c>
      <c r="K960" s="5">
        <v>59058</v>
      </c>
      <c r="L960" s="17" t="s">
        <v>34</v>
      </c>
      <c r="M960" s="5">
        <f t="shared" si="68"/>
        <v>60.192</v>
      </c>
      <c r="N960" s="6" t="str">
        <f>VLOOKUP(C960,'[21]Trips&amp;Operators'!$C$1:$E$99999,3,FALSE)</f>
        <v>STARKS</v>
      </c>
      <c r="O960" s="7" t="s">
        <v>26</v>
      </c>
      <c r="P960" s="8" t="str">
        <f>VLOOKUP(E960,[2]CommonEnf!$A$1:$B$19,2,FALSE)</f>
        <v>Line terminus</v>
      </c>
      <c r="Q960" s="4" t="str">
        <f t="shared" si="69"/>
        <v>20</v>
      </c>
      <c r="R960" s="9">
        <f t="shared" si="70"/>
        <v>42633</v>
      </c>
      <c r="S960" s="4" t="str">
        <f t="shared" si="71"/>
        <v>0801-20</v>
      </c>
      <c r="T960" s="4" t="str">
        <f t="shared" si="72"/>
        <v>NW</v>
      </c>
    </row>
    <row r="961" spans="1:20" x14ac:dyDescent="0.25">
      <c r="A961" s="10">
        <v>42633.73940972222</v>
      </c>
      <c r="B961" s="11" t="s">
        <v>202</v>
      </c>
      <c r="C961" s="11" t="s">
        <v>885</v>
      </c>
      <c r="D961" s="11" t="s">
        <v>30</v>
      </c>
      <c r="E961" s="11" t="s">
        <v>63</v>
      </c>
      <c r="F961" s="12">
        <v>0</v>
      </c>
      <c r="G961" s="12">
        <v>38</v>
      </c>
      <c r="H961" s="12">
        <v>99</v>
      </c>
      <c r="I961" s="12">
        <v>53</v>
      </c>
      <c r="J961" s="11" t="s">
        <v>64</v>
      </c>
      <c r="K961" s="12">
        <v>1</v>
      </c>
      <c r="L961" s="19" t="s">
        <v>25</v>
      </c>
      <c r="M961" s="12">
        <f t="shared" si="68"/>
        <v>27.456</v>
      </c>
      <c r="N961" s="13" t="str">
        <f>VLOOKUP(C961,'[21]Trips&amp;Operators'!$C$1:$E$99999,3,FALSE)</f>
        <v>YANAI</v>
      </c>
      <c r="O961" s="14" t="s">
        <v>26</v>
      </c>
      <c r="P961" s="15"/>
      <c r="Q961" s="11" t="str">
        <f t="shared" si="69"/>
        <v>20</v>
      </c>
      <c r="R961" s="16">
        <f t="shared" si="70"/>
        <v>42633</v>
      </c>
      <c r="S961" s="2" t="str">
        <f t="shared" si="71"/>
        <v>66-20</v>
      </c>
      <c r="T961" s="2" t="str">
        <f t="shared" si="72"/>
        <v>Other</v>
      </c>
    </row>
    <row r="962" spans="1:20" x14ac:dyDescent="0.25">
      <c r="A962" s="3">
        <v>42633.746412037035</v>
      </c>
      <c r="B962" s="4" t="s">
        <v>113</v>
      </c>
      <c r="C962" s="4" t="s">
        <v>886</v>
      </c>
      <c r="D962" s="4" t="s">
        <v>33</v>
      </c>
      <c r="E962" s="4" t="s">
        <v>63</v>
      </c>
      <c r="F962" s="5">
        <v>0</v>
      </c>
      <c r="G962" s="5">
        <v>4</v>
      </c>
      <c r="H962" s="5">
        <v>826</v>
      </c>
      <c r="I962" s="5">
        <v>826</v>
      </c>
      <c r="J962" s="4" t="s">
        <v>64</v>
      </c>
      <c r="K962" s="5">
        <v>826</v>
      </c>
      <c r="L962" s="17" t="s">
        <v>25</v>
      </c>
      <c r="M962" s="5">
        <f t="shared" ref="M962:M1025" si="73">CONVERT((I962-K962)/10000,"mi","ft")*IF(L962="Increasing Mileposts (1)",-1,1)</f>
        <v>0</v>
      </c>
      <c r="N962" s="6" t="str">
        <f>VLOOKUP(C962,'[21]Trips&amp;Operators'!$C$1:$E$99999,3,FALSE)</f>
        <v>MAHAN</v>
      </c>
      <c r="O962" s="7" t="s">
        <v>26</v>
      </c>
      <c r="P962" s="8"/>
      <c r="Q962" s="4" t="str">
        <f t="shared" ref="Q962:Q1018" si="74">RIGHT(C962,2)</f>
        <v>20</v>
      </c>
      <c r="R962" s="9">
        <f t="shared" ref="R962:R1018" si="75">first_day_of_month+Q962-1</f>
        <v>42633</v>
      </c>
      <c r="S962" s="2" t="str">
        <f t="shared" si="71"/>
        <v>58-20</v>
      </c>
      <c r="T962" s="2" t="str">
        <f t="shared" si="72"/>
        <v>Other</v>
      </c>
    </row>
    <row r="963" spans="1:20" x14ac:dyDescent="0.25">
      <c r="A963" s="3">
        <v>42634.248518518521</v>
      </c>
      <c r="B963" s="4" t="s">
        <v>66</v>
      </c>
      <c r="C963" s="4" t="s">
        <v>887</v>
      </c>
      <c r="D963" s="4" t="s">
        <v>22</v>
      </c>
      <c r="E963" s="4" t="s">
        <v>23</v>
      </c>
      <c r="F963" s="5">
        <v>0</v>
      </c>
      <c r="G963" s="5">
        <v>191</v>
      </c>
      <c r="H963" s="5">
        <v>27218</v>
      </c>
      <c r="I963" s="5">
        <v>27098</v>
      </c>
      <c r="J963" s="4" t="s">
        <v>24</v>
      </c>
      <c r="K963" s="5">
        <v>27350</v>
      </c>
      <c r="L963" s="17" t="s">
        <v>25</v>
      </c>
      <c r="M963" s="5">
        <f t="shared" si="73"/>
        <v>-133.05600000000001</v>
      </c>
      <c r="N963" s="6" t="str">
        <f>VLOOKUP(C963,'[22]Trips&amp;Operators'!$C$1:$E$99999,3,FALSE)</f>
        <v>SPECTOR</v>
      </c>
      <c r="O963" s="7" t="s">
        <v>26</v>
      </c>
      <c r="P963" s="8" t="str">
        <f>VLOOKUP(E963,[2]CommonEnf!$A$1:$B$19,2,FALSE)</f>
        <v>Crossing Early Arrival</v>
      </c>
      <c r="Q963" s="4" t="str">
        <f t="shared" si="74"/>
        <v>21</v>
      </c>
      <c r="R963" s="9">
        <f t="shared" si="75"/>
        <v>42634</v>
      </c>
      <c r="S963" s="4" t="str">
        <f t="shared" ref="S963:S1018" si="76">IF(LEN(C963)=6,"0"&amp;C963,C963)</f>
        <v>0108-21</v>
      </c>
      <c r="T963" s="4" t="str">
        <f t="shared" ref="T963:T1018" si="77">IFERROR(IF(VALUE(LEFT(S963,2))&lt;=2,"EC",IF(OR(VALUE(LEFT(S963,2))=8,VALUE(LEFT(S963,2))=18),"NW","Other")),"Other")</f>
        <v>EC</v>
      </c>
    </row>
    <row r="964" spans="1:20" x14ac:dyDescent="0.25">
      <c r="A964" s="3">
        <v>42634.592245370368</v>
      </c>
      <c r="B964" s="4" t="s">
        <v>20</v>
      </c>
      <c r="C964" s="4" t="s">
        <v>888</v>
      </c>
      <c r="D964" s="4" t="s">
        <v>22</v>
      </c>
      <c r="E964" s="4" t="s">
        <v>23</v>
      </c>
      <c r="F964" s="5">
        <v>0</v>
      </c>
      <c r="G964" s="5">
        <v>124</v>
      </c>
      <c r="H964" s="5">
        <v>27244</v>
      </c>
      <c r="I964" s="5">
        <v>27118</v>
      </c>
      <c r="J964" s="4" t="s">
        <v>24</v>
      </c>
      <c r="K964" s="5">
        <v>27350</v>
      </c>
      <c r="L964" s="17" t="s">
        <v>25</v>
      </c>
      <c r="M964" s="5">
        <f t="shared" si="73"/>
        <v>-122.496</v>
      </c>
      <c r="N964" s="6" t="str">
        <f>VLOOKUP(C964,'[22]Trips&amp;Operators'!$C$1:$E$99999,3,FALSE)</f>
        <v>BONDS</v>
      </c>
      <c r="O964" s="7" t="s">
        <v>26</v>
      </c>
      <c r="P964" s="8" t="str">
        <f>VLOOKUP(E964,[2]CommonEnf!$A$1:$B$19,2,FALSE)</f>
        <v>Crossing Early Arrival</v>
      </c>
      <c r="Q964" s="4" t="str">
        <f t="shared" si="74"/>
        <v>21</v>
      </c>
      <c r="R964" s="9">
        <f t="shared" si="75"/>
        <v>42634</v>
      </c>
      <c r="S964" s="4" t="str">
        <f t="shared" si="76"/>
        <v>0174-21</v>
      </c>
      <c r="T964" s="4" t="str">
        <f t="shared" si="77"/>
        <v>EC</v>
      </c>
    </row>
    <row r="965" spans="1:20" x14ac:dyDescent="0.25">
      <c r="A965" s="3">
        <v>42634.748599537037</v>
      </c>
      <c r="B965" s="4" t="s">
        <v>128</v>
      </c>
      <c r="C965" s="4" t="s">
        <v>889</v>
      </c>
      <c r="D965" s="4" t="s">
        <v>30</v>
      </c>
      <c r="E965" s="4" t="s">
        <v>23</v>
      </c>
      <c r="F965" s="5">
        <v>20</v>
      </c>
      <c r="G965" s="5">
        <v>97</v>
      </c>
      <c r="H965" s="5">
        <v>58053</v>
      </c>
      <c r="I965" s="5">
        <v>58131</v>
      </c>
      <c r="J965" s="4" t="s">
        <v>24</v>
      </c>
      <c r="K965" s="5">
        <v>58118</v>
      </c>
      <c r="L965" s="17" t="s">
        <v>34</v>
      </c>
      <c r="M965" s="5">
        <f t="shared" si="73"/>
        <v>-6.8639999999999999</v>
      </c>
      <c r="N965" s="6" t="str">
        <f>VLOOKUP(C965,'[22]Trips&amp;Operators'!$C$1:$E$99999,3,FALSE)</f>
        <v>YANAI</v>
      </c>
      <c r="O965" s="7" t="s">
        <v>26</v>
      </c>
      <c r="P965" s="8" t="str">
        <f>VLOOKUP(E965,[2]CommonEnf!$A$1:$B$19,2,FALSE)</f>
        <v>Crossing Early Arrival</v>
      </c>
      <c r="Q965" s="4" t="str">
        <f t="shared" si="74"/>
        <v>21</v>
      </c>
      <c r="R965" s="9">
        <f t="shared" si="75"/>
        <v>42634</v>
      </c>
      <c r="S965" s="4" t="str">
        <f t="shared" si="76"/>
        <v>0213-21</v>
      </c>
      <c r="T965" s="4" t="str">
        <f t="shared" si="77"/>
        <v>EC</v>
      </c>
    </row>
    <row r="966" spans="1:20" x14ac:dyDescent="0.25">
      <c r="A966" s="3">
        <v>42634.647326388891</v>
      </c>
      <c r="B966" s="4" t="s">
        <v>234</v>
      </c>
      <c r="C966" s="4" t="s">
        <v>890</v>
      </c>
      <c r="D966" s="4" t="s">
        <v>30</v>
      </c>
      <c r="E966" s="4" t="s">
        <v>23</v>
      </c>
      <c r="F966" s="5">
        <v>0</v>
      </c>
      <c r="G966" s="5">
        <v>65</v>
      </c>
      <c r="H966" s="5">
        <v>58265</v>
      </c>
      <c r="I966" s="5">
        <v>58382</v>
      </c>
      <c r="J966" s="4" t="s">
        <v>24</v>
      </c>
      <c r="K966" s="5">
        <v>58783</v>
      </c>
      <c r="L966" s="17" t="s">
        <v>34</v>
      </c>
      <c r="M966" s="5">
        <f t="shared" si="73"/>
        <v>211.72800000000001</v>
      </c>
      <c r="N966" s="6" t="str">
        <f>VLOOKUP(C966,'[22]Trips&amp;Operators'!$C$1:$E$99999,3,FALSE)</f>
        <v>HILLS</v>
      </c>
      <c r="O966" s="7" t="s">
        <v>26</v>
      </c>
      <c r="P966" s="8" t="s">
        <v>112</v>
      </c>
      <c r="Q966" s="4" t="str">
        <f t="shared" si="74"/>
        <v>21</v>
      </c>
      <c r="R966" s="9">
        <f t="shared" si="75"/>
        <v>42634</v>
      </c>
      <c r="S966" s="4" t="str">
        <f t="shared" si="76"/>
        <v>0193-21</v>
      </c>
      <c r="T966" s="4" t="str">
        <f t="shared" si="77"/>
        <v>EC</v>
      </c>
    </row>
    <row r="967" spans="1:20" x14ac:dyDescent="0.25">
      <c r="A967" s="3">
        <v>42634.72078703704</v>
      </c>
      <c r="B967" s="4" t="s">
        <v>234</v>
      </c>
      <c r="C967" s="4" t="s">
        <v>891</v>
      </c>
      <c r="D967" s="4" t="s">
        <v>30</v>
      </c>
      <c r="E967" s="4" t="s">
        <v>23</v>
      </c>
      <c r="F967" s="5">
        <v>0</v>
      </c>
      <c r="G967" s="5">
        <v>28</v>
      </c>
      <c r="H967" s="5">
        <v>58682</v>
      </c>
      <c r="I967" s="5">
        <v>58707</v>
      </c>
      <c r="J967" s="4" t="s">
        <v>24</v>
      </c>
      <c r="K967" s="5">
        <v>58783</v>
      </c>
      <c r="L967" s="17" t="s">
        <v>34</v>
      </c>
      <c r="M967" s="5">
        <f t="shared" si="73"/>
        <v>40.128</v>
      </c>
      <c r="N967" s="6" t="str">
        <f>VLOOKUP(C967,'[22]Trips&amp;Operators'!$C$1:$E$99999,3,FALSE)</f>
        <v>HILLS</v>
      </c>
      <c r="O967" s="7" t="s">
        <v>26</v>
      </c>
      <c r="P967" s="8" t="s">
        <v>112</v>
      </c>
      <c r="Q967" s="4" t="str">
        <f t="shared" si="74"/>
        <v>21</v>
      </c>
      <c r="R967" s="9">
        <f t="shared" si="75"/>
        <v>42634</v>
      </c>
      <c r="S967" s="4" t="str">
        <f t="shared" si="76"/>
        <v>0207-21</v>
      </c>
      <c r="T967" s="4" t="str">
        <f t="shared" si="77"/>
        <v>EC</v>
      </c>
    </row>
    <row r="968" spans="1:20" x14ac:dyDescent="0.25">
      <c r="A968" s="3">
        <v>42634.748217592591</v>
      </c>
      <c r="B968" s="4" t="s">
        <v>128</v>
      </c>
      <c r="C968" s="4" t="s">
        <v>889</v>
      </c>
      <c r="D968" s="4" t="s">
        <v>30</v>
      </c>
      <c r="E968" s="4" t="s">
        <v>23</v>
      </c>
      <c r="F968" s="5">
        <v>0</v>
      </c>
      <c r="G968" s="5">
        <v>300</v>
      </c>
      <c r="H968" s="5">
        <v>57073</v>
      </c>
      <c r="I968" s="5">
        <v>57824</v>
      </c>
      <c r="J968" s="4" t="s">
        <v>24</v>
      </c>
      <c r="K968" s="5">
        <v>58783</v>
      </c>
      <c r="L968" s="17" t="s">
        <v>34</v>
      </c>
      <c r="M968" s="5">
        <f t="shared" si="73"/>
        <v>506.35199999999998</v>
      </c>
      <c r="N968" s="6" t="str">
        <f>VLOOKUP(C968,'[22]Trips&amp;Operators'!$C$1:$E$99999,3,FALSE)</f>
        <v>YANAI</v>
      </c>
      <c r="O968" s="7" t="s">
        <v>26</v>
      </c>
      <c r="P968" s="8" t="s">
        <v>112</v>
      </c>
      <c r="Q968" s="4" t="str">
        <f t="shared" si="74"/>
        <v>21</v>
      </c>
      <c r="R968" s="9">
        <f t="shared" si="75"/>
        <v>42634</v>
      </c>
      <c r="S968" s="4" t="str">
        <f t="shared" si="76"/>
        <v>0213-21</v>
      </c>
      <c r="T968" s="4" t="str">
        <f t="shared" si="77"/>
        <v>EC</v>
      </c>
    </row>
    <row r="969" spans="1:20" x14ac:dyDescent="0.25">
      <c r="A969" s="3">
        <v>42634.66578703704</v>
      </c>
      <c r="B969" s="4" t="s">
        <v>20</v>
      </c>
      <c r="C969" s="4" t="s">
        <v>892</v>
      </c>
      <c r="D969" s="4" t="s">
        <v>30</v>
      </c>
      <c r="E969" s="4" t="s">
        <v>23</v>
      </c>
      <c r="F969" s="5">
        <v>0</v>
      </c>
      <c r="G969" s="5">
        <v>41</v>
      </c>
      <c r="H969" s="5">
        <v>59009</v>
      </c>
      <c r="I969" s="5">
        <v>58968</v>
      </c>
      <c r="J969" s="4" t="s">
        <v>24</v>
      </c>
      <c r="K969" s="5">
        <v>58904</v>
      </c>
      <c r="L969" s="17" t="s">
        <v>25</v>
      </c>
      <c r="M969" s="5">
        <f t="shared" si="73"/>
        <v>33.792000000000002</v>
      </c>
      <c r="N969" s="6" t="str">
        <f>VLOOKUP(C969,'[22]Trips&amp;Operators'!$C$1:$E$99999,3,FALSE)</f>
        <v>BONDS</v>
      </c>
      <c r="O969" s="7" t="s">
        <v>26</v>
      </c>
      <c r="P969" s="8" t="s">
        <v>112</v>
      </c>
      <c r="Q969" s="4" t="str">
        <f t="shared" si="74"/>
        <v>21</v>
      </c>
      <c r="R969" s="9">
        <f t="shared" si="75"/>
        <v>42634</v>
      </c>
      <c r="S969" s="4" t="str">
        <f t="shared" si="76"/>
        <v>0188-21</v>
      </c>
      <c r="T969" s="4" t="str">
        <f t="shared" si="77"/>
        <v>EC</v>
      </c>
    </row>
    <row r="970" spans="1:20" x14ac:dyDescent="0.25">
      <c r="A970" s="3">
        <v>42634.502916666665</v>
      </c>
      <c r="B970" s="4" t="s">
        <v>234</v>
      </c>
      <c r="C970" s="4" t="s">
        <v>893</v>
      </c>
      <c r="D970" s="4" t="s">
        <v>30</v>
      </c>
      <c r="E970" s="4" t="s">
        <v>23</v>
      </c>
      <c r="F970" s="5">
        <v>0</v>
      </c>
      <c r="G970" s="5">
        <v>44</v>
      </c>
      <c r="H970" s="5">
        <v>62934</v>
      </c>
      <c r="I970" s="5">
        <v>62984</v>
      </c>
      <c r="J970" s="4" t="s">
        <v>24</v>
      </c>
      <c r="K970" s="5">
        <v>63068</v>
      </c>
      <c r="L970" s="17" t="s">
        <v>34</v>
      </c>
      <c r="M970" s="5">
        <f t="shared" si="73"/>
        <v>44.351999999999997</v>
      </c>
      <c r="N970" s="6" t="str">
        <f>VLOOKUP(C970,'[22]Trips&amp;Operators'!$C$1:$E$99999,3,FALSE)</f>
        <v>HILLS</v>
      </c>
      <c r="O970" s="7" t="s">
        <v>26</v>
      </c>
      <c r="P970" s="8" t="s">
        <v>112</v>
      </c>
      <c r="Q970" s="4" t="str">
        <f t="shared" si="74"/>
        <v>21</v>
      </c>
      <c r="R970" s="9">
        <f t="shared" si="75"/>
        <v>42634</v>
      </c>
      <c r="S970" s="4" t="str">
        <f t="shared" si="76"/>
        <v>0165-21</v>
      </c>
      <c r="T970" s="4" t="str">
        <f t="shared" si="77"/>
        <v>EC</v>
      </c>
    </row>
    <row r="971" spans="1:20" x14ac:dyDescent="0.25">
      <c r="A971" s="3">
        <v>42634.395671296297</v>
      </c>
      <c r="B971" s="4" t="s">
        <v>209</v>
      </c>
      <c r="C971" s="4" t="s">
        <v>894</v>
      </c>
      <c r="D971" s="4" t="s">
        <v>33</v>
      </c>
      <c r="E971" s="4" t="s">
        <v>23</v>
      </c>
      <c r="F971" s="5">
        <v>0</v>
      </c>
      <c r="G971" s="5">
        <v>302</v>
      </c>
      <c r="H971" s="5">
        <v>109119</v>
      </c>
      <c r="I971" s="5">
        <v>108895</v>
      </c>
      <c r="J971" s="4" t="s">
        <v>24</v>
      </c>
      <c r="K971" s="5">
        <v>109135</v>
      </c>
      <c r="L971" s="17" t="s">
        <v>25</v>
      </c>
      <c r="M971" s="5">
        <f t="shared" si="73"/>
        <v>-126.72</v>
      </c>
      <c r="N971" s="6" t="str">
        <f>VLOOKUP(C971,'[22]Trips&amp;Operators'!$C$1:$E$99999,3,FALSE)</f>
        <v>KILLION</v>
      </c>
      <c r="O971" s="7" t="s">
        <v>26</v>
      </c>
      <c r="P971" s="8" t="str">
        <f>VLOOKUP(E971,[2]CommonEnf!$A$1:$B$19,2,FALSE)</f>
        <v>Crossing Early Arrival</v>
      </c>
      <c r="Q971" s="4" t="str">
        <f t="shared" si="74"/>
        <v>21</v>
      </c>
      <c r="R971" s="9">
        <f t="shared" si="75"/>
        <v>42634</v>
      </c>
      <c r="S971" s="4" t="str">
        <f t="shared" si="76"/>
        <v>0138-21</v>
      </c>
      <c r="T971" s="4" t="str">
        <f t="shared" si="77"/>
        <v>EC</v>
      </c>
    </row>
    <row r="972" spans="1:20" x14ac:dyDescent="0.25">
      <c r="A972" s="3">
        <v>42634.906388888892</v>
      </c>
      <c r="B972" s="4" t="s">
        <v>66</v>
      </c>
      <c r="C972" s="4" t="s">
        <v>895</v>
      </c>
      <c r="D972" s="4" t="s">
        <v>22</v>
      </c>
      <c r="E972" s="4" t="s">
        <v>23</v>
      </c>
      <c r="F972" s="5">
        <v>0</v>
      </c>
      <c r="G972" s="5">
        <v>352</v>
      </c>
      <c r="H972" s="5">
        <v>108992</v>
      </c>
      <c r="I972" s="5">
        <v>108020</v>
      </c>
      <c r="J972" s="4" t="s">
        <v>24</v>
      </c>
      <c r="K972" s="5">
        <v>109135</v>
      </c>
      <c r="L972" s="17" t="s">
        <v>25</v>
      </c>
      <c r="M972" s="5">
        <f t="shared" si="73"/>
        <v>-588.72</v>
      </c>
      <c r="N972" s="6" t="str">
        <f>VLOOKUP(C972,'[22]Trips&amp;Operators'!$C$1:$E$99999,3,FALSE)</f>
        <v>COOLAHAN</v>
      </c>
      <c r="O972" s="7" t="s">
        <v>26</v>
      </c>
      <c r="P972" s="8" t="str">
        <f>VLOOKUP(E972,[2]CommonEnf!$A$1:$B$19,2,FALSE)</f>
        <v>Crossing Early Arrival</v>
      </c>
      <c r="Q972" s="4" t="str">
        <f t="shared" si="74"/>
        <v>21</v>
      </c>
      <c r="R972" s="9">
        <f t="shared" si="75"/>
        <v>42634</v>
      </c>
      <c r="S972" s="4" t="str">
        <f t="shared" si="76"/>
        <v>0228-21</v>
      </c>
      <c r="T972" s="4" t="str">
        <f t="shared" si="77"/>
        <v>EC</v>
      </c>
    </row>
    <row r="973" spans="1:20" x14ac:dyDescent="0.25">
      <c r="A973" s="3">
        <v>42634.316678240742</v>
      </c>
      <c r="B973" s="4" t="s">
        <v>185</v>
      </c>
      <c r="C973" s="4" t="s">
        <v>896</v>
      </c>
      <c r="D973" s="4" t="s">
        <v>33</v>
      </c>
      <c r="E973" s="4" t="s">
        <v>45</v>
      </c>
      <c r="F973" s="5">
        <v>150</v>
      </c>
      <c r="G973" s="5">
        <v>201</v>
      </c>
      <c r="H973" s="5">
        <v>3770</v>
      </c>
      <c r="I973" s="5">
        <v>3370</v>
      </c>
      <c r="J973" s="4" t="s">
        <v>46</v>
      </c>
      <c r="K973" s="5">
        <v>4677</v>
      </c>
      <c r="L973" s="17" t="s">
        <v>25</v>
      </c>
      <c r="M973" s="5">
        <f t="shared" si="73"/>
        <v>-690.09600000000012</v>
      </c>
      <c r="N973" s="6" t="str">
        <f>VLOOKUP(C973,'[22]Trips&amp;Operators'!$C$1:$E$99999,3,FALSE)</f>
        <v>STRICKLAND</v>
      </c>
      <c r="O973" s="7" t="s">
        <v>26</v>
      </c>
      <c r="P973" s="8" t="str">
        <f>VLOOKUP(E973,[2]CommonEnf!$A$1:$B$19,2,FALSE)</f>
        <v>Speed Restriction</v>
      </c>
      <c r="Q973" s="4" t="str">
        <f t="shared" si="74"/>
        <v>21</v>
      </c>
      <c r="R973" s="9">
        <f t="shared" si="75"/>
        <v>42634</v>
      </c>
      <c r="S973" s="4" t="str">
        <f t="shared" si="76"/>
        <v>0120-21</v>
      </c>
      <c r="T973" s="4" t="str">
        <f t="shared" si="77"/>
        <v>EC</v>
      </c>
    </row>
    <row r="974" spans="1:20" x14ac:dyDescent="0.25">
      <c r="A974" s="3">
        <v>42634.732152777775</v>
      </c>
      <c r="B974" s="4" t="s">
        <v>122</v>
      </c>
      <c r="C974" s="4" t="s">
        <v>897</v>
      </c>
      <c r="D974" s="4" t="s">
        <v>30</v>
      </c>
      <c r="E974" s="4" t="s">
        <v>45</v>
      </c>
      <c r="F974" s="5">
        <v>300</v>
      </c>
      <c r="G974" s="5">
        <v>475</v>
      </c>
      <c r="H974" s="5">
        <v>24772</v>
      </c>
      <c r="I974" s="5">
        <v>23246</v>
      </c>
      <c r="J974" s="4" t="s">
        <v>46</v>
      </c>
      <c r="K974" s="5">
        <v>21848</v>
      </c>
      <c r="L974" s="17" t="s">
        <v>25</v>
      </c>
      <c r="M974" s="5">
        <f t="shared" si="73"/>
        <v>738.14400000000001</v>
      </c>
      <c r="N974" s="6" t="str">
        <f>VLOOKUP(C974,'[22]Trips&amp;Operators'!$C$1:$E$99999,3,FALSE)</f>
        <v>STORY</v>
      </c>
      <c r="O974" s="7" t="s">
        <v>26</v>
      </c>
      <c r="P974" s="8" t="str">
        <f>VLOOKUP(E974,[2]CommonEnf!$A$1:$B$19,2,FALSE)</f>
        <v>Speed Restriction</v>
      </c>
      <c r="Q974" s="4" t="str">
        <f t="shared" si="74"/>
        <v>21</v>
      </c>
      <c r="R974" s="9">
        <f t="shared" si="75"/>
        <v>42634</v>
      </c>
      <c r="S974" s="4" t="str">
        <f t="shared" si="76"/>
        <v>0200-21</v>
      </c>
      <c r="T974" s="4" t="str">
        <f t="shared" si="77"/>
        <v>EC</v>
      </c>
    </row>
    <row r="975" spans="1:20" x14ac:dyDescent="0.25">
      <c r="A975" s="3">
        <v>42634.255567129629</v>
      </c>
      <c r="B975" s="4" t="s">
        <v>182</v>
      </c>
      <c r="C975" s="4" t="s">
        <v>898</v>
      </c>
      <c r="D975" s="4" t="s">
        <v>30</v>
      </c>
      <c r="E975" s="4" t="s">
        <v>45</v>
      </c>
      <c r="F975" s="5">
        <v>200</v>
      </c>
      <c r="G975" s="5">
        <v>259</v>
      </c>
      <c r="H975" s="5">
        <v>26970</v>
      </c>
      <c r="I975" s="5">
        <v>27425</v>
      </c>
      <c r="J975" s="4" t="s">
        <v>46</v>
      </c>
      <c r="K975" s="5">
        <v>27333</v>
      </c>
      <c r="L975" s="17" t="s">
        <v>34</v>
      </c>
      <c r="M975" s="5">
        <f t="shared" si="73"/>
        <v>-48.576000000000001</v>
      </c>
      <c r="N975" s="6" t="str">
        <f>VLOOKUP(C975,'[22]Trips&amp;Operators'!$C$1:$E$99999,3,FALSE)</f>
        <v>STRICKLAND</v>
      </c>
      <c r="O975" s="7" t="s">
        <v>26</v>
      </c>
      <c r="P975" s="8" t="str">
        <f>VLOOKUP(E975,[2]CommonEnf!$A$1:$B$19,2,FALSE)</f>
        <v>Speed Restriction</v>
      </c>
      <c r="Q975" s="4" t="str">
        <f t="shared" si="74"/>
        <v>21</v>
      </c>
      <c r="R975" s="9">
        <f t="shared" si="75"/>
        <v>42634</v>
      </c>
      <c r="S975" s="4" t="str">
        <f t="shared" si="76"/>
        <v>0119-21</v>
      </c>
      <c r="T975" s="4" t="str">
        <f t="shared" si="77"/>
        <v>EC</v>
      </c>
    </row>
    <row r="976" spans="1:20" x14ac:dyDescent="0.25">
      <c r="A976" s="3">
        <v>42634.388738425929</v>
      </c>
      <c r="B976" s="4" t="s">
        <v>185</v>
      </c>
      <c r="C976" s="4" t="s">
        <v>899</v>
      </c>
      <c r="D976" s="4" t="s">
        <v>30</v>
      </c>
      <c r="E976" s="4" t="s">
        <v>45</v>
      </c>
      <c r="F976" s="5">
        <v>200</v>
      </c>
      <c r="G976" s="5">
        <v>269</v>
      </c>
      <c r="H976" s="5">
        <v>31224</v>
      </c>
      <c r="I976" s="5">
        <v>30631</v>
      </c>
      <c r="J976" s="4" t="s">
        <v>46</v>
      </c>
      <c r="K976" s="5">
        <v>30562</v>
      </c>
      <c r="L976" s="17" t="s">
        <v>25</v>
      </c>
      <c r="M976" s="5">
        <f t="shared" si="73"/>
        <v>36.432000000000002</v>
      </c>
      <c r="N976" s="6" t="str">
        <f>VLOOKUP(C976,'[22]Trips&amp;Operators'!$C$1:$E$99999,3,FALSE)</f>
        <v>STRICKLAND</v>
      </c>
      <c r="O976" s="7" t="s">
        <v>26</v>
      </c>
      <c r="P976" s="8" t="str">
        <f>VLOOKUP(E976,[2]CommonEnf!$A$1:$B$19,2,FALSE)</f>
        <v>Speed Restriction</v>
      </c>
      <c r="Q976" s="4" t="str">
        <f t="shared" si="74"/>
        <v>21</v>
      </c>
      <c r="R976" s="9">
        <f t="shared" si="75"/>
        <v>42634</v>
      </c>
      <c r="S976" s="4" t="str">
        <f t="shared" si="76"/>
        <v>0134-21</v>
      </c>
      <c r="T976" s="4" t="str">
        <f t="shared" si="77"/>
        <v>EC</v>
      </c>
    </row>
    <row r="977" spans="1:20" x14ac:dyDescent="0.25">
      <c r="A977" s="3">
        <v>42634.344918981478</v>
      </c>
      <c r="B977" s="4" t="s">
        <v>182</v>
      </c>
      <c r="C977" s="4" t="s">
        <v>900</v>
      </c>
      <c r="D977" s="4" t="s">
        <v>33</v>
      </c>
      <c r="E977" s="4" t="s">
        <v>45</v>
      </c>
      <c r="F977" s="5">
        <v>700</v>
      </c>
      <c r="G977" s="5">
        <v>754</v>
      </c>
      <c r="H977" s="5">
        <v>174514</v>
      </c>
      <c r="I977" s="5">
        <v>177437</v>
      </c>
      <c r="J977" s="4" t="s">
        <v>46</v>
      </c>
      <c r="K977" s="5">
        <v>161962</v>
      </c>
      <c r="L977" s="17" t="s">
        <v>34</v>
      </c>
      <c r="M977" s="5">
        <f t="shared" si="73"/>
        <v>-8170.8</v>
      </c>
      <c r="N977" s="6" t="str">
        <f>VLOOKUP(C977,'[22]Trips&amp;Operators'!$C$1:$E$99999,3,FALSE)</f>
        <v>STRICKLAND</v>
      </c>
      <c r="O977" s="7" t="s">
        <v>26</v>
      </c>
      <c r="P977" s="8" t="str">
        <f>VLOOKUP(E977,[2]CommonEnf!$A$1:$B$19,2,FALSE)</f>
        <v>Speed Restriction</v>
      </c>
      <c r="Q977" s="4" t="str">
        <f t="shared" si="74"/>
        <v>21</v>
      </c>
      <c r="R977" s="9">
        <f t="shared" si="75"/>
        <v>42634</v>
      </c>
      <c r="S977" s="4" t="str">
        <f t="shared" si="76"/>
        <v>0133-21</v>
      </c>
      <c r="T977" s="4" t="str">
        <f t="shared" si="77"/>
        <v>EC</v>
      </c>
    </row>
    <row r="978" spans="1:20" x14ac:dyDescent="0.25">
      <c r="A978" s="3">
        <v>42634.199791666666</v>
      </c>
      <c r="B978" s="4" t="s">
        <v>182</v>
      </c>
      <c r="C978" s="4" t="s">
        <v>901</v>
      </c>
      <c r="D978" s="4" t="s">
        <v>30</v>
      </c>
      <c r="E978" s="4" t="s">
        <v>45</v>
      </c>
      <c r="F978" s="5">
        <v>600</v>
      </c>
      <c r="G978" s="5">
        <v>668</v>
      </c>
      <c r="H978" s="5">
        <v>182220</v>
      </c>
      <c r="I978" s="5">
        <v>184788</v>
      </c>
      <c r="J978" s="4" t="s">
        <v>46</v>
      </c>
      <c r="K978" s="5">
        <v>183829</v>
      </c>
      <c r="L978" s="17" t="s">
        <v>34</v>
      </c>
      <c r="M978" s="5">
        <f t="shared" si="73"/>
        <v>-506.35199999999998</v>
      </c>
      <c r="N978" s="6" t="str">
        <f>VLOOKUP(C978,'[22]Trips&amp;Operators'!$C$1:$E$99999,3,FALSE)</f>
        <v>STRICKLAND</v>
      </c>
      <c r="O978" s="7" t="s">
        <v>26</v>
      </c>
      <c r="P978" s="8" t="str">
        <f>VLOOKUP(E978,[2]CommonEnf!$A$1:$B$19,2,FALSE)</f>
        <v>Speed Restriction</v>
      </c>
      <c r="Q978" s="4" t="str">
        <f t="shared" si="74"/>
        <v>21</v>
      </c>
      <c r="R978" s="9">
        <f t="shared" si="75"/>
        <v>42634</v>
      </c>
      <c r="S978" s="4" t="str">
        <f t="shared" si="76"/>
        <v>0105-21</v>
      </c>
      <c r="T978" s="4" t="str">
        <f t="shared" si="77"/>
        <v>EC</v>
      </c>
    </row>
    <row r="979" spans="1:20" x14ac:dyDescent="0.25">
      <c r="A979" s="3">
        <v>42634.29420138889</v>
      </c>
      <c r="B979" s="4" t="s">
        <v>185</v>
      </c>
      <c r="C979" s="4" t="s">
        <v>896</v>
      </c>
      <c r="D979" s="4" t="s">
        <v>33</v>
      </c>
      <c r="E979" s="4" t="s">
        <v>45</v>
      </c>
      <c r="F979" s="5">
        <v>700</v>
      </c>
      <c r="G979" s="5">
        <v>751</v>
      </c>
      <c r="H979" s="5">
        <v>175405</v>
      </c>
      <c r="I979" s="5">
        <v>172493</v>
      </c>
      <c r="J979" s="4" t="s">
        <v>46</v>
      </c>
      <c r="K979" s="5">
        <v>183829</v>
      </c>
      <c r="L979" s="17" t="s">
        <v>25</v>
      </c>
      <c r="M979" s="5">
        <f t="shared" si="73"/>
        <v>-5985.4080000000004</v>
      </c>
      <c r="N979" s="6" t="str">
        <f>VLOOKUP(C979,'[22]Trips&amp;Operators'!$C$1:$E$99999,3,FALSE)</f>
        <v>STRICKLAND</v>
      </c>
      <c r="O979" s="7" t="s">
        <v>26</v>
      </c>
      <c r="P979" s="8" t="str">
        <f>VLOOKUP(E979,[2]CommonEnf!$A$1:$B$19,2,FALSE)</f>
        <v>Speed Restriction</v>
      </c>
      <c r="Q979" s="4" t="str">
        <f t="shared" si="74"/>
        <v>21</v>
      </c>
      <c r="R979" s="9">
        <f t="shared" si="75"/>
        <v>42634</v>
      </c>
      <c r="S979" s="4" t="str">
        <f t="shared" si="76"/>
        <v>0120-21</v>
      </c>
      <c r="T979" s="4" t="str">
        <f t="shared" si="77"/>
        <v>EC</v>
      </c>
    </row>
    <row r="980" spans="1:20" x14ac:dyDescent="0.25">
      <c r="A980" s="3">
        <v>42634.484050925923</v>
      </c>
      <c r="B980" s="4" t="s">
        <v>124</v>
      </c>
      <c r="C980" s="4" t="s">
        <v>902</v>
      </c>
      <c r="D980" s="4" t="s">
        <v>33</v>
      </c>
      <c r="E980" s="4" t="s">
        <v>45</v>
      </c>
      <c r="F980" s="5">
        <v>700</v>
      </c>
      <c r="G980" s="5">
        <v>750</v>
      </c>
      <c r="H980" s="5">
        <v>179214</v>
      </c>
      <c r="I980" s="5">
        <v>175369</v>
      </c>
      <c r="J980" s="4" t="s">
        <v>46</v>
      </c>
      <c r="K980" s="5">
        <v>183829</v>
      </c>
      <c r="L980" s="17" t="s">
        <v>25</v>
      </c>
      <c r="M980" s="5">
        <f t="shared" si="73"/>
        <v>-4466.88</v>
      </c>
      <c r="N980" s="6" t="str">
        <f>VLOOKUP(C980,'[22]Trips&amp;Operators'!$C$1:$E$99999,3,FALSE)</f>
        <v>STARKS</v>
      </c>
      <c r="O980" s="7" t="s">
        <v>26</v>
      </c>
      <c r="P980" s="8" t="str">
        <f>VLOOKUP(E980,[2]CommonEnf!$A$1:$B$19,2,FALSE)</f>
        <v>Speed Restriction</v>
      </c>
      <c r="Q980" s="4" t="str">
        <f t="shared" si="74"/>
        <v>21</v>
      </c>
      <c r="R980" s="9">
        <f t="shared" si="75"/>
        <v>42634</v>
      </c>
      <c r="S980" s="4" t="str">
        <f t="shared" si="76"/>
        <v>0156-21</v>
      </c>
      <c r="T980" s="4" t="str">
        <f t="shared" si="77"/>
        <v>EC</v>
      </c>
    </row>
    <row r="981" spans="1:20" x14ac:dyDescent="0.25">
      <c r="A981" s="3">
        <v>42634.424328703702</v>
      </c>
      <c r="B981" s="4" t="s">
        <v>182</v>
      </c>
      <c r="C981" s="4" t="s">
        <v>903</v>
      </c>
      <c r="D981" s="4" t="s">
        <v>30</v>
      </c>
      <c r="E981" s="4" t="s">
        <v>45</v>
      </c>
      <c r="F981" s="5">
        <v>450</v>
      </c>
      <c r="G981" s="5">
        <v>552</v>
      </c>
      <c r="H981" s="5">
        <v>188713</v>
      </c>
      <c r="I981" s="5">
        <v>190932</v>
      </c>
      <c r="J981" s="4" t="s">
        <v>46</v>
      </c>
      <c r="K981" s="5">
        <v>190834</v>
      </c>
      <c r="L981" s="17" t="s">
        <v>34</v>
      </c>
      <c r="M981" s="5">
        <f t="shared" si="73"/>
        <v>-51.744</v>
      </c>
      <c r="N981" s="6" t="str">
        <f>VLOOKUP(C981,'[22]Trips&amp;Operators'!$C$1:$E$99999,3,FALSE)</f>
        <v>STRICKLAND</v>
      </c>
      <c r="O981" s="7" t="s">
        <v>26</v>
      </c>
      <c r="P981" s="8" t="str">
        <f>VLOOKUP(E981,[2]CommonEnf!$A$1:$B$19,2,FALSE)</f>
        <v>Speed Restriction</v>
      </c>
      <c r="Q981" s="4" t="str">
        <f t="shared" si="74"/>
        <v>21</v>
      </c>
      <c r="R981" s="9">
        <f t="shared" si="75"/>
        <v>42634</v>
      </c>
      <c r="S981" s="4" t="str">
        <f t="shared" si="76"/>
        <v>0147-21</v>
      </c>
      <c r="T981" s="4" t="str">
        <f t="shared" si="77"/>
        <v>EC</v>
      </c>
    </row>
    <row r="982" spans="1:20" x14ac:dyDescent="0.25">
      <c r="A982" s="3">
        <v>42634.585578703707</v>
      </c>
      <c r="B982" s="4" t="s">
        <v>234</v>
      </c>
      <c r="C982" s="4" t="s">
        <v>904</v>
      </c>
      <c r="D982" s="4" t="s">
        <v>30</v>
      </c>
      <c r="E982" s="4" t="s">
        <v>45</v>
      </c>
      <c r="F982" s="5">
        <v>550</v>
      </c>
      <c r="G982" s="5">
        <v>800</v>
      </c>
      <c r="H982" s="5">
        <v>217956</v>
      </c>
      <c r="I982" s="5">
        <v>222193</v>
      </c>
      <c r="J982" s="4" t="s">
        <v>46</v>
      </c>
      <c r="K982" s="5">
        <v>222090</v>
      </c>
      <c r="L982" s="17" t="s">
        <v>34</v>
      </c>
      <c r="M982" s="5">
        <f t="shared" si="73"/>
        <v>-54.384</v>
      </c>
      <c r="N982" s="6" t="str">
        <f>VLOOKUP(C982,'[22]Trips&amp;Operators'!$C$1:$E$99999,3,FALSE)</f>
        <v>HILLS</v>
      </c>
      <c r="O982" s="7" t="s">
        <v>26</v>
      </c>
      <c r="P982" s="8" t="str">
        <f>VLOOKUP(E982,[2]CommonEnf!$A$1:$B$19,2,FALSE)</f>
        <v>Speed Restriction</v>
      </c>
      <c r="Q982" s="4" t="str">
        <f t="shared" si="74"/>
        <v>21</v>
      </c>
      <c r="R982" s="9">
        <f t="shared" si="75"/>
        <v>42634</v>
      </c>
      <c r="S982" s="4" t="str">
        <f t="shared" si="76"/>
        <v>0179-21</v>
      </c>
      <c r="T982" s="4" t="str">
        <f t="shared" si="77"/>
        <v>EC</v>
      </c>
    </row>
    <row r="983" spans="1:20" x14ac:dyDescent="0.25">
      <c r="A983" s="3">
        <v>42634.441608796296</v>
      </c>
      <c r="B983" s="4" t="s">
        <v>234</v>
      </c>
      <c r="C983" s="4" t="s">
        <v>905</v>
      </c>
      <c r="D983" s="4" t="s">
        <v>30</v>
      </c>
      <c r="E983" s="4" t="s">
        <v>45</v>
      </c>
      <c r="F983" s="5">
        <v>150</v>
      </c>
      <c r="G983" s="5">
        <v>304</v>
      </c>
      <c r="H983" s="5">
        <v>228554</v>
      </c>
      <c r="I983" s="5">
        <v>229348</v>
      </c>
      <c r="J983" s="4" t="s">
        <v>46</v>
      </c>
      <c r="K983" s="5">
        <v>230436</v>
      </c>
      <c r="L983" s="17" t="s">
        <v>34</v>
      </c>
      <c r="M983" s="5">
        <f t="shared" si="73"/>
        <v>574.46400000000006</v>
      </c>
      <c r="N983" s="6" t="str">
        <f>VLOOKUP(C983,'[22]Trips&amp;Operators'!$C$1:$E$99999,3,FALSE)</f>
        <v>KILLION</v>
      </c>
      <c r="O983" s="7" t="s">
        <v>26</v>
      </c>
      <c r="P983" s="8" t="str">
        <f>VLOOKUP(E983,[2]CommonEnf!$A$1:$B$19,2,FALSE)</f>
        <v>Speed Restriction</v>
      </c>
      <c r="Q983" s="4" t="str">
        <f t="shared" si="74"/>
        <v>21</v>
      </c>
      <c r="R983" s="9">
        <f t="shared" si="75"/>
        <v>42634</v>
      </c>
      <c r="S983" s="4" t="str">
        <f t="shared" si="76"/>
        <v>0151-21</v>
      </c>
      <c r="T983" s="4" t="str">
        <f t="shared" si="77"/>
        <v>EC</v>
      </c>
    </row>
    <row r="984" spans="1:20" x14ac:dyDescent="0.25">
      <c r="A984" s="3">
        <v>42634.360439814816</v>
      </c>
      <c r="B984" s="4" t="s">
        <v>31</v>
      </c>
      <c r="C984" s="4" t="s">
        <v>906</v>
      </c>
      <c r="D984" s="4" t="s">
        <v>30</v>
      </c>
      <c r="E984" s="4" t="s">
        <v>55</v>
      </c>
      <c r="F984" s="5">
        <v>0</v>
      </c>
      <c r="G984" s="5">
        <v>151</v>
      </c>
      <c r="H984" s="5">
        <v>20315</v>
      </c>
      <c r="I984" s="5">
        <v>20617</v>
      </c>
      <c r="J984" s="4" t="s">
        <v>56</v>
      </c>
      <c r="K984" s="5">
        <v>20617</v>
      </c>
      <c r="L984" s="17" t="s">
        <v>34</v>
      </c>
      <c r="M984" s="5">
        <f t="shared" si="73"/>
        <v>0</v>
      </c>
      <c r="N984" s="6" t="str">
        <f>VLOOKUP(C984,'[22]Trips&amp;Operators'!$C$1:$E$99999,3,FALSE)</f>
        <v>ROCHA</v>
      </c>
      <c r="O984" s="7" t="s">
        <v>26</v>
      </c>
      <c r="P984" s="8" t="s">
        <v>907</v>
      </c>
      <c r="Q984" s="4" t="str">
        <f t="shared" si="74"/>
        <v>21</v>
      </c>
      <c r="R984" s="9">
        <f t="shared" si="75"/>
        <v>42634</v>
      </c>
      <c r="S984" s="4" t="str">
        <f t="shared" si="76"/>
        <v>0139-21</v>
      </c>
      <c r="T984" s="4" t="str">
        <f t="shared" si="77"/>
        <v>EC</v>
      </c>
    </row>
    <row r="985" spans="1:20" x14ac:dyDescent="0.25">
      <c r="A985" s="3">
        <v>42634.687881944446</v>
      </c>
      <c r="B985" s="4" t="s">
        <v>143</v>
      </c>
      <c r="C985" s="4" t="s">
        <v>908</v>
      </c>
      <c r="D985" s="4" t="s">
        <v>30</v>
      </c>
      <c r="E985" s="4" t="s">
        <v>55</v>
      </c>
      <c r="F985" s="5">
        <v>0</v>
      </c>
      <c r="G985" s="5">
        <v>139</v>
      </c>
      <c r="H985" s="5">
        <v>50410</v>
      </c>
      <c r="I985" s="5">
        <v>50584</v>
      </c>
      <c r="J985" s="4" t="s">
        <v>56</v>
      </c>
      <c r="K985" s="5">
        <v>50746</v>
      </c>
      <c r="L985" s="17" t="s">
        <v>34</v>
      </c>
      <c r="M985" s="5">
        <f t="shared" si="73"/>
        <v>85.536000000000001</v>
      </c>
      <c r="N985" s="6" t="str">
        <f>VLOOKUP(C985,'[22]Trips&amp;Operators'!$C$1:$E$99999,3,FALSE)</f>
        <v>BONDS</v>
      </c>
      <c r="O985" s="7" t="s">
        <v>120</v>
      </c>
      <c r="P985" s="8" t="s">
        <v>155</v>
      </c>
      <c r="Q985" s="4" t="str">
        <f t="shared" si="74"/>
        <v>21</v>
      </c>
      <c r="R985" s="9">
        <f t="shared" si="75"/>
        <v>42634</v>
      </c>
      <c r="S985" s="4" t="str">
        <f t="shared" si="76"/>
        <v>0201-21</v>
      </c>
      <c r="T985" s="4" t="str">
        <f t="shared" si="77"/>
        <v>EC</v>
      </c>
    </row>
    <row r="986" spans="1:20" x14ac:dyDescent="0.25">
      <c r="A986" s="3">
        <v>42634.461585648147</v>
      </c>
      <c r="B986" s="4" t="s">
        <v>207</v>
      </c>
      <c r="C986" s="4" t="s">
        <v>909</v>
      </c>
      <c r="D986" s="4" t="s">
        <v>30</v>
      </c>
      <c r="E986" s="4" t="s">
        <v>55</v>
      </c>
      <c r="F986" s="5">
        <v>0</v>
      </c>
      <c r="G986" s="5">
        <v>483</v>
      </c>
      <c r="H986" s="5">
        <v>104085</v>
      </c>
      <c r="I986" s="5">
        <v>105863</v>
      </c>
      <c r="J986" s="4" t="s">
        <v>56</v>
      </c>
      <c r="K986" s="5">
        <v>107939</v>
      </c>
      <c r="L986" s="17" t="s">
        <v>34</v>
      </c>
      <c r="M986" s="5">
        <f t="shared" si="73"/>
        <v>1096.1279999999999</v>
      </c>
      <c r="N986" s="6" t="str">
        <f>VLOOKUP(C986,'[22]Trips&amp;Operators'!$C$1:$E$99999,3,FALSE)</f>
        <v>STARKS</v>
      </c>
      <c r="O986" s="7" t="s">
        <v>26</v>
      </c>
      <c r="P986" s="8" t="str">
        <f>VLOOKUP(E986,[2]CommonEnf!$A$1:$B$19,2,FALSE)</f>
        <v>Legitimate STOP signal aspect</v>
      </c>
      <c r="Q986" s="4" t="str">
        <f t="shared" si="74"/>
        <v>21</v>
      </c>
      <c r="R986" s="9">
        <f t="shared" si="75"/>
        <v>42634</v>
      </c>
      <c r="S986" s="4" t="str">
        <f t="shared" si="76"/>
        <v>0155-21</v>
      </c>
      <c r="T986" s="4" t="str">
        <f t="shared" si="77"/>
        <v>EC</v>
      </c>
    </row>
    <row r="987" spans="1:20" x14ac:dyDescent="0.25">
      <c r="A987" s="3">
        <v>42634.749305555553</v>
      </c>
      <c r="B987" s="4" t="s">
        <v>128</v>
      </c>
      <c r="C987" s="4" t="s">
        <v>889</v>
      </c>
      <c r="D987" s="4" t="s">
        <v>30</v>
      </c>
      <c r="E987" s="4" t="s">
        <v>55</v>
      </c>
      <c r="F987" s="5">
        <v>0</v>
      </c>
      <c r="G987" s="5">
        <v>83</v>
      </c>
      <c r="H987" s="5">
        <v>58173</v>
      </c>
      <c r="I987" s="5">
        <v>58232</v>
      </c>
      <c r="J987" s="4" t="s">
        <v>56</v>
      </c>
      <c r="K987" s="5">
        <v>107939</v>
      </c>
      <c r="L987" s="17" t="s">
        <v>34</v>
      </c>
      <c r="M987" s="5">
        <f t="shared" si="73"/>
        <v>26245.295999999998</v>
      </c>
      <c r="N987" s="6" t="str">
        <f>VLOOKUP(C987,'[22]Trips&amp;Operators'!$C$1:$E$99999,3,FALSE)</f>
        <v>YANAI</v>
      </c>
      <c r="O987" s="7" t="s">
        <v>26</v>
      </c>
      <c r="P987" s="8" t="str">
        <f>VLOOKUP(E987,[2]CommonEnf!$A$1:$B$19,2,FALSE)</f>
        <v>Legitimate STOP signal aspect</v>
      </c>
      <c r="Q987" s="4" t="str">
        <f t="shared" si="74"/>
        <v>21</v>
      </c>
      <c r="R987" s="9">
        <f t="shared" si="75"/>
        <v>42634</v>
      </c>
      <c r="S987" s="4" t="str">
        <f t="shared" si="76"/>
        <v>0213-21</v>
      </c>
      <c r="T987" s="4" t="str">
        <f t="shared" si="77"/>
        <v>EC</v>
      </c>
    </row>
    <row r="988" spans="1:20" x14ac:dyDescent="0.25">
      <c r="A988" s="3">
        <v>42634.716666666667</v>
      </c>
      <c r="B988" s="4" t="s">
        <v>122</v>
      </c>
      <c r="C988" s="4" t="s">
        <v>897</v>
      </c>
      <c r="D988" s="4" t="s">
        <v>30</v>
      </c>
      <c r="E988" s="4" t="s">
        <v>55</v>
      </c>
      <c r="F988" s="5">
        <v>0</v>
      </c>
      <c r="G988" s="5">
        <v>542</v>
      </c>
      <c r="H988" s="5">
        <v>131354</v>
      </c>
      <c r="I988" s="5">
        <v>129562</v>
      </c>
      <c r="J988" s="4" t="s">
        <v>56</v>
      </c>
      <c r="K988" s="5">
        <v>127587</v>
      </c>
      <c r="L988" s="17" t="s">
        <v>25</v>
      </c>
      <c r="M988" s="5">
        <f t="shared" si="73"/>
        <v>1042.8</v>
      </c>
      <c r="N988" s="6" t="str">
        <f>VLOOKUP(C988,'[22]Trips&amp;Operators'!$C$1:$E$99999,3,FALSE)</f>
        <v>STORY</v>
      </c>
      <c r="O988" s="7" t="s">
        <v>26</v>
      </c>
      <c r="P988" s="8" t="str">
        <f>VLOOKUP(E988,[2]CommonEnf!$A$1:$B$19,2,FALSE)</f>
        <v>Legitimate STOP signal aspect</v>
      </c>
      <c r="Q988" s="4" t="str">
        <f t="shared" si="74"/>
        <v>21</v>
      </c>
      <c r="R988" s="9">
        <f t="shared" si="75"/>
        <v>42634</v>
      </c>
      <c r="S988" s="4" t="str">
        <f t="shared" si="76"/>
        <v>0200-21</v>
      </c>
      <c r="T988" s="4" t="str">
        <f t="shared" si="77"/>
        <v>EC</v>
      </c>
    </row>
    <row r="989" spans="1:20" x14ac:dyDescent="0.25">
      <c r="A989" s="3">
        <v>42634.746655092589</v>
      </c>
      <c r="B989" s="4" t="s">
        <v>66</v>
      </c>
      <c r="C989" s="4" t="s">
        <v>910</v>
      </c>
      <c r="D989" s="4" t="s">
        <v>30</v>
      </c>
      <c r="E989" s="4" t="s">
        <v>55</v>
      </c>
      <c r="F989" s="5">
        <v>0</v>
      </c>
      <c r="G989" s="5">
        <v>378</v>
      </c>
      <c r="H989" s="5">
        <v>130103</v>
      </c>
      <c r="I989" s="5">
        <v>128982</v>
      </c>
      <c r="J989" s="4" t="s">
        <v>56</v>
      </c>
      <c r="K989" s="5">
        <v>127587</v>
      </c>
      <c r="L989" s="17" t="s">
        <v>25</v>
      </c>
      <c r="M989" s="5">
        <f t="shared" si="73"/>
        <v>736.56</v>
      </c>
      <c r="N989" s="6" t="str">
        <f>VLOOKUP(C989,'[22]Trips&amp;Operators'!$C$1:$E$99999,3,FALSE)</f>
        <v>HELVIE</v>
      </c>
      <c r="O989" s="7" t="s">
        <v>26</v>
      </c>
      <c r="P989" s="8" t="str">
        <f>VLOOKUP(E989,[2]CommonEnf!$A$1:$B$19,2,FALSE)</f>
        <v>Legitimate STOP signal aspect</v>
      </c>
      <c r="Q989" s="4" t="str">
        <f t="shared" si="74"/>
        <v>21</v>
      </c>
      <c r="R989" s="9">
        <f t="shared" si="75"/>
        <v>42634</v>
      </c>
      <c r="S989" s="4" t="str">
        <f t="shared" si="76"/>
        <v>0206-21</v>
      </c>
      <c r="T989" s="4" t="str">
        <f t="shared" si="77"/>
        <v>EC</v>
      </c>
    </row>
    <row r="990" spans="1:20" x14ac:dyDescent="0.25">
      <c r="A990" s="3">
        <v>42634.730868055558</v>
      </c>
      <c r="B990" s="4" t="s">
        <v>234</v>
      </c>
      <c r="C990" s="4" t="s">
        <v>891</v>
      </c>
      <c r="D990" s="4" t="s">
        <v>30</v>
      </c>
      <c r="E990" s="4" t="s">
        <v>55</v>
      </c>
      <c r="F990" s="5">
        <v>0</v>
      </c>
      <c r="G990" s="5">
        <v>602</v>
      </c>
      <c r="H990" s="5">
        <v>151612</v>
      </c>
      <c r="I990" s="5">
        <v>154110</v>
      </c>
      <c r="J990" s="4" t="s">
        <v>56</v>
      </c>
      <c r="K990" s="5">
        <v>155600</v>
      </c>
      <c r="L990" s="17" t="s">
        <v>34</v>
      </c>
      <c r="M990" s="5">
        <f t="shared" si="73"/>
        <v>786.72</v>
      </c>
      <c r="N990" s="6" t="str">
        <f>VLOOKUP(C990,'[22]Trips&amp;Operators'!$C$1:$E$99999,3,FALSE)</f>
        <v>HILLS</v>
      </c>
      <c r="O990" s="7" t="s">
        <v>26</v>
      </c>
      <c r="P990" s="8" t="str">
        <f>VLOOKUP(E990,[2]CommonEnf!$A$1:$B$19,2,FALSE)</f>
        <v>Legitimate STOP signal aspect</v>
      </c>
      <c r="Q990" s="4" t="str">
        <f t="shared" si="74"/>
        <v>21</v>
      </c>
      <c r="R990" s="9">
        <f t="shared" si="75"/>
        <v>42634</v>
      </c>
      <c r="S990" s="4" t="str">
        <f t="shared" si="76"/>
        <v>0207-21</v>
      </c>
      <c r="T990" s="4" t="str">
        <f t="shared" si="77"/>
        <v>EC</v>
      </c>
    </row>
    <row r="991" spans="1:20" x14ac:dyDescent="0.25">
      <c r="A991" s="3">
        <v>42634.220173611109</v>
      </c>
      <c r="B991" s="4" t="s">
        <v>60</v>
      </c>
      <c r="C991" s="4" t="s">
        <v>911</v>
      </c>
      <c r="D991" s="4" t="s">
        <v>30</v>
      </c>
      <c r="E991" s="4" t="s">
        <v>55</v>
      </c>
      <c r="F991" s="5">
        <v>0</v>
      </c>
      <c r="G991" s="5">
        <v>348</v>
      </c>
      <c r="H991" s="5">
        <v>194015</v>
      </c>
      <c r="I991" s="5">
        <v>193229</v>
      </c>
      <c r="J991" s="4" t="s">
        <v>56</v>
      </c>
      <c r="K991" s="5">
        <v>191723</v>
      </c>
      <c r="L991" s="17" t="s">
        <v>25</v>
      </c>
      <c r="M991" s="5">
        <f t="shared" si="73"/>
        <v>795.16800000000001</v>
      </c>
      <c r="N991" s="6" t="str">
        <f>VLOOKUP(C991,'[22]Trips&amp;Operators'!$C$1:$E$99999,3,FALSE)</f>
        <v>STRICKLAND</v>
      </c>
      <c r="O991" s="7" t="s">
        <v>26</v>
      </c>
      <c r="P991" s="8" t="str">
        <f>VLOOKUP(E991,[2]CommonEnf!$A$1:$B$19,2,FALSE)</f>
        <v>Legitimate STOP signal aspect</v>
      </c>
      <c r="Q991" s="4" t="str">
        <f t="shared" si="74"/>
        <v>21</v>
      </c>
      <c r="R991" s="9">
        <f t="shared" si="75"/>
        <v>42634</v>
      </c>
      <c r="S991" s="4" t="str">
        <f t="shared" si="76"/>
        <v>0106-21</v>
      </c>
      <c r="T991" s="4" t="str">
        <f t="shared" si="77"/>
        <v>EC</v>
      </c>
    </row>
    <row r="992" spans="1:20" x14ac:dyDescent="0.25">
      <c r="A992" s="3">
        <v>42634.245520833334</v>
      </c>
      <c r="B992" s="4" t="s">
        <v>60</v>
      </c>
      <c r="C992" s="4" t="s">
        <v>911</v>
      </c>
      <c r="D992" s="4" t="s">
        <v>30</v>
      </c>
      <c r="E992" s="4" t="s">
        <v>63</v>
      </c>
      <c r="F992" s="5">
        <v>0</v>
      </c>
      <c r="G992" s="5">
        <v>49</v>
      </c>
      <c r="H992" s="5">
        <v>196</v>
      </c>
      <c r="I992" s="5">
        <v>141</v>
      </c>
      <c r="J992" s="4" t="s">
        <v>64</v>
      </c>
      <c r="K992" s="5">
        <v>1</v>
      </c>
      <c r="L992" s="17" t="s">
        <v>25</v>
      </c>
      <c r="M992" s="5">
        <f t="shared" si="73"/>
        <v>73.92</v>
      </c>
      <c r="N992" s="6" t="str">
        <f>VLOOKUP(C992,'[22]Trips&amp;Operators'!$C$1:$E$99999,3,FALSE)</f>
        <v>STRICKLAND</v>
      </c>
      <c r="O992" s="7" t="s">
        <v>26</v>
      </c>
      <c r="P992" s="8" t="str">
        <f>VLOOKUP(E992,[2]CommonEnf!$A$1:$B$19,2,FALSE)</f>
        <v>Line terminus</v>
      </c>
      <c r="Q992" s="4" t="str">
        <f t="shared" si="74"/>
        <v>21</v>
      </c>
      <c r="R992" s="9">
        <f t="shared" si="75"/>
        <v>42634</v>
      </c>
      <c r="S992" s="4" t="str">
        <f t="shared" si="76"/>
        <v>0106-21</v>
      </c>
      <c r="T992" s="4" t="str">
        <f t="shared" si="77"/>
        <v>EC</v>
      </c>
    </row>
    <row r="993" spans="1:20" x14ac:dyDescent="0.25">
      <c r="A993" s="3">
        <v>42634.30605324074</v>
      </c>
      <c r="B993" s="4" t="s">
        <v>20</v>
      </c>
      <c r="C993" s="4" t="s">
        <v>912</v>
      </c>
      <c r="D993" s="4" t="s">
        <v>30</v>
      </c>
      <c r="E993" s="4" t="s">
        <v>63</v>
      </c>
      <c r="F993" s="5">
        <v>0</v>
      </c>
      <c r="G993" s="5">
        <v>39</v>
      </c>
      <c r="H993" s="5">
        <v>145</v>
      </c>
      <c r="I993" s="5">
        <v>114</v>
      </c>
      <c r="J993" s="4" t="s">
        <v>64</v>
      </c>
      <c r="K993" s="5">
        <v>1</v>
      </c>
      <c r="L993" s="17" t="s">
        <v>25</v>
      </c>
      <c r="M993" s="5">
        <f t="shared" si="73"/>
        <v>59.664000000000001</v>
      </c>
      <c r="N993" s="6" t="str">
        <f>VLOOKUP(C993,'[22]Trips&amp;Operators'!$C$1:$E$99999,3,FALSE)</f>
        <v>ACKERMAN</v>
      </c>
      <c r="O993" s="7" t="s">
        <v>26</v>
      </c>
      <c r="P993" s="8" t="str">
        <f>VLOOKUP(E993,[2]CommonEnf!$A$1:$B$19,2,FALSE)</f>
        <v>Line terminus</v>
      </c>
      <c r="Q993" s="4" t="str">
        <f t="shared" si="74"/>
        <v>21</v>
      </c>
      <c r="R993" s="9">
        <f t="shared" si="75"/>
        <v>42634</v>
      </c>
      <c r="S993" s="4" t="str">
        <f t="shared" si="76"/>
        <v>0118-21</v>
      </c>
      <c r="T993" s="4" t="str">
        <f t="shared" si="77"/>
        <v>EC</v>
      </c>
    </row>
    <row r="994" spans="1:20" x14ac:dyDescent="0.25">
      <c r="A994" s="3">
        <v>42634.382407407407</v>
      </c>
      <c r="B994" s="4" t="s">
        <v>20</v>
      </c>
      <c r="C994" s="4" t="s">
        <v>913</v>
      </c>
      <c r="D994" s="4" t="s">
        <v>30</v>
      </c>
      <c r="E994" s="4" t="s">
        <v>63</v>
      </c>
      <c r="F994" s="5">
        <v>0</v>
      </c>
      <c r="G994" s="5">
        <v>49</v>
      </c>
      <c r="H994" s="5">
        <v>149</v>
      </c>
      <c r="I994" s="5">
        <v>130</v>
      </c>
      <c r="J994" s="4" t="s">
        <v>64</v>
      </c>
      <c r="K994" s="5">
        <v>1</v>
      </c>
      <c r="L994" s="17" t="s">
        <v>25</v>
      </c>
      <c r="M994" s="5">
        <f t="shared" si="73"/>
        <v>68.111999999999995</v>
      </c>
      <c r="N994" s="6" t="str">
        <f>VLOOKUP(C994,'[22]Trips&amp;Operators'!$C$1:$E$99999,3,FALSE)</f>
        <v>ACKERMAN</v>
      </c>
      <c r="O994" s="7" t="s">
        <v>26</v>
      </c>
      <c r="P994" s="8" t="str">
        <f>VLOOKUP(E994,[2]CommonEnf!$A$1:$B$19,2,FALSE)</f>
        <v>Line terminus</v>
      </c>
      <c r="Q994" s="4" t="str">
        <f t="shared" si="74"/>
        <v>21</v>
      </c>
      <c r="R994" s="9">
        <f t="shared" si="75"/>
        <v>42634</v>
      </c>
      <c r="S994" s="4" t="str">
        <f t="shared" si="76"/>
        <v>0132-21</v>
      </c>
      <c r="T994" s="4" t="str">
        <f t="shared" si="77"/>
        <v>EC</v>
      </c>
    </row>
    <row r="995" spans="1:20" x14ac:dyDescent="0.25">
      <c r="A995" s="3">
        <v>42634.662152777775</v>
      </c>
      <c r="B995" s="4" t="s">
        <v>122</v>
      </c>
      <c r="C995" s="4" t="s">
        <v>914</v>
      </c>
      <c r="D995" s="4" t="s">
        <v>30</v>
      </c>
      <c r="E995" s="4" t="s">
        <v>63</v>
      </c>
      <c r="F995" s="5">
        <v>0</v>
      </c>
      <c r="G995" s="5">
        <v>61</v>
      </c>
      <c r="H995" s="5">
        <v>234</v>
      </c>
      <c r="I995" s="5">
        <v>169</v>
      </c>
      <c r="J995" s="4" t="s">
        <v>64</v>
      </c>
      <c r="K995" s="5">
        <v>1</v>
      </c>
      <c r="L995" s="17" t="s">
        <v>25</v>
      </c>
      <c r="M995" s="5">
        <f t="shared" si="73"/>
        <v>88.703999999999994</v>
      </c>
      <c r="N995" s="6" t="str">
        <f>VLOOKUP(C995,'[22]Trips&amp;Operators'!$C$1:$E$99999,3,FALSE)</f>
        <v>STORY</v>
      </c>
      <c r="O995" s="7" t="s">
        <v>26</v>
      </c>
      <c r="P995" s="8" t="str">
        <f>VLOOKUP(E995,[2]CommonEnf!$A$1:$B$19,2,FALSE)</f>
        <v>Line terminus</v>
      </c>
      <c r="Q995" s="4" t="str">
        <f t="shared" si="74"/>
        <v>21</v>
      </c>
      <c r="R995" s="9">
        <f t="shared" si="75"/>
        <v>42634</v>
      </c>
      <c r="S995" s="4" t="str">
        <f t="shared" si="76"/>
        <v>0186-21</v>
      </c>
      <c r="T995" s="4" t="str">
        <f t="shared" si="77"/>
        <v>EC</v>
      </c>
    </row>
    <row r="996" spans="1:20" x14ac:dyDescent="0.25">
      <c r="A996" s="3">
        <v>42634.754803240743</v>
      </c>
      <c r="B996" s="4" t="s">
        <v>185</v>
      </c>
      <c r="C996" s="4" t="s">
        <v>915</v>
      </c>
      <c r="D996" s="4" t="s">
        <v>30</v>
      </c>
      <c r="E996" s="4" t="s">
        <v>63</v>
      </c>
      <c r="F996" s="5">
        <v>0</v>
      </c>
      <c r="G996" s="5">
        <v>66</v>
      </c>
      <c r="H996" s="5">
        <v>214</v>
      </c>
      <c r="I996" s="5">
        <v>154</v>
      </c>
      <c r="J996" s="4" t="s">
        <v>64</v>
      </c>
      <c r="K996" s="5">
        <v>1</v>
      </c>
      <c r="L996" s="17" t="s">
        <v>25</v>
      </c>
      <c r="M996" s="5">
        <f t="shared" si="73"/>
        <v>80.784000000000006</v>
      </c>
      <c r="N996" s="6" t="str">
        <f>VLOOKUP(C996,'[22]Trips&amp;Operators'!$C$1:$E$99999,3,FALSE)</f>
        <v>BARTLETT</v>
      </c>
      <c r="O996" s="7" t="s">
        <v>26</v>
      </c>
      <c r="P996" s="8" t="str">
        <f>VLOOKUP(E996,[2]CommonEnf!$A$1:$B$19,2,FALSE)</f>
        <v>Line terminus</v>
      </c>
      <c r="Q996" s="4" t="str">
        <f t="shared" si="74"/>
        <v>21</v>
      </c>
      <c r="R996" s="9">
        <f t="shared" si="75"/>
        <v>42634</v>
      </c>
      <c r="S996" s="4" t="str">
        <f t="shared" si="76"/>
        <v>0204-21</v>
      </c>
      <c r="T996" s="4" t="str">
        <f t="shared" si="77"/>
        <v>EC</v>
      </c>
    </row>
    <row r="997" spans="1:20" x14ac:dyDescent="0.25">
      <c r="A997" s="3">
        <v>42634.835949074077</v>
      </c>
      <c r="B997" s="4" t="s">
        <v>66</v>
      </c>
      <c r="C997" s="4" t="s">
        <v>916</v>
      </c>
      <c r="D997" s="4" t="s">
        <v>30</v>
      </c>
      <c r="E997" s="4" t="s">
        <v>63</v>
      </c>
      <c r="F997" s="5">
        <v>0</v>
      </c>
      <c r="G997" s="5">
        <v>62</v>
      </c>
      <c r="H997" s="5">
        <v>200</v>
      </c>
      <c r="I997" s="5">
        <v>143</v>
      </c>
      <c r="J997" s="4" t="s">
        <v>64</v>
      </c>
      <c r="K997" s="5">
        <v>1</v>
      </c>
      <c r="L997" s="17" t="s">
        <v>25</v>
      </c>
      <c r="M997" s="5">
        <f t="shared" si="73"/>
        <v>74.975999999999999</v>
      </c>
      <c r="N997" s="6" t="str">
        <f>VLOOKUP(C997,'[22]Trips&amp;Operators'!$C$1:$E$99999,3,FALSE)</f>
        <v>COOLAHAN</v>
      </c>
      <c r="O997" s="7" t="s">
        <v>26</v>
      </c>
      <c r="P997" s="8" t="str">
        <f>VLOOKUP(E997,[2]CommonEnf!$A$1:$B$19,2,FALSE)</f>
        <v>Line terminus</v>
      </c>
      <c r="Q997" s="4" t="str">
        <f t="shared" si="74"/>
        <v>21</v>
      </c>
      <c r="R997" s="9">
        <f t="shared" si="75"/>
        <v>42634</v>
      </c>
      <c r="S997" s="4" t="str">
        <f t="shared" si="76"/>
        <v>0220-21</v>
      </c>
      <c r="T997" s="4" t="str">
        <f t="shared" si="77"/>
        <v>EC</v>
      </c>
    </row>
    <row r="998" spans="1:20" x14ac:dyDescent="0.25">
      <c r="A998" s="3">
        <v>42635.002615740741</v>
      </c>
      <c r="B998" s="4" t="s">
        <v>66</v>
      </c>
      <c r="C998" s="4" t="s">
        <v>917</v>
      </c>
      <c r="D998" s="4" t="s">
        <v>30</v>
      </c>
      <c r="E998" s="4" t="s">
        <v>63</v>
      </c>
      <c r="F998" s="5">
        <v>0</v>
      </c>
      <c r="G998" s="5">
        <v>58</v>
      </c>
      <c r="H998" s="5">
        <v>218</v>
      </c>
      <c r="I998" s="5">
        <v>156</v>
      </c>
      <c r="J998" s="4" t="s">
        <v>64</v>
      </c>
      <c r="K998" s="5">
        <v>1</v>
      </c>
      <c r="L998" s="17" t="s">
        <v>25</v>
      </c>
      <c r="M998" s="5">
        <f t="shared" si="73"/>
        <v>81.84</v>
      </c>
      <c r="N998" s="6" t="str">
        <f>VLOOKUP(C998,'[22]Trips&amp;Operators'!$C$1:$E$99999,3,FALSE)</f>
        <v>COOLAHAN</v>
      </c>
      <c r="O998" s="7" t="s">
        <v>26</v>
      </c>
      <c r="P998" s="8" t="str">
        <f>VLOOKUP(E998,[2]CommonEnf!$A$1:$B$19,2,FALSE)</f>
        <v>Line terminus</v>
      </c>
      <c r="Q998" s="4" t="str">
        <f t="shared" si="74"/>
        <v>21</v>
      </c>
      <c r="R998" s="9">
        <f t="shared" si="75"/>
        <v>42634</v>
      </c>
      <c r="S998" s="4" t="str">
        <f t="shared" si="76"/>
        <v>0236-21</v>
      </c>
      <c r="T998" s="4" t="str">
        <f t="shared" si="77"/>
        <v>EC</v>
      </c>
    </row>
    <row r="999" spans="1:20" x14ac:dyDescent="0.25">
      <c r="A999" s="3">
        <v>42634.204953703702</v>
      </c>
      <c r="B999" s="4" t="s">
        <v>182</v>
      </c>
      <c r="C999" s="4" t="s">
        <v>901</v>
      </c>
      <c r="D999" s="4" t="s">
        <v>30</v>
      </c>
      <c r="E999" s="4" t="s">
        <v>63</v>
      </c>
      <c r="F999" s="5">
        <v>0</v>
      </c>
      <c r="G999" s="5">
        <v>82</v>
      </c>
      <c r="H999" s="5">
        <v>233184</v>
      </c>
      <c r="I999" s="5">
        <v>233282</v>
      </c>
      <c r="J999" s="4" t="s">
        <v>64</v>
      </c>
      <c r="K999" s="5">
        <v>233491</v>
      </c>
      <c r="L999" s="17" t="s">
        <v>34</v>
      </c>
      <c r="M999" s="5">
        <f t="shared" si="73"/>
        <v>110.352</v>
      </c>
      <c r="N999" s="6" t="str">
        <f>VLOOKUP(C999,'[22]Trips&amp;Operators'!$C$1:$E$99999,3,FALSE)</f>
        <v>STRICKLAND</v>
      </c>
      <c r="O999" s="7" t="s">
        <v>26</v>
      </c>
      <c r="P999" s="8" t="str">
        <f>VLOOKUP(E999,[2]CommonEnf!$A$1:$B$19,2,FALSE)</f>
        <v>Line terminus</v>
      </c>
      <c r="Q999" s="4" t="str">
        <f t="shared" si="74"/>
        <v>21</v>
      </c>
      <c r="R999" s="9">
        <f t="shared" si="75"/>
        <v>42634</v>
      </c>
      <c r="S999" s="4" t="str">
        <f t="shared" si="76"/>
        <v>0105-21</v>
      </c>
      <c r="T999" s="4" t="str">
        <f t="shared" si="77"/>
        <v>EC</v>
      </c>
    </row>
    <row r="1000" spans="1:20" x14ac:dyDescent="0.25">
      <c r="A1000" s="3">
        <v>42634.29515046296</v>
      </c>
      <c r="B1000" s="4" t="s">
        <v>234</v>
      </c>
      <c r="C1000" s="4" t="s">
        <v>918</v>
      </c>
      <c r="D1000" s="4" t="s">
        <v>30</v>
      </c>
      <c r="E1000" s="4" t="s">
        <v>63</v>
      </c>
      <c r="F1000" s="5">
        <v>0</v>
      </c>
      <c r="G1000" s="5">
        <v>99</v>
      </c>
      <c r="H1000" s="5">
        <v>233100</v>
      </c>
      <c r="I1000" s="5">
        <v>233229</v>
      </c>
      <c r="J1000" s="4" t="s">
        <v>64</v>
      </c>
      <c r="K1000" s="5">
        <v>233491</v>
      </c>
      <c r="L1000" s="17" t="s">
        <v>34</v>
      </c>
      <c r="M1000" s="5">
        <f t="shared" si="73"/>
        <v>138.33600000000001</v>
      </c>
      <c r="N1000" s="6" t="str">
        <f>VLOOKUP(C1000,'[22]Trips&amp;Operators'!$C$1:$E$99999,3,FALSE)</f>
        <v>KILLION</v>
      </c>
      <c r="O1000" s="7" t="s">
        <v>26</v>
      </c>
      <c r="P1000" s="8" t="str">
        <f>VLOOKUP(E1000,[2]CommonEnf!$A$1:$B$19,2,FALSE)</f>
        <v>Line terminus</v>
      </c>
      <c r="Q1000" s="4" t="str">
        <f t="shared" si="74"/>
        <v>21</v>
      </c>
      <c r="R1000" s="9">
        <f t="shared" si="75"/>
        <v>42634</v>
      </c>
      <c r="S1000" s="4" t="str">
        <f t="shared" si="76"/>
        <v>0123-21</v>
      </c>
      <c r="T1000" s="4" t="str">
        <f t="shared" si="77"/>
        <v>EC</v>
      </c>
    </row>
    <row r="1001" spans="1:20" x14ac:dyDescent="0.25">
      <c r="A1001" s="3">
        <v>42634.556944444441</v>
      </c>
      <c r="B1001" s="4" t="s">
        <v>143</v>
      </c>
      <c r="C1001" s="4" t="s">
        <v>919</v>
      </c>
      <c r="D1001" s="4" t="s">
        <v>30</v>
      </c>
      <c r="E1001" s="4" t="s">
        <v>63</v>
      </c>
      <c r="F1001" s="5">
        <v>0</v>
      </c>
      <c r="G1001" s="5">
        <v>58</v>
      </c>
      <c r="H1001" s="5">
        <v>233291</v>
      </c>
      <c r="I1001" s="5">
        <v>233337</v>
      </c>
      <c r="J1001" s="4" t="s">
        <v>64</v>
      </c>
      <c r="K1001" s="5">
        <v>233491</v>
      </c>
      <c r="L1001" s="17" t="s">
        <v>34</v>
      </c>
      <c r="M1001" s="5">
        <f t="shared" si="73"/>
        <v>81.311999999999998</v>
      </c>
      <c r="N1001" s="6" t="str">
        <f>VLOOKUP(C1001,'[22]Trips&amp;Operators'!$C$1:$E$99999,3,FALSE)</f>
        <v>BONDS</v>
      </c>
      <c r="O1001" s="7" t="s">
        <v>26</v>
      </c>
      <c r="P1001" s="8" t="str">
        <f>VLOOKUP(E1001,[2]CommonEnf!$A$1:$B$19,2,FALSE)</f>
        <v>Line terminus</v>
      </c>
      <c r="Q1001" s="4" t="str">
        <f t="shared" si="74"/>
        <v>21</v>
      </c>
      <c r="R1001" s="9">
        <f t="shared" si="75"/>
        <v>42634</v>
      </c>
      <c r="S1001" s="4" t="str">
        <f t="shared" si="76"/>
        <v>0173-21</v>
      </c>
      <c r="T1001" s="4" t="str">
        <f t="shared" si="77"/>
        <v>EC</v>
      </c>
    </row>
    <row r="1002" spans="1:20" x14ac:dyDescent="0.25">
      <c r="A1002" s="3">
        <v>42634.393865740742</v>
      </c>
      <c r="B1002" s="4" t="s">
        <v>140</v>
      </c>
      <c r="C1002" s="4" t="s">
        <v>920</v>
      </c>
      <c r="D1002" s="4" t="s">
        <v>30</v>
      </c>
      <c r="E1002" s="4" t="s">
        <v>45</v>
      </c>
      <c r="F1002" s="5">
        <v>300</v>
      </c>
      <c r="G1002" s="5">
        <v>382</v>
      </c>
      <c r="H1002" s="5">
        <v>19444</v>
      </c>
      <c r="I1002" s="5">
        <v>20506</v>
      </c>
      <c r="J1002" s="4" t="s">
        <v>46</v>
      </c>
      <c r="K1002" s="5">
        <v>21299</v>
      </c>
      <c r="L1002" s="17" t="s">
        <v>34</v>
      </c>
      <c r="M1002" s="5">
        <f t="shared" si="73"/>
        <v>418.70400000000001</v>
      </c>
      <c r="N1002" s="6" t="str">
        <f>VLOOKUP(C1002,'[22]Trips&amp;Operators'!$C$1:$E$99999,3,FALSE)</f>
        <v>GEBRETEKLE</v>
      </c>
      <c r="O1002" s="7" t="s">
        <v>26</v>
      </c>
      <c r="P1002" s="8" t="str">
        <f>VLOOKUP(E1002,[2]CommonEnf!$A$1:$B$19,2,FALSE)</f>
        <v>Speed Restriction</v>
      </c>
      <c r="Q1002" s="4" t="str">
        <f t="shared" si="74"/>
        <v>21</v>
      </c>
      <c r="R1002" s="9">
        <f t="shared" si="75"/>
        <v>42634</v>
      </c>
      <c r="S1002" s="4" t="str">
        <f t="shared" si="76"/>
        <v>0813-21</v>
      </c>
      <c r="T1002" s="4" t="str">
        <f t="shared" si="77"/>
        <v>NW</v>
      </c>
    </row>
    <row r="1003" spans="1:20" x14ac:dyDescent="0.25">
      <c r="A1003" s="3">
        <v>42634.749768518515</v>
      </c>
      <c r="B1003" s="4" t="s">
        <v>78</v>
      </c>
      <c r="C1003" s="4" t="s">
        <v>921</v>
      </c>
      <c r="D1003" s="4" t="s">
        <v>33</v>
      </c>
      <c r="E1003" s="4" t="s">
        <v>45</v>
      </c>
      <c r="F1003" s="5">
        <v>300</v>
      </c>
      <c r="G1003" s="5">
        <v>358</v>
      </c>
      <c r="H1003" s="5">
        <v>23794</v>
      </c>
      <c r="I1003" s="5">
        <v>24706</v>
      </c>
      <c r="J1003" s="4" t="s">
        <v>46</v>
      </c>
      <c r="K1003" s="5">
        <v>21299</v>
      </c>
      <c r="L1003" s="17" t="s">
        <v>34</v>
      </c>
      <c r="M1003" s="5">
        <f t="shared" si="73"/>
        <v>-1798.896</v>
      </c>
      <c r="N1003" s="6" t="str">
        <f>VLOOKUP(C1003,'[22]Trips&amp;Operators'!$C$1:$E$99999,3,FALSE)</f>
        <v>LEVERE</v>
      </c>
      <c r="O1003" s="7" t="s">
        <v>26</v>
      </c>
      <c r="P1003" s="8" t="str">
        <f>VLOOKUP(E1003,[2]CommonEnf!$A$1:$B$19,2,FALSE)</f>
        <v>Speed Restriction</v>
      </c>
      <c r="Q1003" s="4" t="str">
        <f t="shared" si="74"/>
        <v>21</v>
      </c>
      <c r="R1003" s="9">
        <f t="shared" si="75"/>
        <v>42634</v>
      </c>
      <c r="S1003" s="4" t="str">
        <f t="shared" si="76"/>
        <v>0835-21</v>
      </c>
      <c r="T1003" s="4" t="str">
        <f t="shared" si="77"/>
        <v>NW</v>
      </c>
    </row>
    <row r="1004" spans="1:20" x14ac:dyDescent="0.25">
      <c r="A1004" s="3">
        <v>42634.708854166667</v>
      </c>
      <c r="B1004" s="4" t="s">
        <v>78</v>
      </c>
      <c r="C1004" s="4" t="s">
        <v>922</v>
      </c>
      <c r="D1004" s="4" t="s">
        <v>33</v>
      </c>
      <c r="E1004" s="4" t="s">
        <v>45</v>
      </c>
      <c r="F1004" s="5">
        <v>400</v>
      </c>
      <c r="G1004" s="5">
        <v>452</v>
      </c>
      <c r="H1004" s="5">
        <v>43500</v>
      </c>
      <c r="I1004" s="5">
        <v>44951</v>
      </c>
      <c r="J1004" s="4" t="s">
        <v>46</v>
      </c>
      <c r="K1004" s="5">
        <v>41797</v>
      </c>
      <c r="L1004" s="17" t="s">
        <v>34</v>
      </c>
      <c r="M1004" s="5">
        <f t="shared" si="73"/>
        <v>-1665.3119999999999</v>
      </c>
      <c r="N1004" s="6" t="str">
        <f>VLOOKUP(C1004,'[22]Trips&amp;Operators'!$C$1:$E$99999,3,FALSE)</f>
        <v>LEVERE</v>
      </c>
      <c r="O1004" s="7" t="s">
        <v>26</v>
      </c>
      <c r="P1004" s="8" t="str">
        <f>VLOOKUP(E1004,[2]CommonEnf!$A$1:$B$19,2,FALSE)</f>
        <v>Speed Restriction</v>
      </c>
      <c r="Q1004" s="4" t="str">
        <f t="shared" si="74"/>
        <v>21</v>
      </c>
      <c r="R1004" s="9">
        <f t="shared" si="75"/>
        <v>42634</v>
      </c>
      <c r="S1004" s="4" t="str">
        <f t="shared" si="76"/>
        <v>0831-21</v>
      </c>
      <c r="T1004" s="4" t="str">
        <f t="shared" si="77"/>
        <v>NW</v>
      </c>
    </row>
    <row r="1005" spans="1:20" x14ac:dyDescent="0.25">
      <c r="A1005" s="3">
        <v>42634.321863425925</v>
      </c>
      <c r="B1005" s="4" t="s">
        <v>41</v>
      </c>
      <c r="C1005" s="4" t="s">
        <v>923</v>
      </c>
      <c r="D1005" s="4" t="s">
        <v>33</v>
      </c>
      <c r="E1005" s="4" t="s">
        <v>45</v>
      </c>
      <c r="F1005" s="5">
        <v>150</v>
      </c>
      <c r="G1005" s="5">
        <v>202</v>
      </c>
      <c r="H1005" s="5">
        <v>56995</v>
      </c>
      <c r="I1005" s="5">
        <v>56640</v>
      </c>
      <c r="J1005" s="4" t="s">
        <v>46</v>
      </c>
      <c r="K1005" s="5">
        <v>59050</v>
      </c>
      <c r="L1005" s="17" t="s">
        <v>25</v>
      </c>
      <c r="M1005" s="5">
        <f t="shared" si="73"/>
        <v>-1272.48</v>
      </c>
      <c r="N1005" s="6" t="str">
        <f>VLOOKUP(C1005,'[22]Trips&amp;Operators'!$C$1:$E$99999,3,FALSE)</f>
        <v>GEBRETEKLE</v>
      </c>
      <c r="O1005" s="7" t="s">
        <v>26</v>
      </c>
      <c r="P1005" s="8" t="str">
        <f>VLOOKUP(E1005,[2]CommonEnf!$A$1:$B$19,2,FALSE)</f>
        <v>Speed Restriction</v>
      </c>
      <c r="Q1005" s="4" t="str">
        <f t="shared" si="74"/>
        <v>21</v>
      </c>
      <c r="R1005" s="9">
        <f t="shared" si="75"/>
        <v>42634</v>
      </c>
      <c r="S1005" s="4" t="str">
        <f t="shared" si="76"/>
        <v>0808-21</v>
      </c>
      <c r="T1005" s="4" t="str">
        <f t="shared" si="77"/>
        <v>NW</v>
      </c>
    </row>
    <row r="1006" spans="1:20" x14ac:dyDescent="0.25">
      <c r="A1006" s="3">
        <v>42634.34275462963</v>
      </c>
      <c r="B1006" s="4" t="s">
        <v>69</v>
      </c>
      <c r="C1006" s="4" t="s">
        <v>924</v>
      </c>
      <c r="D1006" s="4" t="s">
        <v>33</v>
      </c>
      <c r="E1006" s="4" t="s">
        <v>45</v>
      </c>
      <c r="F1006" s="5">
        <v>150</v>
      </c>
      <c r="G1006" s="5">
        <v>202</v>
      </c>
      <c r="H1006" s="5">
        <v>56762</v>
      </c>
      <c r="I1006" s="5">
        <v>56352</v>
      </c>
      <c r="J1006" s="4" t="s">
        <v>46</v>
      </c>
      <c r="K1006" s="5">
        <v>59050</v>
      </c>
      <c r="L1006" s="17" t="s">
        <v>25</v>
      </c>
      <c r="M1006" s="5">
        <f t="shared" si="73"/>
        <v>-1424.5439999999999</v>
      </c>
      <c r="N1006" s="6" t="str">
        <f>VLOOKUP(C1006,'[22]Trips&amp;Operators'!$C$1:$E$99999,3,FALSE)</f>
        <v>STARKS</v>
      </c>
      <c r="O1006" s="7" t="s">
        <v>26</v>
      </c>
      <c r="P1006" s="8" t="str">
        <f>VLOOKUP(E1006,[2]CommonEnf!$A$1:$B$19,2,FALSE)</f>
        <v>Speed Restriction</v>
      </c>
      <c r="Q1006" s="4" t="str">
        <f t="shared" si="74"/>
        <v>21</v>
      </c>
      <c r="R1006" s="9">
        <f t="shared" si="75"/>
        <v>42634</v>
      </c>
      <c r="S1006" s="4" t="str">
        <f t="shared" si="76"/>
        <v>0810-21</v>
      </c>
      <c r="T1006" s="4" t="str">
        <f t="shared" si="77"/>
        <v>NW</v>
      </c>
    </row>
    <row r="1007" spans="1:20" x14ac:dyDescent="0.25">
      <c r="A1007" s="3">
        <v>42634.234097222223</v>
      </c>
      <c r="B1007" s="4" t="s">
        <v>69</v>
      </c>
      <c r="C1007" s="4" t="s">
        <v>925</v>
      </c>
      <c r="D1007" s="4" t="s">
        <v>30</v>
      </c>
      <c r="E1007" s="4" t="s">
        <v>102</v>
      </c>
      <c r="F1007" s="5">
        <v>100</v>
      </c>
      <c r="G1007" s="5">
        <v>183</v>
      </c>
      <c r="H1007" s="5">
        <v>12022</v>
      </c>
      <c r="I1007" s="5">
        <v>11566</v>
      </c>
      <c r="J1007" s="4" t="s">
        <v>24</v>
      </c>
      <c r="K1007" s="5">
        <v>11000</v>
      </c>
      <c r="L1007" s="17" t="s">
        <v>25</v>
      </c>
      <c r="M1007" s="5">
        <f t="shared" si="73"/>
        <v>298.84800000000001</v>
      </c>
      <c r="N1007" s="6" t="str">
        <f>VLOOKUP(C1007,'[22]Trips&amp;Operators'!$C$1:$E$99999,3,FALSE)</f>
        <v>STARKS</v>
      </c>
      <c r="O1007" s="7" t="s">
        <v>26</v>
      </c>
      <c r="P1007" s="8" t="str">
        <f>VLOOKUP(E1007,[2]CommonEnf!$A$1:$B$19,2,FALSE)</f>
        <v>Speed Restriction</v>
      </c>
      <c r="Q1007" s="4" t="str">
        <f t="shared" si="74"/>
        <v>21</v>
      </c>
      <c r="R1007" s="9">
        <f t="shared" si="75"/>
        <v>42634</v>
      </c>
      <c r="S1007" s="4" t="str">
        <f t="shared" si="76"/>
        <v>0800-21</v>
      </c>
      <c r="T1007" s="4" t="str">
        <f t="shared" si="77"/>
        <v>NW</v>
      </c>
    </row>
    <row r="1008" spans="1:20" x14ac:dyDescent="0.25">
      <c r="A1008" s="3">
        <v>42634.354942129627</v>
      </c>
      <c r="B1008" s="4" t="s">
        <v>69</v>
      </c>
      <c r="C1008" s="4" t="s">
        <v>924</v>
      </c>
      <c r="D1008" s="4" t="s">
        <v>30</v>
      </c>
      <c r="E1008" s="4" t="s">
        <v>63</v>
      </c>
      <c r="F1008" s="5">
        <v>0</v>
      </c>
      <c r="G1008" s="5">
        <v>32</v>
      </c>
      <c r="H1008" s="5">
        <v>84</v>
      </c>
      <c r="I1008" s="5">
        <v>43</v>
      </c>
      <c r="J1008" s="4" t="s">
        <v>64</v>
      </c>
      <c r="K1008" s="5">
        <v>1</v>
      </c>
      <c r="L1008" s="17" t="s">
        <v>25</v>
      </c>
      <c r="M1008" s="5">
        <f t="shared" si="73"/>
        <v>22.175999999999998</v>
      </c>
      <c r="N1008" s="6" t="str">
        <f>VLOOKUP(C1008,'[22]Trips&amp;Operators'!$C$1:$E$99999,3,FALSE)</f>
        <v>STARKS</v>
      </c>
      <c r="O1008" s="7" t="s">
        <v>26</v>
      </c>
      <c r="P1008" s="8" t="str">
        <f>VLOOKUP(E1008,[2]CommonEnf!$A$1:$B$19,2,FALSE)</f>
        <v>Line terminus</v>
      </c>
      <c r="Q1008" s="4" t="str">
        <f t="shared" si="74"/>
        <v>21</v>
      </c>
      <c r="R1008" s="9">
        <f t="shared" si="75"/>
        <v>42634</v>
      </c>
      <c r="S1008" s="4" t="str">
        <f t="shared" si="76"/>
        <v>0810-21</v>
      </c>
      <c r="T1008" s="4" t="str">
        <f t="shared" si="77"/>
        <v>NW</v>
      </c>
    </row>
    <row r="1009" spans="1:25" x14ac:dyDescent="0.25">
      <c r="A1009" s="3">
        <v>42634.455405092594</v>
      </c>
      <c r="B1009" s="4" t="s">
        <v>60</v>
      </c>
      <c r="C1009" s="4" t="s">
        <v>926</v>
      </c>
      <c r="D1009" s="4" t="s">
        <v>30</v>
      </c>
      <c r="E1009" s="4" t="s">
        <v>63</v>
      </c>
      <c r="F1009" s="5">
        <v>0</v>
      </c>
      <c r="G1009" s="5">
        <v>49</v>
      </c>
      <c r="H1009" s="5">
        <v>731</v>
      </c>
      <c r="I1009" s="5">
        <v>694</v>
      </c>
      <c r="J1009" s="4" t="s">
        <v>64</v>
      </c>
      <c r="K1009" s="5">
        <v>575</v>
      </c>
      <c r="L1009" s="17" t="s">
        <v>25</v>
      </c>
      <c r="M1009" s="5">
        <f t="shared" si="73"/>
        <v>62.832000000000001</v>
      </c>
      <c r="N1009" s="6" t="str">
        <f>VLOOKUP(C1009,'[22]Trips&amp;Operators'!$C$1:$E$99999,3,FALSE)</f>
        <v>GEBRETEKLE</v>
      </c>
      <c r="O1009" s="7" t="s">
        <v>26</v>
      </c>
      <c r="P1009" s="8" t="str">
        <f>VLOOKUP(E1009,[2]CommonEnf!$A$1:$B$19,2,FALSE)</f>
        <v>Line terminus</v>
      </c>
      <c r="Q1009" s="4" t="str">
        <f t="shared" si="74"/>
        <v>21</v>
      </c>
      <c r="R1009" s="9">
        <f t="shared" si="75"/>
        <v>42634</v>
      </c>
      <c r="S1009" s="4" t="str">
        <f t="shared" si="76"/>
        <v>0816-21</v>
      </c>
      <c r="T1009" s="4" t="str">
        <f t="shared" si="77"/>
        <v>NW</v>
      </c>
    </row>
    <row r="1010" spans="1:25" x14ac:dyDescent="0.25">
      <c r="A1010" s="3">
        <v>42634.336481481485</v>
      </c>
      <c r="B1010" s="4" t="s">
        <v>78</v>
      </c>
      <c r="C1010" s="4" t="s">
        <v>927</v>
      </c>
      <c r="D1010" s="4" t="s">
        <v>30</v>
      </c>
      <c r="E1010" s="4" t="s">
        <v>63</v>
      </c>
      <c r="F1010" s="5">
        <v>0</v>
      </c>
      <c r="G1010" s="5">
        <v>59</v>
      </c>
      <c r="H1010" s="5">
        <v>58835</v>
      </c>
      <c r="I1010" s="5">
        <v>58875</v>
      </c>
      <c r="J1010" s="4" t="s">
        <v>64</v>
      </c>
      <c r="K1010" s="5">
        <v>59048</v>
      </c>
      <c r="L1010" s="17" t="s">
        <v>34</v>
      </c>
      <c r="M1010" s="5">
        <f t="shared" si="73"/>
        <v>91.343999999999994</v>
      </c>
      <c r="N1010" s="6" t="str">
        <f>VLOOKUP(C1010,'[22]Trips&amp;Operators'!$C$1:$E$99999,3,FALSE)</f>
        <v>STARKS</v>
      </c>
      <c r="O1010" s="7" t="s">
        <v>26</v>
      </c>
      <c r="P1010" s="8" t="str">
        <f>VLOOKUP(E1010,[2]CommonEnf!$A$1:$B$19,2,FALSE)</f>
        <v>Line terminus</v>
      </c>
      <c r="Q1010" s="4" t="str">
        <f t="shared" si="74"/>
        <v>21</v>
      </c>
      <c r="R1010" s="9">
        <f t="shared" si="75"/>
        <v>42634</v>
      </c>
      <c r="S1010" s="4" t="str">
        <f t="shared" si="76"/>
        <v>0809-21</v>
      </c>
      <c r="T1010" s="4" t="str">
        <f t="shared" si="77"/>
        <v>NW</v>
      </c>
    </row>
    <row r="1011" spans="1:25" x14ac:dyDescent="0.25">
      <c r="A1011" s="3">
        <v>42634.36273148148</v>
      </c>
      <c r="B1011" s="4" t="s">
        <v>140</v>
      </c>
      <c r="C1011" s="4" t="s">
        <v>928</v>
      </c>
      <c r="D1011" s="4" t="s">
        <v>30</v>
      </c>
      <c r="E1011" s="4" t="s">
        <v>63</v>
      </c>
      <c r="F1011" s="5">
        <v>0</v>
      </c>
      <c r="G1011" s="5">
        <v>11</v>
      </c>
      <c r="H1011" s="5">
        <v>59020</v>
      </c>
      <c r="I1011" s="5">
        <v>59022</v>
      </c>
      <c r="J1011" s="4" t="s">
        <v>64</v>
      </c>
      <c r="K1011" s="5">
        <v>59048</v>
      </c>
      <c r="L1011" s="17" t="s">
        <v>34</v>
      </c>
      <c r="M1011" s="5">
        <f t="shared" si="73"/>
        <v>13.728</v>
      </c>
      <c r="N1011" s="6" t="str">
        <f>VLOOKUP(C1011,'[22]Trips&amp;Operators'!$C$1:$E$99999,3,FALSE)</f>
        <v>GEBRETEKLE</v>
      </c>
      <c r="O1011" s="7" t="s">
        <v>26</v>
      </c>
      <c r="P1011" s="8" t="str">
        <f>VLOOKUP(E1011,[2]CommonEnf!$A$1:$B$19,2,FALSE)</f>
        <v>Line terminus</v>
      </c>
      <c r="Q1011" s="4" t="str">
        <f t="shared" si="74"/>
        <v>21</v>
      </c>
      <c r="R1011" s="9">
        <f t="shared" si="75"/>
        <v>42634</v>
      </c>
      <c r="S1011" s="4" t="str">
        <f t="shared" si="76"/>
        <v>0811-21</v>
      </c>
      <c r="T1011" s="4" t="str">
        <f t="shared" si="77"/>
        <v>NW</v>
      </c>
    </row>
    <row r="1012" spans="1:25" x14ac:dyDescent="0.25">
      <c r="A1012" s="3">
        <v>42634.44121527778</v>
      </c>
      <c r="B1012" s="4" t="s">
        <v>140</v>
      </c>
      <c r="C1012" s="4" t="s">
        <v>929</v>
      </c>
      <c r="D1012" s="4" t="s">
        <v>30</v>
      </c>
      <c r="E1012" s="4" t="s">
        <v>63</v>
      </c>
      <c r="F1012" s="5">
        <v>0</v>
      </c>
      <c r="G1012" s="5">
        <v>24</v>
      </c>
      <c r="H1012" s="5">
        <v>58975</v>
      </c>
      <c r="I1012" s="5">
        <v>58986</v>
      </c>
      <c r="J1012" s="4" t="s">
        <v>64</v>
      </c>
      <c r="K1012" s="5">
        <v>59048</v>
      </c>
      <c r="L1012" s="17" t="s">
        <v>34</v>
      </c>
      <c r="M1012" s="5">
        <f t="shared" si="73"/>
        <v>32.735999999999997</v>
      </c>
      <c r="N1012" s="6" t="str">
        <f>VLOOKUP(C1012,'[22]Trips&amp;Operators'!$C$1:$E$99999,3,FALSE)</f>
        <v>GEBRETEKLE</v>
      </c>
      <c r="O1012" s="7" t="s">
        <v>26</v>
      </c>
      <c r="P1012" s="8" t="str">
        <f>VLOOKUP(E1012,[2]CommonEnf!$A$1:$B$19,2,FALSE)</f>
        <v>Line terminus</v>
      </c>
      <c r="Q1012" s="4" t="str">
        <f t="shared" si="74"/>
        <v>21</v>
      </c>
      <c r="R1012" s="9">
        <f t="shared" si="75"/>
        <v>42634</v>
      </c>
      <c r="S1012" s="4" t="str">
        <f t="shared" si="76"/>
        <v>0815-21</v>
      </c>
      <c r="T1012" s="4" t="str">
        <f t="shared" si="77"/>
        <v>NW</v>
      </c>
    </row>
    <row r="1013" spans="1:25" x14ac:dyDescent="0.25">
      <c r="A1013" s="3">
        <v>42634.60796296296</v>
      </c>
      <c r="B1013" s="4" t="s">
        <v>140</v>
      </c>
      <c r="C1013" s="4" t="s">
        <v>930</v>
      </c>
      <c r="D1013" s="4" t="s">
        <v>30</v>
      </c>
      <c r="E1013" s="4" t="s">
        <v>63</v>
      </c>
      <c r="F1013" s="5">
        <v>0</v>
      </c>
      <c r="G1013" s="5">
        <v>23</v>
      </c>
      <c r="H1013" s="5">
        <v>59025</v>
      </c>
      <c r="I1013" s="5">
        <v>59033</v>
      </c>
      <c r="J1013" s="4" t="s">
        <v>64</v>
      </c>
      <c r="K1013" s="5">
        <v>59048</v>
      </c>
      <c r="L1013" s="17" t="s">
        <v>34</v>
      </c>
      <c r="M1013" s="5">
        <f t="shared" si="73"/>
        <v>7.92</v>
      </c>
      <c r="N1013" s="6" t="str">
        <f>VLOOKUP(C1013,'[22]Trips&amp;Operators'!$C$1:$E$99999,3,FALSE)</f>
        <v>MOSES</v>
      </c>
      <c r="O1013" s="7" t="s">
        <v>26</v>
      </c>
      <c r="P1013" s="8" t="str">
        <f>VLOOKUP(E1013,[2]CommonEnf!$A$1:$B$19,2,FALSE)</f>
        <v>Line terminus</v>
      </c>
      <c r="Q1013" s="4" t="str">
        <f t="shared" si="74"/>
        <v>21</v>
      </c>
      <c r="R1013" s="9">
        <f t="shared" si="75"/>
        <v>42634</v>
      </c>
      <c r="S1013" s="4" t="str">
        <f t="shared" si="76"/>
        <v>0823-21</v>
      </c>
      <c r="T1013" s="4" t="str">
        <f t="shared" si="77"/>
        <v>NW</v>
      </c>
    </row>
    <row r="1014" spans="1:25" x14ac:dyDescent="0.25">
      <c r="A1014" s="3">
        <v>42634.690393518518</v>
      </c>
      <c r="B1014" s="4" t="s">
        <v>140</v>
      </c>
      <c r="C1014" s="4" t="s">
        <v>931</v>
      </c>
      <c r="D1014" s="4" t="s">
        <v>30</v>
      </c>
      <c r="E1014" s="4" t="s">
        <v>63</v>
      </c>
      <c r="F1014" s="5">
        <v>0</v>
      </c>
      <c r="G1014" s="5">
        <v>136</v>
      </c>
      <c r="H1014" s="5">
        <v>57848</v>
      </c>
      <c r="I1014" s="5">
        <v>58110</v>
      </c>
      <c r="J1014" s="4" t="s">
        <v>64</v>
      </c>
      <c r="K1014" s="5">
        <v>59048</v>
      </c>
      <c r="L1014" s="17" t="s">
        <v>34</v>
      </c>
      <c r="M1014" s="5">
        <f t="shared" si="73"/>
        <v>495.26400000000001</v>
      </c>
      <c r="N1014" s="6" t="str">
        <f>VLOOKUP(C1014,'[22]Trips&amp;Operators'!$C$1:$E$99999,3,FALSE)</f>
        <v>MOSES</v>
      </c>
      <c r="O1014" s="7" t="s">
        <v>26</v>
      </c>
      <c r="P1014" s="8" t="str">
        <f>VLOOKUP(E1014,[2]CommonEnf!$A$1:$B$19,2,FALSE)</f>
        <v>Line terminus</v>
      </c>
      <c r="Q1014" s="4" t="str">
        <f t="shared" si="74"/>
        <v>21</v>
      </c>
      <c r="R1014" s="9">
        <f t="shared" si="75"/>
        <v>42634</v>
      </c>
      <c r="S1014" s="4" t="str">
        <f t="shared" si="76"/>
        <v>0829-21</v>
      </c>
      <c r="T1014" s="4" t="str">
        <f t="shared" si="77"/>
        <v>NW</v>
      </c>
    </row>
    <row r="1015" spans="1:25" x14ac:dyDescent="0.25">
      <c r="A1015" s="3">
        <v>42634.691134259258</v>
      </c>
      <c r="B1015" s="4" t="s">
        <v>140</v>
      </c>
      <c r="C1015" s="4" t="s">
        <v>931</v>
      </c>
      <c r="D1015" s="4" t="s">
        <v>30</v>
      </c>
      <c r="E1015" s="4" t="s">
        <v>63</v>
      </c>
      <c r="F1015" s="5">
        <v>0</v>
      </c>
      <c r="G1015" s="5">
        <v>79</v>
      </c>
      <c r="H1015" s="5">
        <v>58800</v>
      </c>
      <c r="I1015" s="5">
        <v>58894</v>
      </c>
      <c r="J1015" s="4" t="s">
        <v>64</v>
      </c>
      <c r="K1015" s="5">
        <v>59048</v>
      </c>
      <c r="L1015" s="17" t="s">
        <v>34</v>
      </c>
      <c r="M1015" s="5">
        <f t="shared" si="73"/>
        <v>81.311999999999998</v>
      </c>
      <c r="N1015" s="6" t="str">
        <f>VLOOKUP(C1015,'[22]Trips&amp;Operators'!$C$1:$E$99999,3,FALSE)</f>
        <v>MOSES</v>
      </c>
      <c r="O1015" s="7" t="s">
        <v>26</v>
      </c>
      <c r="P1015" s="8" t="str">
        <f>VLOOKUP(E1015,[2]CommonEnf!$A$1:$B$19,2,FALSE)</f>
        <v>Line terminus</v>
      </c>
      <c r="Q1015" s="4" t="str">
        <f t="shared" si="74"/>
        <v>21</v>
      </c>
      <c r="R1015" s="9">
        <f t="shared" si="75"/>
        <v>42634</v>
      </c>
      <c r="S1015" s="4" t="str">
        <f t="shared" si="76"/>
        <v>0829-21</v>
      </c>
      <c r="T1015" s="4" t="str">
        <f t="shared" si="77"/>
        <v>NW</v>
      </c>
    </row>
    <row r="1016" spans="1:25" x14ac:dyDescent="0.25">
      <c r="A1016" s="3">
        <v>42634.691504629627</v>
      </c>
      <c r="B1016" s="4" t="s">
        <v>140</v>
      </c>
      <c r="C1016" s="4" t="s">
        <v>931</v>
      </c>
      <c r="D1016" s="4" t="s">
        <v>30</v>
      </c>
      <c r="E1016" s="4" t="s">
        <v>63</v>
      </c>
      <c r="F1016" s="5">
        <v>0</v>
      </c>
      <c r="G1016" s="5">
        <v>30</v>
      </c>
      <c r="H1016" s="5">
        <v>58916</v>
      </c>
      <c r="I1016" s="5">
        <v>58950</v>
      </c>
      <c r="J1016" s="4" t="s">
        <v>64</v>
      </c>
      <c r="K1016" s="5">
        <v>59048</v>
      </c>
      <c r="L1016" s="17" t="s">
        <v>34</v>
      </c>
      <c r="M1016" s="5">
        <f t="shared" si="73"/>
        <v>51.744</v>
      </c>
      <c r="N1016" s="6" t="str">
        <f>VLOOKUP(C1016,'[22]Trips&amp;Operators'!$C$1:$E$99999,3,FALSE)</f>
        <v>MOSES</v>
      </c>
      <c r="O1016" s="7" t="s">
        <v>26</v>
      </c>
      <c r="P1016" s="8" t="str">
        <f>VLOOKUP(E1016,[2]CommonEnf!$A$1:$B$19,2,FALSE)</f>
        <v>Line terminus</v>
      </c>
      <c r="Q1016" s="4" t="str">
        <f t="shared" si="74"/>
        <v>21</v>
      </c>
      <c r="R1016" s="9">
        <f t="shared" si="75"/>
        <v>42634</v>
      </c>
      <c r="S1016" s="4" t="str">
        <f t="shared" si="76"/>
        <v>0829-21</v>
      </c>
      <c r="T1016" s="4" t="str">
        <f t="shared" si="77"/>
        <v>NW</v>
      </c>
    </row>
    <row r="1017" spans="1:25" x14ac:dyDescent="0.25">
      <c r="A1017" s="3">
        <v>42634.774571759262</v>
      </c>
      <c r="B1017" s="4" t="s">
        <v>140</v>
      </c>
      <c r="C1017" s="4" t="s">
        <v>932</v>
      </c>
      <c r="D1017" s="4" t="s">
        <v>30</v>
      </c>
      <c r="E1017" s="4" t="s">
        <v>63</v>
      </c>
      <c r="F1017" s="5">
        <v>0</v>
      </c>
      <c r="G1017" s="5">
        <v>39</v>
      </c>
      <c r="H1017" s="5">
        <v>58960</v>
      </c>
      <c r="I1017" s="5">
        <v>58988</v>
      </c>
      <c r="J1017" s="4" t="s">
        <v>64</v>
      </c>
      <c r="K1017" s="5">
        <v>59048</v>
      </c>
      <c r="L1017" s="17" t="s">
        <v>34</v>
      </c>
      <c r="M1017" s="5">
        <f t="shared" si="73"/>
        <v>31.68</v>
      </c>
      <c r="N1017" s="6" t="str">
        <f>VLOOKUP(C1017,'[22]Trips&amp;Operators'!$C$1:$E$99999,3,FALSE)</f>
        <v>MOSES</v>
      </c>
      <c r="O1017" s="7" t="s">
        <v>26</v>
      </c>
      <c r="P1017" s="8" t="str">
        <f>VLOOKUP(E1017,[2]CommonEnf!$A$1:$B$19,2,FALSE)</f>
        <v>Line terminus</v>
      </c>
      <c r="Q1017" s="4" t="str">
        <f t="shared" si="74"/>
        <v>21</v>
      </c>
      <c r="R1017" s="9">
        <f t="shared" si="75"/>
        <v>42634</v>
      </c>
      <c r="S1017" s="4" t="str">
        <f t="shared" si="76"/>
        <v>0837-21</v>
      </c>
      <c r="T1017" s="4" t="str">
        <f t="shared" si="77"/>
        <v>NW</v>
      </c>
    </row>
    <row r="1018" spans="1:25" x14ac:dyDescent="0.25">
      <c r="A1018" s="3">
        <v>42634.857812499999</v>
      </c>
      <c r="B1018" s="4" t="s">
        <v>140</v>
      </c>
      <c r="C1018" s="4" t="s">
        <v>933</v>
      </c>
      <c r="D1018" s="4" t="s">
        <v>30</v>
      </c>
      <c r="E1018" s="4" t="s">
        <v>63</v>
      </c>
      <c r="F1018" s="5">
        <v>0</v>
      </c>
      <c r="G1018" s="5">
        <v>33</v>
      </c>
      <c r="H1018" s="5">
        <v>58982</v>
      </c>
      <c r="I1018" s="5">
        <v>59016</v>
      </c>
      <c r="J1018" s="4" t="s">
        <v>64</v>
      </c>
      <c r="K1018" s="5">
        <v>59048</v>
      </c>
      <c r="L1018" s="17" t="s">
        <v>34</v>
      </c>
      <c r="M1018" s="5">
        <f t="shared" si="73"/>
        <v>16.896000000000001</v>
      </c>
      <c r="N1018" s="6" t="str">
        <f>VLOOKUP(C1018,'[22]Trips&amp;Operators'!$C$1:$E$99999,3,FALSE)</f>
        <v>MOSES</v>
      </c>
      <c r="O1018" s="7" t="s">
        <v>26</v>
      </c>
      <c r="P1018" s="8" t="str">
        <f>VLOOKUP(E1018,[2]CommonEnf!$A$1:$B$19,2,FALSE)</f>
        <v>Line terminus</v>
      </c>
      <c r="Q1018" s="4" t="str">
        <f t="shared" si="74"/>
        <v>21</v>
      </c>
      <c r="R1018" s="9">
        <f t="shared" si="75"/>
        <v>42634</v>
      </c>
      <c r="S1018" s="4" t="str">
        <f t="shared" si="76"/>
        <v>0843-21</v>
      </c>
      <c r="T1018" s="4" t="str">
        <f t="shared" si="77"/>
        <v>NW</v>
      </c>
    </row>
    <row r="1019" spans="1:25" x14ac:dyDescent="0.25">
      <c r="A1019" s="10">
        <v>42635.59202546296</v>
      </c>
      <c r="B1019" s="11" t="s">
        <v>209</v>
      </c>
      <c r="C1019" s="11" t="s">
        <v>934</v>
      </c>
      <c r="D1019" s="11" t="s">
        <v>22</v>
      </c>
      <c r="E1019" s="11" t="s">
        <v>23</v>
      </c>
      <c r="F1019" s="12">
        <v>0</v>
      </c>
      <c r="G1019" s="12">
        <v>182</v>
      </c>
      <c r="H1019" s="12">
        <v>33230</v>
      </c>
      <c r="I1019" s="12">
        <v>33134</v>
      </c>
      <c r="J1019" s="11" t="s">
        <v>24</v>
      </c>
      <c r="K1019" s="12">
        <v>33257</v>
      </c>
      <c r="L1019" s="19" t="s">
        <v>25</v>
      </c>
      <c r="M1019" s="21">
        <f t="shared" si="73"/>
        <v>-64.944000000000003</v>
      </c>
      <c r="N1019" s="22" t="str">
        <f>VLOOKUP(C1019,'[23]Trips&amp;Operators'!$C$1:$E$99999,3,FALSE)</f>
        <v>STAMBAUGH</v>
      </c>
      <c r="O1019" s="14" t="s">
        <v>26</v>
      </c>
      <c r="P1019" s="15" t="s">
        <v>935</v>
      </c>
      <c r="Q1019" s="11"/>
      <c r="R1019" s="23" t="str">
        <f>VLOOKUP(C1019,'[23]Train Runs'!$A$13:$AE$10010,31,0)</f>
        <v>aws s3 cp s3://rtdc.mdm.uploadarchive/RTDC4045/2016-09-22/ "%USERPROFILE%\AppData\Local\Temp\OnboardLogs"\RTDC4045\2016-09-22 --recursive &amp; "%USERPROFILE%\Documents\GitHub\mrs-test-scripts\Headless Mode &amp; Sideloading\WalkAndUnGZ.bat" "%USERPROFILE%\AppData\Local\Temp\OnboardLogs"\RTDC4045\2016-09-22 &amp; aws s3 cp s3://rtdc.mdm.uploadarchive/RTDC4045/2016-09-23/ "%USERPROFILE%\AppData\Local\Temp\OnboardLogs"\RTDC4045\2016-09-23 --recursive &amp; "%USERPROFILE%\Documents\GitHub\mrs-test-scripts\Headless Mode &amp; Sideloading\WalkAndUnGZ.bat" "%USERPROFILE%\AppData\Local\Temp\OnboardLogs"\RTDC4045\2016-09-23</v>
      </c>
      <c r="S1019" s="24" t="str">
        <f>VLOOKUP(C1019,'[23]Train Runs'!$A$13:$AE$10010,22,0)</f>
        <v>https://search-rtdc-monitor-bjffxe2xuh6vdkpspy63sjmuny.us-east-1.es.amazonaws.com/_plugin/kibana/#/discover/Steve-Slow-Train-Analysis-(2080s-and-2083s)?_g=(refreshInterval:(display:Off,section:0,value:0),time:(from:'2016-09-22 12:35:43-0600',mode:absolute,to:'2016-09-22 15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4045%22')),sort:!(Time,asc))</v>
      </c>
      <c r="T1019" s="25" t="str">
        <f t="shared" ref="T1019:T1024" si="78">astrogrep_path&amp;" /spath="&amp;search_path&amp;" /stypes=""*"&amp;U1019&amp;"*"&amp;TEXT(A1019-utc_offset/24,"YYYYMMDD")&amp;LEFT(TEXT(A1019-utc_offset/24,"HH"),1)&amp;"*"" /stext="" "&amp;TEXT(A1019-utc_offset/24,"HH")&amp;search_regexp&amp;""" /e /r /s"</f>
        <v>"C:\Program Files (x86)\AstroGrep\AstroGrep.exe" /spath="C:\Users\stu\Documents\Analysis\2016-02-23 RTDC Observations" /stypes="*4045*201609222*" /stext=" 20:.+((SYSTEM_STATE.+slice.+state.+changed )|(ment ac)|(system.+state.+changed )|(\|lc)|(penalty)|(\[timeout)|(PRM\|1\|D))" /e /r /s</v>
      </c>
      <c r="U1019" s="26" t="str">
        <f t="shared" ref="U1019:U1024" si="79">MID(B1019,13,4)</f>
        <v>4045</v>
      </c>
      <c r="V1019" s="3">
        <f t="shared" ref="V1019:V1024" si="80">A1019+6/24</f>
        <v>42635.84202546296</v>
      </c>
      <c r="W1019" s="27" t="str">
        <f t="shared" ref="W1019:W1024" si="81">IF(VALUE(LEFT(IF(LEN(C1019)=6,"0"&amp;C1019,C1019),2))&lt;=2,"EC",IF(OR(VALUE(LEFT(IF(LEN(C1019)=6,"0"&amp;C1019,C1019),2))=8,VALUE(LEFT(IF(LEN(C1019)=6,"0"&amp;C1019,C1019),2))=18),"NW","Other"))</f>
        <v>EC</v>
      </c>
      <c r="X1019" s="27" t="str">
        <f t="shared" ref="X1019:X1024" si="82">IF(AND(E1019="TRACK WARRANT AUTHORITY",G1019&lt;10),"OMIT","KEEP")</f>
        <v>KEEP</v>
      </c>
      <c r="Y1019" s="28" t="str">
        <f t="shared" ref="Y1019:Y1024" si="83">"echo {""issue"":{""subject"":"""&amp;P1019&amp;""",""project_id"":79,""tracker_id"":40,""status_id"":"&amp;redmine_status&amp;",""priority_id"":"&amp;redmine_priority&amp;",""assigned_to_id"":"&amp;redmine_assignee&amp;",""start_date"":"""&amp;TEXT(A1019,"YYYY-mm-dd")&amp;""",""description"":"""&amp;Z1019&amp;""",""custom_fields"":[{""id"":1,""name"":""Subdivision"",""value"":"""&amp;W1019&amp;"""},{""id"":4,""name"":""Milepost"",""value"":"""&amp;K1019/10000&amp;"""},{""id"":17,""name"":""Train ID"",""value"":"""&amp;C1019&amp;"""},{""id"":16,""name"":""Locomotive ID"",""value"":"""&amp;U1019&amp;"""},{""id"":130,""name"":""Impact"",""value"":"""&amp;AA1019&amp;"""},{""id"":150,""name"":""Time of Event (Mountain Time)"",""value"":"""&amp;TEXT(A1019,"hh:mm:ss")&amp;"""},{""id"":151,""name"":""Denver Issue ID"",""value"":"""&amp;"""},{""id"":178,""name"":""Operational Impact"",""value"":"""&amp;redmine_op_impact&amp;"""},{""id"":179,""name"":""Denver Segment Assigned"",""value"":"""&amp;AB1019&amp;"""}]}}"&amp;" | curl -X POST -H ""Content-Type: application/json"" -H ""X-Redmine-API-Key: "&amp;redm_api_key&amp;""" "&amp;redm_url&amp;" --data @-"</f>
        <v>echo {"issue":{"subject":"Early arrival","project_id":79,"tracker_id":40,"status_id":1,"priority_id":2,"assigned_to_id":23,"start_date":"2016-09-22","description":"","custom_fields":[{"id":1,"name":"Subdivision","value":"EC"},{"id":4,"name":"Milepost","value":"3.3257"},{"id":17,"name":"Train ID","value":"174-22"},{"id":16,"name":"Locomotive ID","value":"4045"},{"id":130,"name":"Impact","value":""},{"id":150,"name":"Time of Event (Mountain Time)","value":"14:12:31"},{"id":151,"name":"Denver Issue ID","value":""},{"id":178,"name":"Operational Impact","value":"Yes"},{"id":179,"name":"Denver Segment Assigned","value":""}]}} | curl -X POST -H "Content-Type: application/json" -H "X-Redmine-API-Key: d6333d4a04012a730768444271f8ca06482dae87" https://secure.xorail.net/redmine/issues.json --data @-</v>
      </c>
    </row>
    <row r="1020" spans="1:25" x14ac:dyDescent="0.25">
      <c r="A1020" s="3">
        <v>42635.395416666666</v>
      </c>
      <c r="B1020" s="4" t="s">
        <v>115</v>
      </c>
      <c r="C1020" s="4" t="s">
        <v>936</v>
      </c>
      <c r="D1020" s="4" t="s">
        <v>30</v>
      </c>
      <c r="E1020" s="4" t="s">
        <v>23</v>
      </c>
      <c r="F1020" s="5">
        <v>0</v>
      </c>
      <c r="G1020" s="5">
        <v>45</v>
      </c>
      <c r="H1020" s="5">
        <v>48118</v>
      </c>
      <c r="I1020" s="5">
        <v>48090</v>
      </c>
      <c r="J1020" s="4" t="s">
        <v>24</v>
      </c>
      <c r="K1020" s="5">
        <v>48048</v>
      </c>
      <c r="L1020" s="17" t="s">
        <v>25</v>
      </c>
      <c r="M1020" s="29">
        <f t="shared" si="73"/>
        <v>22.175999999999998</v>
      </c>
      <c r="N1020" s="30" t="str">
        <f>VLOOKUP(C1020,'[23]Trips&amp;Operators'!$C$1:$E$99999,3,FALSE)</f>
        <v>MALAVE</v>
      </c>
      <c r="O1020" s="7" t="s">
        <v>26</v>
      </c>
      <c r="P1020" s="8" t="s">
        <v>112</v>
      </c>
      <c r="Q1020" s="4"/>
      <c r="R1020" s="31" t="str">
        <f>VLOOKUP(C1020,'[23]Train Runs'!$A$13:$AE$10010,31,0)</f>
        <v>aws s3 cp s3://rtdc.mdm.uploadarchive/RTDC4030/2016-09-22/ "%USERPROFILE%\AppData\Local\Temp\OnboardLogs"\RTDC4030\2016-09-22 --recursive &amp; "%USERPROFILE%\Documents\GitHub\mrs-test-scripts\Headless Mode &amp; Sideloading\WalkAndUnGZ.bat" "%USERPROFILE%\AppData\Local\Temp\OnboardLogs"\RTDC4030\2016-09-22 &amp; aws s3 cp s3://rtdc.mdm.uploadarchive/RTDC4030/2016-09-23/ "%USERPROFILE%\AppData\Local\Temp\OnboardLogs"\RTDC4030\2016-09-23 --recursive &amp; "%USERPROFILE%\Documents\GitHub\mrs-test-scripts\Headless Mode &amp; Sideloading\WalkAndUnGZ.bat" "%USERPROFILE%\AppData\Local\Temp\OnboardLogs"\RTDC4030\2016-09-23</v>
      </c>
      <c r="S1020" s="32" t="str">
        <f>VLOOKUP(C1020,'[23]Train Runs'!$A$13:$AE$10010,22,0)</f>
        <v>https://search-rtdc-monitor-bjffxe2xuh6vdkpspy63sjmuny.us-east-1.es.amazonaws.com/_plugin/kibana/#/discover/Steve-Slow-Train-Analysis-(2080s-and-2083s)?_g=(refreshInterval:(display:Off,section:0,value:0),time:(from:'2016-09-22 07:39:30-0600',mode:absolute,to:'2016-09-22 10:42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4030%22')),sort:!(Time,asc))</v>
      </c>
      <c r="T1020" s="33" t="str">
        <f t="shared" si="78"/>
        <v>"C:\Program Files (x86)\AstroGrep\AstroGrep.exe" /spath="C:\Users\stu\Documents\Analysis\2016-02-23 RTDC Observations" /stypes="*4030*201609221*" /stext=" 15:.+((SYSTEM_STATE.+slice.+state.+changed )|(ment ac)|(system.+state.+changed )|(\|lc)|(penalty)|(\[timeout)|(PRM\|1\|D))" /e /r /s</v>
      </c>
      <c r="U1020" s="26" t="str">
        <f t="shared" si="79"/>
        <v>4030</v>
      </c>
      <c r="V1020" s="3">
        <f t="shared" si="80"/>
        <v>42635.645416666666</v>
      </c>
      <c r="W1020" s="27" t="str">
        <f t="shared" si="81"/>
        <v>EC</v>
      </c>
      <c r="X1020" s="27" t="str">
        <f t="shared" si="82"/>
        <v>KEEP</v>
      </c>
      <c r="Y1020" s="28" t="str">
        <f t="shared" si="83"/>
        <v>echo {"issue":{"subject":"Improper execution of bulletin","project_id":79,"tracker_id":40,"status_id":1,"priority_id":2,"assigned_to_id":23,"start_date":"2016-09-22","description":"","custom_fields":[{"id":1,"name":"Subdivision","value":"EC"},{"id":4,"name":"Milepost","value":"4.8048"},{"id":17,"name":"Train ID","value":"134-22"},{"id":16,"name":"Locomotive ID","value":"4030"},{"id":130,"name":"Impact","value":""},{"id":150,"name":"Time of Event (Mountain Time)","value":"09:29:24"},{"id":151,"name":"Denver Issue ID","value":""},{"id":178,"name":"Operational Impact","value":"Yes"},{"id":179,"name":"Denver Segment Assigned","value":""}]}} | curl -X POST -H "Content-Type: application/json" -H "X-Redmine-API-Key: d6333d4a04012a730768444271f8ca06482dae87" https://secure.xorail.net/redmine/issues.json --data @-</v>
      </c>
    </row>
    <row r="1021" spans="1:25" x14ac:dyDescent="0.25">
      <c r="A1021" s="3">
        <v>42635.407314814816</v>
      </c>
      <c r="B1021" s="4" t="s">
        <v>124</v>
      </c>
      <c r="C1021" s="4" t="s">
        <v>937</v>
      </c>
      <c r="D1021" s="4" t="s">
        <v>30</v>
      </c>
      <c r="E1021" s="4" t="s">
        <v>23</v>
      </c>
      <c r="F1021" s="5">
        <v>0</v>
      </c>
      <c r="G1021" s="5">
        <v>348</v>
      </c>
      <c r="H1021" s="5">
        <v>50250</v>
      </c>
      <c r="I1021" s="5">
        <v>49283</v>
      </c>
      <c r="J1021" s="4" t="s">
        <v>24</v>
      </c>
      <c r="K1021" s="5">
        <v>48048</v>
      </c>
      <c r="L1021" s="17" t="s">
        <v>25</v>
      </c>
      <c r="M1021" s="29">
        <f t="shared" si="73"/>
        <v>652.08000000000004</v>
      </c>
      <c r="N1021" s="30" t="str">
        <f>VLOOKUP(C1021,'[23]Trips&amp;Operators'!$C$1:$E$99999,3,FALSE)</f>
        <v>ROCHA</v>
      </c>
      <c r="O1021" s="7" t="s">
        <v>26</v>
      </c>
      <c r="P1021" s="8" t="s">
        <v>112</v>
      </c>
      <c r="Q1021" s="4"/>
      <c r="R1021" s="31" t="str">
        <f>VLOOKUP(C1021,'[23]Train Runs'!$A$13:$AE$10010,31,0)</f>
        <v>aws s3 cp s3://rtdc.mdm.uploadarchive/RTDC4001/2016-09-22/ "%USERPROFILE%\AppData\Local\Temp\OnboardLogs"\RTDC4001\2016-09-22 --recursive &amp; "%USERPROFILE%\Documents\GitHub\mrs-test-scripts\Headless Mode &amp; Sideloading\WalkAndUnGZ.bat" "%USERPROFILE%\AppData\Local\Temp\OnboardLogs"\RTDC4001\2016-09-22 &amp; aws s3 cp s3://rtdc.mdm.uploadarchive/RTDC4001/2016-09-23/ "%USERPROFILE%\AppData\Local\Temp\OnboardLogs"\RTDC4001\2016-09-23 --recursive &amp; "%USERPROFILE%\Documents\GitHub\mrs-test-scripts\Headless Mode &amp; Sideloading\WalkAndUnGZ.bat" "%USERPROFILE%\AppData\Local\Temp\OnboardLogs"\RTDC4001\2016-09-23</v>
      </c>
      <c r="S1021" s="32" t="str">
        <f>VLOOKUP(C1021,'[23]Train Runs'!$A$13:$AE$10010,22,0)</f>
        <v>https://search-rtdc-monitor-bjffxe2xuh6vdkpspy63sjmuny.us-east-1.es.amazonaws.com/_plugin/kibana/#/discover/Steve-Slow-Train-Analysis-(2080s-and-2083s)?_g=(refreshInterval:(display:Off,section:0,value:0),time:(from:'2016-09-22 07:58:33-0600',mode:absolute,to:'2016-09-22 11:01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4001%22')),sort:!(Time,asc))</v>
      </c>
      <c r="T1021" s="33" t="str">
        <f t="shared" si="78"/>
        <v>"C:\Program Files (x86)\AstroGrep\AstroGrep.exe" /spath="C:\Users\stu\Documents\Analysis\2016-02-23 RTDC Observations" /stypes="*4001*201609221*" /stext=" 15:.+((SYSTEM_STATE.+slice.+state.+changed )|(ment ac)|(system.+state.+changed )|(\|lc)|(penalty)|(\[timeout)|(PRM\|1\|D))" /e /r /s</v>
      </c>
      <c r="U1021" s="26" t="str">
        <f t="shared" si="79"/>
        <v>4001</v>
      </c>
      <c r="V1021" s="3">
        <f t="shared" si="80"/>
        <v>42635.657314814816</v>
      </c>
      <c r="W1021" s="27" t="str">
        <f t="shared" si="81"/>
        <v>EC</v>
      </c>
      <c r="X1021" s="27" t="str">
        <f t="shared" si="82"/>
        <v>KEEP</v>
      </c>
      <c r="Y1021" s="28" t="str">
        <f t="shared" si="83"/>
        <v>echo {"issue":{"subject":"Improper execution of bulletin","project_id":79,"tracker_id":40,"status_id":1,"priority_id":2,"assigned_to_id":23,"start_date":"2016-09-22","description":"","custom_fields":[{"id":1,"name":"Subdivision","value":"EC"},{"id":4,"name":"Milepost","value":"4.8048"},{"id":17,"name":"Train ID","value":"138-22"},{"id":16,"name":"Locomotive ID","value":"4001"},{"id":130,"name":"Impact","value":""},{"id":150,"name":"Time of Event (Mountain Time)","value":"09:46:32"},{"id":151,"name":"Denver Issue ID","value":""},{"id":178,"name":"Operational Impact","value":"Yes"},{"id":179,"name":"Denver Segment Assigned","value":""}]}} | curl -X POST -H "Content-Type: application/json" -H "X-Redmine-API-Key: d6333d4a04012a730768444271f8ca06482dae87" https://secure.xorail.net/redmine/issues.json --data @-</v>
      </c>
    </row>
    <row r="1022" spans="1:25" x14ac:dyDescent="0.25">
      <c r="A1022" s="3">
        <v>42635.425868055558</v>
      </c>
      <c r="B1022" s="4" t="s">
        <v>195</v>
      </c>
      <c r="C1022" s="4" t="s">
        <v>938</v>
      </c>
      <c r="D1022" s="4" t="s">
        <v>30</v>
      </c>
      <c r="E1022" s="4" t="s">
        <v>23</v>
      </c>
      <c r="F1022" s="5">
        <v>0</v>
      </c>
      <c r="G1022" s="5">
        <v>743</v>
      </c>
      <c r="H1022" s="5">
        <v>52990</v>
      </c>
      <c r="I1022" s="5">
        <v>56050</v>
      </c>
      <c r="J1022" s="4" t="s">
        <v>24</v>
      </c>
      <c r="K1022" s="5">
        <v>58118</v>
      </c>
      <c r="L1022" s="17" t="s">
        <v>34</v>
      </c>
      <c r="M1022" s="29">
        <f t="shared" si="73"/>
        <v>1091.904</v>
      </c>
      <c r="N1022" s="30" t="str">
        <f>VLOOKUP(C1022,'[23]Trips&amp;Operators'!$C$1:$E$99999,3,FALSE)</f>
        <v>MALAVE</v>
      </c>
      <c r="O1022" s="7" t="s">
        <v>26</v>
      </c>
      <c r="P1022" s="8" t="s">
        <v>935</v>
      </c>
      <c r="Q1022" s="4"/>
      <c r="R1022" s="31" t="str">
        <f>VLOOKUP(C1022,'[23]Train Runs'!$A$13:$AE$10010,31,0)</f>
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</c>
      <c r="S1022" s="32" t="str">
        <f>VLOOKUP(C1022,'[23]Train Runs'!$A$13:$AE$10010,22,0)</f>
        <v>https://search-rtdc-monitor-bjffxe2xuh6vdkpspy63sjmuny.us-east-1.es.amazonaws.com/_plugin/kibana/#/discover/Steve-Slow-Train-Analysis-(2080s-and-2083s)?_g=(refreshInterval:(display:Off,section:0,value:0),time:(from:'2016-09-22 08:55:12-0600',mode:absolute,to:'2016-09-22 11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</c>
      <c r="T1022" s="33" t="str">
        <f t="shared" si="78"/>
        <v>"C:\Program Files (x86)\AstroGrep\AstroGrep.exe" /spath="C:\Users\stu\Documents\Analysis\2016-02-23 RTDC Observations" /stypes="*4029*201609221*" /stext=" 16:.+((SYSTEM_STATE.+slice.+state.+changed )|(ment ac)|(system.+state.+changed )|(\|lc)|(penalty)|(\[timeout)|(PRM\|1\|D))" /e /r /s</v>
      </c>
      <c r="U1022" s="26" t="str">
        <f t="shared" si="79"/>
        <v>4029</v>
      </c>
      <c r="V1022" s="3">
        <f t="shared" si="80"/>
        <v>42635.675868055558</v>
      </c>
      <c r="W1022" s="27" t="str">
        <f t="shared" si="81"/>
        <v>EC</v>
      </c>
      <c r="X1022" s="27" t="str">
        <f t="shared" si="82"/>
        <v>KEEP</v>
      </c>
      <c r="Y1022" s="28" t="str">
        <f t="shared" si="83"/>
        <v>echo {"issue":{"subject":"Early arrival","project_id":79,"tracker_id":40,"status_id":1,"priority_id":2,"assigned_to_id":23,"start_date":"2016-09-22","description":"","custom_fields":[{"id":1,"name":"Subdivision","value":"EC"},{"id":4,"name":"Milepost","value":"5.8118"},{"id":17,"name":"Train ID","value":"151-22"},{"id":16,"name":"Locomotive ID","value":"4029"},{"id":130,"name":"Impact","value":""},{"id":150,"name":"Time of Event (Mountain Time)","value":"10:13:15"},{"id":151,"name":"Denver Issue ID","value":""},{"id":178,"name":"Operational Impact","value":"Yes"},{"id":179,"name":"Denver Segment Assigned","value":""}]}} | curl -X POST -H "Content-Type: application/json" -H "X-Redmine-API-Key: d6333d4a04012a730768444271f8ca06482dae87" https://secure.xorail.net/redmine/issues.json --data @-</v>
      </c>
    </row>
    <row r="1023" spans="1:25" x14ac:dyDescent="0.25">
      <c r="A1023" s="3">
        <v>42635.730798611112</v>
      </c>
      <c r="B1023" s="4" t="s">
        <v>595</v>
      </c>
      <c r="C1023" s="4" t="s">
        <v>939</v>
      </c>
      <c r="D1023" s="4" t="s">
        <v>33</v>
      </c>
      <c r="E1023" s="4" t="s">
        <v>45</v>
      </c>
      <c r="F1023" s="5">
        <v>150</v>
      </c>
      <c r="G1023" s="5">
        <v>203</v>
      </c>
      <c r="H1023" s="5">
        <v>3235</v>
      </c>
      <c r="I1023" s="5">
        <v>3667</v>
      </c>
      <c r="J1023" s="4" t="s">
        <v>46</v>
      </c>
      <c r="K1023" s="5">
        <v>0</v>
      </c>
      <c r="L1023" s="17" t="s">
        <v>34</v>
      </c>
      <c r="M1023" s="29">
        <f t="shared" si="73"/>
        <v>-1936.1759999999999</v>
      </c>
      <c r="N1023" s="30" t="str">
        <f>VLOOKUP(C1023,'[23]Trips&amp;Operators'!$C$1:$E$99999,3,FALSE)</f>
        <v>YOUNG</v>
      </c>
      <c r="O1023" s="7" t="s">
        <v>26</v>
      </c>
      <c r="P1023" s="8"/>
      <c r="Q1023" s="4"/>
      <c r="R1023" s="31" t="str">
        <f>VLOOKUP(C1023,'[23]Train Runs'!$A$13:$AE$10010,31,0)</f>
        <v>aws s3 cp s3://rtdc.mdm.uploadarchive/RTDC4003/2016-09-22/ "%USERPROFILE%\AppData\Local\Temp\OnboardLogs"\RTDC4003\2016-09-22 --recursive &amp; "%USERPROFILE%\Documents\GitHub\mrs-test-scripts\Headless Mode &amp; Sideloading\WalkAndUnGZ.bat" "%USERPROFILE%\AppData\Local\Temp\OnboardLogs"\RTDC4003\2016-09-22 &amp; aws s3 cp s3://rtdc.mdm.uploadarchive/RTDC4003/2016-09-23/ "%USERPROFILE%\AppData\Local\Temp\OnboardLogs"\RTDC4003\2016-09-23 --recursive &amp; "%USERPROFILE%\Documents\GitHub\mrs-test-scripts\Headless Mode &amp; Sideloading\WalkAndUnGZ.bat" "%USERPROFILE%\AppData\Local\Temp\OnboardLogs"\RTDC4003\2016-09-23</v>
      </c>
      <c r="S1023" s="32" t="str">
        <f>VLOOKUP(C1023,'[23]Train Runs'!$A$13:$AE$10010,22,0)</f>
        <v>https://search-rtdc-monitor-bjffxe2xuh6vdkpspy63sjmuny.us-east-1.es.amazonaws.com/_plugin/kibana/#/discover/Steve-Slow-Train-Analysis-(2080s-and-2083s)?_g=(refreshInterval:(display:Off,section:0,value:0),time:(from:'2016-09-22 16:24:08-0600',mode:absolute,to:'2016-09-22 19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4003%22')),sort:!(Time,asc))</v>
      </c>
      <c r="T1023" s="33" t="str">
        <f t="shared" si="78"/>
        <v>"C:\Program Files (x86)\AstroGrep\AstroGrep.exe" /spath="C:\Users\stu\Documents\Analysis\2016-02-23 RTDC Observations" /stypes="*4003*201609222*" /stext=" 23:.+((SYSTEM_STATE.+slice.+state.+changed )|(ment ac)|(system.+state.+changed )|(\|lc)|(penalty)|(\[timeout)|(PRM\|1\|D))" /e /r /s</v>
      </c>
      <c r="U1023" s="26" t="str">
        <f t="shared" si="79"/>
        <v>4003</v>
      </c>
      <c r="V1023" s="3">
        <f t="shared" si="80"/>
        <v>42635.980798611112</v>
      </c>
      <c r="W1023" s="27" t="str">
        <f t="shared" si="81"/>
        <v>EC</v>
      </c>
      <c r="X1023" s="27" t="str">
        <f t="shared" si="82"/>
        <v>KEEP</v>
      </c>
      <c r="Y1023" s="28" t="str">
        <f t="shared" si="83"/>
        <v>echo {"issue":{"subject":"","project_id":79,"tracker_id":40,"status_id":1,"priority_id":2,"assigned_to_id":23,"start_date":"2016-09-22","description":"","custom_fields":[{"id":1,"name":"Subdivision","value":"EC"},{"id":4,"name":"Milepost","value":"0"},{"id":17,"name":"Train ID","value":"211-22"},{"id":16,"name":"Locomotive ID","value":"4003"},{"id":130,"name":"Impact","value":""},{"id":150,"name":"Time of Event (Mountain Time)","value":"17:32:21"},{"id":151,"name":"Denver Issue ID","value":""},{"id":178,"name":"Operational Impact","value":"Yes"},{"id":179,"name":"Denver Segment Assigned","value":""}]}} | curl -X POST -H "Content-Type: application/json" -H "X-Redmine-API-Key: d6333d4a04012a730768444271f8ca06482dae87" https://secure.xorail.net/redmine/issues.json --data @-</v>
      </c>
    </row>
    <row r="1024" spans="1:25" x14ac:dyDescent="0.25">
      <c r="A1024" s="3">
        <v>42635.419236111113</v>
      </c>
      <c r="B1024" s="4" t="s">
        <v>195</v>
      </c>
      <c r="C1024" s="4" t="s">
        <v>938</v>
      </c>
      <c r="D1024" s="4" t="s">
        <v>30</v>
      </c>
      <c r="E1024" s="4" t="s">
        <v>45</v>
      </c>
      <c r="F1024" s="5">
        <v>400</v>
      </c>
      <c r="G1024" s="5">
        <v>617</v>
      </c>
      <c r="H1024" s="5">
        <v>13812</v>
      </c>
      <c r="I1024" s="5">
        <v>17382</v>
      </c>
      <c r="J1024" s="4" t="s">
        <v>46</v>
      </c>
      <c r="K1024" s="5">
        <v>17867</v>
      </c>
      <c r="L1024" s="17" t="s">
        <v>34</v>
      </c>
      <c r="M1024" s="29">
        <f t="shared" si="73"/>
        <v>256.08</v>
      </c>
      <c r="N1024" s="30" t="str">
        <f>VLOOKUP(C1024,'[23]Trips&amp;Operators'!$C$1:$E$99999,3,FALSE)</f>
        <v>MALAVE</v>
      </c>
      <c r="O1024" s="7" t="s">
        <v>26</v>
      </c>
      <c r="P1024" s="8"/>
      <c r="Q1024" s="4"/>
      <c r="R1024" s="31" t="str">
        <f>VLOOKUP(C1024,'[23]Train Runs'!$A$13:$AE$10010,31,0)</f>
        <v>aws s3 cp s3://rtdc.mdm.uploadarchive/RTDC4029/2016-09-22/ "%USERPROFILE%\AppData\Local\Temp\OnboardLogs"\RTDC4029\2016-09-22 --recursive &amp; "%USERPROFILE%\Documents\GitHub\mrs-test-scripts\Headless Mode &amp; Sideloading\WalkAndUnGZ.bat" "%USERPROFILE%\AppData\Local\Temp\OnboardLogs"\RTDC4029\2016-09-22 &amp; aws s3 cp s3://rtdc.mdm.uploadarchive/RTDC4029/2016-09-23/ "%USERPROFILE%\AppData\Local\Temp\OnboardLogs"\RTDC4029\2016-09-23 --recursive &amp; "%USERPROFILE%\Documents\GitHub\mrs-test-scripts\Headless Mode &amp; Sideloading\WalkAndUnGZ.bat" "%USERPROFILE%\AppData\Local\Temp\OnboardLogs"\RTDC4029\2016-09-23</v>
      </c>
      <c r="S1024" s="32" t="str">
        <f>VLOOKUP(C1024,'[23]Train Runs'!$A$13:$AE$10010,22,0)</f>
        <v>https://search-rtdc-monitor-bjffxe2xuh6vdkpspy63sjmuny.us-east-1.es.amazonaws.com/_plugin/kibana/#/discover/Steve-Slow-Train-Analysis-(2080s-and-2083s)?_g=(refreshInterval:(display:Off,section:0,value:0),time:(from:'2016-09-22 08:55:12-0600',mode:absolute,to:'2016-09-22 11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,'Data.Head%20End%20Track%20name'),filters:!(),index:'emp_*',interval:auto,query:(query_string:(analyze_wildcard:!t,query:'Message%5C%20ID:(2083%20OR%202080%20OR%201041%20OR%202003%20OR%201051)%20AND%20%22rtdc.l.rtdc.4029%22')),sort:!(Time,asc))</v>
      </c>
      <c r="T1024" s="33" t="str">
        <f t="shared" si="78"/>
        <v>"C:\Program Files (x86)\AstroGrep\AstroGrep.exe" /spath="C:\Users\stu\Documents\Analysis\2016-02-23 RTDC Observations" /stypes="*4029*201609221*" /stext=" 16:.+((SYSTEM_STATE.+slice.+state.+changed )|(ment ac)|(system.+state.+changed )|(\|lc)|(penalty)|(\[timeout)|(PRM\|1\|D))" /e /r /s</v>
      </c>
      <c r="U1024" s="26" t="str">
        <f t="shared" si="79"/>
        <v>4029</v>
      </c>
      <c r="V1024" s="3">
        <f t="shared" si="80"/>
        <v>42635.669236111113</v>
      </c>
      <c r="W1024" s="27" t="str">
        <f t="shared" si="81"/>
        <v>EC</v>
      </c>
      <c r="X1024" s="27" t="str">
        <f t="shared" si="82"/>
        <v>KEEP</v>
      </c>
      <c r="Y1024" s="28" t="str">
        <f t="shared" si="83"/>
        <v>echo {"issue":{"subject":"","project_id":79,"tracker_id":40,"status_id":1,"priority_id":2,"assigned_to_id":23,"start_date":"2016-09-22","description":"","custom_fields":[{"id":1,"name":"Subdivision","value":"EC"},{"id":4,"name":"Milepost","value":"1.7867"},{"id":17,"name":"Train ID","value":"151-22"},{"id":16,"name":"Locomotive ID","value":"4029"},{"id":130,"name":"Impact","value":""},{"id":150,"name":"Time of Event (Mountain Time)","value":"10:03:42"},{"id":151,"name":"Denver Issue ID","value":""},{"id":178,"name":"Operational Impact","value":"Yes"},{"id":179,"name":"Denver Segment Assigned","value":""}]}} | curl -X POST -H "Content-Type: application/json" -H "X-Redmine-API-Key: d6333d4a04012a730768444271f8ca06482dae87" https://secure.xorail.net/redmine/issues.json --data @-</v>
      </c>
    </row>
    <row r="1025" spans="1:25" x14ac:dyDescent="0.25">
      <c r="A1025" s="3">
        <v>42635.224363425928</v>
      </c>
      <c r="B1025" s="4" t="s">
        <v>595</v>
      </c>
      <c r="C1025" s="4" t="s">
        <v>940</v>
      </c>
      <c r="D1025" s="4" t="s">
        <v>30</v>
      </c>
      <c r="E1025" s="4" t="s">
        <v>45</v>
      </c>
      <c r="F1025" s="5">
        <v>400</v>
      </c>
      <c r="G1025" s="5">
        <v>738</v>
      </c>
      <c r="H1025" s="5">
        <v>113100</v>
      </c>
      <c r="I1025" s="5">
        <v>116401</v>
      </c>
      <c r="J1025" s="4" t="s">
        <v>46</v>
      </c>
      <c r="K1025" s="5">
        <v>116838</v>
      </c>
      <c r="L1025" s="17" t="s">
        <v>34</v>
      </c>
      <c r="M1025" s="5">
        <f t="shared" si="73"/>
        <v>230.73599999999999</v>
      </c>
      <c r="N1025" s="6" t="str">
        <f>VLOOKUP(C1025,'[23]Trips&amp;Operators'!$C$1:$E$99999,3,FALSE)</f>
        <v>STARKS</v>
      </c>
      <c r="O1025" s="7" t="s">
        <v>26</v>
      </c>
      <c r="P1025" s="8" t="str">
        <f>VLOOKUP(E1025,[2]CommonEnf!$A$1:$B$19,2,FALSE)</f>
        <v>Speed Restriction</v>
      </c>
      <c r="Q1025" s="4" t="str">
        <f t="shared" ref="Q1025:Q1088" si="84">RIGHT(C1025,2)</f>
        <v>22</v>
      </c>
      <c r="R1025" s="9">
        <f t="shared" ref="R1025:R1088" si="85">first_day_of_month+Q1025-1</f>
        <v>42635</v>
      </c>
      <c r="S1025" s="4" t="str">
        <f t="shared" ref="S1025:S1088" si="86">IF(LEN(C1025)=6,"0"&amp;C1025,C1025)</f>
        <v>0111-22</v>
      </c>
      <c r="T1025" s="4" t="str">
        <f t="shared" ref="T1025:T1088" si="87">IFERROR(IF(VALUE(LEFT(S1025,2))&lt;=2,"EC",IF(OR(VALUE(LEFT(S1025,2))=8,VALUE(LEFT(S1025,2))=18),"NW","Other")),"Other")</f>
        <v>EC</v>
      </c>
      <c r="U1025" s="26"/>
      <c r="V1025" s="3"/>
      <c r="W1025" s="27"/>
      <c r="X1025" s="27"/>
      <c r="Y1025" s="28"/>
    </row>
    <row r="1026" spans="1:25" x14ac:dyDescent="0.25">
      <c r="A1026" s="3">
        <v>42635.351678240739</v>
      </c>
      <c r="B1026" s="4" t="s">
        <v>140</v>
      </c>
      <c r="C1026" s="4" t="s">
        <v>941</v>
      </c>
      <c r="D1026" s="4" t="s">
        <v>30</v>
      </c>
      <c r="E1026" s="4" t="s">
        <v>45</v>
      </c>
      <c r="F1026" s="5">
        <v>400</v>
      </c>
      <c r="G1026" s="5">
        <v>662</v>
      </c>
      <c r="H1026" s="5">
        <v>113821</v>
      </c>
      <c r="I1026" s="5">
        <v>116296</v>
      </c>
      <c r="J1026" s="4" t="s">
        <v>46</v>
      </c>
      <c r="K1026" s="5">
        <v>116838</v>
      </c>
      <c r="L1026" s="17" t="s">
        <v>34</v>
      </c>
      <c r="M1026" s="5">
        <f t="shared" ref="M1026:M1089" si="88">CONVERT((I1026-K1026)/10000,"mi","ft")*IF(L1026="Increasing Mileposts (1)",-1,1)</f>
        <v>286.17599999999999</v>
      </c>
      <c r="N1026" s="6" t="str">
        <f>VLOOKUP(C1026,'[23]Trips&amp;Operators'!$C$1:$E$99999,3,FALSE)</f>
        <v>STRICKLAND</v>
      </c>
      <c r="O1026" s="7" t="s">
        <v>26</v>
      </c>
      <c r="P1026" s="8" t="str">
        <f>VLOOKUP(E1026,[2]CommonEnf!$A$1:$B$19,2,FALSE)</f>
        <v>Speed Restriction</v>
      </c>
      <c r="Q1026" s="4" t="str">
        <f t="shared" si="84"/>
        <v>22</v>
      </c>
      <c r="R1026" s="9">
        <f t="shared" si="85"/>
        <v>42635</v>
      </c>
      <c r="S1026" s="4" t="str">
        <f t="shared" si="86"/>
        <v>0135-22</v>
      </c>
      <c r="T1026" s="4" t="str">
        <f t="shared" si="87"/>
        <v>EC</v>
      </c>
      <c r="U1026" s="26"/>
      <c r="V1026" s="3"/>
      <c r="W1026" s="27"/>
      <c r="X1026" s="27"/>
      <c r="Y1026" s="28"/>
    </row>
    <row r="1027" spans="1:25" x14ac:dyDescent="0.25">
      <c r="A1027" s="3">
        <v>42635.359803240739</v>
      </c>
      <c r="B1027" s="4" t="s">
        <v>207</v>
      </c>
      <c r="C1027" s="4" t="s">
        <v>942</v>
      </c>
      <c r="D1027" s="4" t="s">
        <v>33</v>
      </c>
      <c r="E1027" s="4" t="s">
        <v>45</v>
      </c>
      <c r="F1027" s="5">
        <v>400</v>
      </c>
      <c r="G1027" s="5">
        <v>452</v>
      </c>
      <c r="H1027" s="5">
        <v>119324</v>
      </c>
      <c r="I1027" s="5">
        <v>120621</v>
      </c>
      <c r="J1027" s="4" t="s">
        <v>46</v>
      </c>
      <c r="K1027" s="5">
        <v>116838</v>
      </c>
      <c r="L1027" s="17" t="s">
        <v>34</v>
      </c>
      <c r="M1027" s="5">
        <f t="shared" si="88"/>
        <v>-1997.424</v>
      </c>
      <c r="N1027" s="6" t="str">
        <f>VLOOKUP(C1027,'[23]Trips&amp;Operators'!$C$1:$E$99999,3,FALSE)</f>
        <v>ROCHA</v>
      </c>
      <c r="O1027" s="7" t="s">
        <v>26</v>
      </c>
      <c r="P1027" s="8" t="str">
        <f>VLOOKUP(E1027,[2]CommonEnf!$A$1:$B$19,2,FALSE)</f>
        <v>Speed Restriction</v>
      </c>
      <c r="Q1027" s="4" t="str">
        <f t="shared" si="84"/>
        <v>22</v>
      </c>
      <c r="R1027" s="9">
        <f t="shared" si="85"/>
        <v>42635</v>
      </c>
      <c r="S1027" s="4" t="str">
        <f t="shared" si="86"/>
        <v>0137-22</v>
      </c>
      <c r="T1027" s="4" t="str">
        <f t="shared" si="87"/>
        <v>EC</v>
      </c>
      <c r="U1027" s="26"/>
      <c r="V1027" s="3"/>
      <c r="W1027" s="27"/>
      <c r="X1027" s="27"/>
      <c r="Y1027" s="28"/>
    </row>
    <row r="1028" spans="1:25" x14ac:dyDescent="0.25">
      <c r="A1028" s="3">
        <v>42635.469537037039</v>
      </c>
      <c r="B1028" s="4" t="s">
        <v>78</v>
      </c>
      <c r="C1028" s="4" t="s">
        <v>943</v>
      </c>
      <c r="D1028" s="4" t="s">
        <v>33</v>
      </c>
      <c r="E1028" s="4" t="s">
        <v>45</v>
      </c>
      <c r="F1028" s="5">
        <v>600</v>
      </c>
      <c r="G1028" s="5">
        <v>652</v>
      </c>
      <c r="H1028" s="5">
        <v>190963</v>
      </c>
      <c r="I1028" s="5">
        <v>193485</v>
      </c>
      <c r="J1028" s="4" t="s">
        <v>46</v>
      </c>
      <c r="K1028" s="5">
        <v>183829</v>
      </c>
      <c r="L1028" s="17" t="s">
        <v>34</v>
      </c>
      <c r="M1028" s="5">
        <f t="shared" si="88"/>
        <v>-5098.3680000000004</v>
      </c>
      <c r="N1028" s="6" t="str">
        <f>VLOOKUP(C1028,'[23]Trips&amp;Operators'!$C$1:$E$99999,3,FALSE)</f>
        <v>STARKS</v>
      </c>
      <c r="O1028" s="7" t="s">
        <v>26</v>
      </c>
      <c r="P1028" s="8" t="str">
        <f>VLOOKUP(E1028,[2]CommonEnf!$A$1:$B$19,2,FALSE)</f>
        <v>Speed Restriction</v>
      </c>
      <c r="Q1028" s="4" t="str">
        <f t="shared" si="84"/>
        <v>22</v>
      </c>
      <c r="R1028" s="9">
        <f t="shared" si="85"/>
        <v>42635</v>
      </c>
      <c r="S1028" s="4" t="str">
        <f t="shared" si="86"/>
        <v>0157-22</v>
      </c>
      <c r="T1028" s="4" t="str">
        <f t="shared" si="87"/>
        <v>EC</v>
      </c>
      <c r="U1028" s="26"/>
      <c r="V1028" s="3"/>
      <c r="W1028" s="27"/>
      <c r="X1028" s="27"/>
      <c r="Y1028" s="28"/>
    </row>
    <row r="1029" spans="1:25" x14ac:dyDescent="0.25">
      <c r="A1029" s="3">
        <v>42635.627870370372</v>
      </c>
      <c r="B1029" s="4" t="s">
        <v>234</v>
      </c>
      <c r="C1029" s="4" t="s">
        <v>944</v>
      </c>
      <c r="D1029" s="4" t="s">
        <v>30</v>
      </c>
      <c r="E1029" s="4" t="s">
        <v>45</v>
      </c>
      <c r="F1029" s="5">
        <v>450</v>
      </c>
      <c r="G1029" s="5">
        <v>788</v>
      </c>
      <c r="H1029" s="5">
        <v>214179</v>
      </c>
      <c r="I1029" s="5">
        <v>217735</v>
      </c>
      <c r="J1029" s="4" t="s">
        <v>46</v>
      </c>
      <c r="K1029" s="5">
        <v>218954</v>
      </c>
      <c r="L1029" s="17" t="s">
        <v>34</v>
      </c>
      <c r="M1029" s="5">
        <f t="shared" si="88"/>
        <v>643.63199999999995</v>
      </c>
      <c r="N1029" s="6" t="str">
        <f>VLOOKUP(C1029,'[23]Trips&amp;Operators'!$C$1:$E$99999,3,FALSE)</f>
        <v>STAMBAUGH</v>
      </c>
      <c r="O1029" s="7" t="s">
        <v>26</v>
      </c>
      <c r="P1029" s="8" t="str">
        <f>VLOOKUP(E1029,[2]CommonEnf!$A$1:$B$19,2,FALSE)</f>
        <v>Speed Restriction</v>
      </c>
      <c r="Q1029" s="4" t="str">
        <f t="shared" si="84"/>
        <v>22</v>
      </c>
      <c r="R1029" s="9">
        <f t="shared" si="85"/>
        <v>42635</v>
      </c>
      <c r="S1029" s="4" t="str">
        <f t="shared" si="86"/>
        <v>0187-22</v>
      </c>
      <c r="T1029" s="4" t="str">
        <f t="shared" si="87"/>
        <v>EC</v>
      </c>
      <c r="U1029" s="26"/>
      <c r="V1029" s="3"/>
      <c r="W1029" s="27"/>
      <c r="X1029" s="27"/>
      <c r="Y1029" s="28"/>
    </row>
    <row r="1030" spans="1:25" x14ac:dyDescent="0.25">
      <c r="A1030" s="3">
        <v>42635.648831018516</v>
      </c>
      <c r="B1030" s="4" t="s">
        <v>136</v>
      </c>
      <c r="C1030" s="4" t="s">
        <v>945</v>
      </c>
      <c r="D1030" s="4" t="s">
        <v>30</v>
      </c>
      <c r="E1030" s="4" t="s">
        <v>45</v>
      </c>
      <c r="F1030" s="5">
        <v>450</v>
      </c>
      <c r="G1030" s="5">
        <v>740</v>
      </c>
      <c r="H1030" s="5">
        <v>214891</v>
      </c>
      <c r="I1030" s="5">
        <v>218491</v>
      </c>
      <c r="J1030" s="4" t="s">
        <v>46</v>
      </c>
      <c r="K1030" s="5">
        <v>218954</v>
      </c>
      <c r="L1030" s="17" t="s">
        <v>34</v>
      </c>
      <c r="M1030" s="5">
        <f t="shared" si="88"/>
        <v>244.464</v>
      </c>
      <c r="N1030" s="6" t="str">
        <f>VLOOKUP(C1030,'[23]Trips&amp;Operators'!$C$1:$E$99999,3,FALSE)</f>
        <v>MOSES</v>
      </c>
      <c r="O1030" s="7" t="s">
        <v>26</v>
      </c>
      <c r="P1030" s="8" t="str">
        <f>VLOOKUP(E1030,[2]CommonEnf!$A$1:$B$19,2,FALSE)</f>
        <v>Speed Restriction</v>
      </c>
      <c r="Q1030" s="4" t="str">
        <f t="shared" si="84"/>
        <v>22</v>
      </c>
      <c r="R1030" s="9">
        <f t="shared" si="85"/>
        <v>42635</v>
      </c>
      <c r="S1030" s="4" t="str">
        <f t="shared" si="86"/>
        <v>0191-22</v>
      </c>
      <c r="T1030" s="4" t="str">
        <f t="shared" si="87"/>
        <v>EC</v>
      </c>
      <c r="U1030" s="26"/>
      <c r="V1030" s="3"/>
      <c r="W1030" s="27"/>
      <c r="X1030" s="27"/>
      <c r="Y1030" s="28"/>
    </row>
    <row r="1031" spans="1:25" x14ac:dyDescent="0.25">
      <c r="A1031" s="3">
        <v>42635.690266203703</v>
      </c>
      <c r="B1031" s="4" t="s">
        <v>78</v>
      </c>
      <c r="C1031" s="4" t="s">
        <v>946</v>
      </c>
      <c r="D1031" s="4" t="s">
        <v>30</v>
      </c>
      <c r="E1031" s="4" t="s">
        <v>45</v>
      </c>
      <c r="F1031" s="5">
        <v>450</v>
      </c>
      <c r="G1031" s="5">
        <v>761</v>
      </c>
      <c r="H1031" s="5">
        <v>213789</v>
      </c>
      <c r="I1031" s="5">
        <v>217598</v>
      </c>
      <c r="J1031" s="4" t="s">
        <v>46</v>
      </c>
      <c r="K1031" s="5">
        <v>218954</v>
      </c>
      <c r="L1031" s="17" t="s">
        <v>34</v>
      </c>
      <c r="M1031" s="5">
        <f t="shared" si="88"/>
        <v>715.96799999999996</v>
      </c>
      <c r="N1031" s="6" t="str">
        <f>VLOOKUP(C1031,'[23]Trips&amp;Operators'!$C$1:$E$99999,3,FALSE)</f>
        <v>STORY</v>
      </c>
      <c r="O1031" s="7" t="s">
        <v>26</v>
      </c>
      <c r="P1031" s="8" t="str">
        <f>VLOOKUP(E1031,[2]CommonEnf!$A$1:$B$19,2,FALSE)</f>
        <v>Speed Restriction</v>
      </c>
      <c r="Q1031" s="4" t="str">
        <f t="shared" si="84"/>
        <v>22</v>
      </c>
      <c r="R1031" s="9">
        <f t="shared" si="85"/>
        <v>42635</v>
      </c>
      <c r="S1031" s="4" t="str">
        <f t="shared" si="86"/>
        <v>0199-22</v>
      </c>
      <c r="T1031" s="4" t="str">
        <f t="shared" si="87"/>
        <v>EC</v>
      </c>
      <c r="U1031" s="26"/>
      <c r="V1031" s="3"/>
      <c r="W1031" s="27"/>
      <c r="X1031" s="27"/>
      <c r="Y1031" s="28"/>
    </row>
    <row r="1032" spans="1:25" x14ac:dyDescent="0.25">
      <c r="A1032" s="3">
        <v>42635.55574074074</v>
      </c>
      <c r="B1032" s="4" t="s">
        <v>234</v>
      </c>
      <c r="C1032" s="4" t="s">
        <v>947</v>
      </c>
      <c r="D1032" s="4" t="s">
        <v>30</v>
      </c>
      <c r="E1032" s="4" t="s">
        <v>45</v>
      </c>
      <c r="F1032" s="5">
        <v>350</v>
      </c>
      <c r="G1032" s="5">
        <v>526</v>
      </c>
      <c r="H1032" s="5">
        <v>222696</v>
      </c>
      <c r="I1032" s="5">
        <v>224233</v>
      </c>
      <c r="J1032" s="4" t="s">
        <v>46</v>
      </c>
      <c r="K1032" s="5">
        <v>224578</v>
      </c>
      <c r="L1032" s="17" t="s">
        <v>34</v>
      </c>
      <c r="M1032" s="5">
        <f t="shared" si="88"/>
        <v>182.16</v>
      </c>
      <c r="N1032" s="6" t="str">
        <f>VLOOKUP(C1032,'[23]Trips&amp;Operators'!$C$1:$E$99999,3,FALSE)</f>
        <v>STAMBAUGH</v>
      </c>
      <c r="O1032" s="7" t="s">
        <v>26</v>
      </c>
      <c r="P1032" s="8" t="str">
        <f>VLOOKUP(E1032,[2]CommonEnf!$A$1:$B$19,2,FALSE)</f>
        <v>Speed Restriction</v>
      </c>
      <c r="Q1032" s="4" t="str">
        <f t="shared" si="84"/>
        <v>22</v>
      </c>
      <c r="R1032" s="9">
        <f t="shared" si="85"/>
        <v>42635</v>
      </c>
      <c r="S1032" s="4" t="str">
        <f t="shared" si="86"/>
        <v>0173-22</v>
      </c>
      <c r="T1032" s="4" t="str">
        <f t="shared" si="87"/>
        <v>EC</v>
      </c>
      <c r="U1032" s="26"/>
      <c r="V1032" s="3"/>
      <c r="W1032" s="27"/>
      <c r="X1032" s="27"/>
      <c r="Y1032" s="28"/>
    </row>
    <row r="1033" spans="1:25" x14ac:dyDescent="0.25">
      <c r="A1033" s="3">
        <v>42635.229849537034</v>
      </c>
      <c r="B1033" s="4" t="s">
        <v>60</v>
      </c>
      <c r="C1033" s="4" t="s">
        <v>948</v>
      </c>
      <c r="D1033" s="4" t="s">
        <v>33</v>
      </c>
      <c r="E1033" s="4" t="s">
        <v>45</v>
      </c>
      <c r="F1033" s="5">
        <v>350</v>
      </c>
      <c r="G1033" s="5">
        <v>403</v>
      </c>
      <c r="H1033" s="5">
        <v>224592</v>
      </c>
      <c r="I1033" s="5">
        <v>222653</v>
      </c>
      <c r="J1033" s="4" t="s">
        <v>46</v>
      </c>
      <c r="K1033" s="5">
        <v>228668</v>
      </c>
      <c r="L1033" s="17" t="s">
        <v>25</v>
      </c>
      <c r="M1033" s="5">
        <f t="shared" si="88"/>
        <v>-3175.92</v>
      </c>
      <c r="N1033" s="6" t="str">
        <f>VLOOKUP(C1033,'[23]Trips&amp;Operators'!$C$1:$E$99999,3,FALSE)</f>
        <v>STRICKLAND</v>
      </c>
      <c r="O1033" s="7" t="s">
        <v>26</v>
      </c>
      <c r="P1033" s="8" t="str">
        <f>VLOOKUP(E1033,[2]CommonEnf!$A$1:$B$19,2,FALSE)</f>
        <v>Speed Restriction</v>
      </c>
      <c r="Q1033" s="4" t="str">
        <f t="shared" si="84"/>
        <v>22</v>
      </c>
      <c r="R1033" s="9">
        <f t="shared" si="85"/>
        <v>42635</v>
      </c>
      <c r="S1033" s="4" t="str">
        <f t="shared" si="86"/>
        <v>0108-22</v>
      </c>
      <c r="T1033" s="4" t="str">
        <f t="shared" si="87"/>
        <v>EC</v>
      </c>
      <c r="U1033" s="26"/>
      <c r="V1033" s="3"/>
      <c r="W1033" s="27"/>
      <c r="X1033" s="27"/>
      <c r="Y1033" s="28"/>
    </row>
    <row r="1034" spans="1:25" x14ac:dyDescent="0.25">
      <c r="A1034" s="3">
        <v>42635.286354166667</v>
      </c>
      <c r="B1034" s="4" t="s">
        <v>140</v>
      </c>
      <c r="C1034" s="4" t="s">
        <v>949</v>
      </c>
      <c r="D1034" s="4" t="s">
        <v>30</v>
      </c>
      <c r="E1034" s="4" t="s">
        <v>45</v>
      </c>
      <c r="F1034" s="5">
        <v>150</v>
      </c>
      <c r="G1034" s="5">
        <v>262</v>
      </c>
      <c r="H1034" s="5">
        <v>229115</v>
      </c>
      <c r="I1034" s="5">
        <v>229629</v>
      </c>
      <c r="J1034" s="4" t="s">
        <v>46</v>
      </c>
      <c r="K1034" s="5">
        <v>230436</v>
      </c>
      <c r="L1034" s="17" t="s">
        <v>34</v>
      </c>
      <c r="M1034" s="5">
        <f t="shared" si="88"/>
        <v>426.096</v>
      </c>
      <c r="N1034" s="6" t="str">
        <f>VLOOKUP(C1034,'[23]Trips&amp;Operators'!$C$1:$E$99999,3,FALSE)</f>
        <v>STRICKLAND</v>
      </c>
      <c r="O1034" s="7" t="s">
        <v>26</v>
      </c>
      <c r="P1034" s="8" t="str">
        <f>VLOOKUP(E1034,[2]CommonEnf!$A$1:$B$19,2,FALSE)</f>
        <v>Speed Restriction</v>
      </c>
      <c r="Q1034" s="4" t="str">
        <f t="shared" si="84"/>
        <v>22</v>
      </c>
      <c r="R1034" s="9">
        <f t="shared" si="85"/>
        <v>42635</v>
      </c>
      <c r="S1034" s="4" t="str">
        <f t="shared" si="86"/>
        <v>0121-22</v>
      </c>
      <c r="T1034" s="4" t="str">
        <f t="shared" si="87"/>
        <v>EC</v>
      </c>
      <c r="U1034" s="26"/>
      <c r="V1034" s="3"/>
      <c r="W1034" s="27"/>
      <c r="X1034" s="27"/>
      <c r="Y1034" s="28"/>
    </row>
    <row r="1035" spans="1:25" x14ac:dyDescent="0.25">
      <c r="A1035" s="3">
        <v>42635.205312500002</v>
      </c>
      <c r="B1035" s="4" t="s">
        <v>113</v>
      </c>
      <c r="C1035" s="4" t="s">
        <v>950</v>
      </c>
      <c r="D1035" s="4" t="s">
        <v>30</v>
      </c>
      <c r="E1035" s="4" t="s">
        <v>55</v>
      </c>
      <c r="F1035" s="5">
        <v>0</v>
      </c>
      <c r="G1035" s="5">
        <v>568</v>
      </c>
      <c r="H1035" s="5">
        <v>131109</v>
      </c>
      <c r="I1035" s="5">
        <v>128953</v>
      </c>
      <c r="J1035" s="4" t="s">
        <v>56</v>
      </c>
      <c r="K1035" s="5">
        <v>127587</v>
      </c>
      <c r="L1035" s="17" t="s">
        <v>25</v>
      </c>
      <c r="M1035" s="5">
        <f t="shared" si="88"/>
        <v>721.24800000000005</v>
      </c>
      <c r="N1035" s="6" t="str">
        <f>VLOOKUP(C1035,'[23]Trips&amp;Operators'!$C$1:$E$99999,3,FALSE)</f>
        <v>SPECTOR</v>
      </c>
      <c r="O1035" s="7" t="s">
        <v>26</v>
      </c>
      <c r="P1035" s="8" t="str">
        <f>VLOOKUP(E1035,[2]CommonEnf!$A$1:$B$19,2,FALSE)</f>
        <v>Legitimate STOP signal aspect</v>
      </c>
      <c r="Q1035" s="4" t="str">
        <f t="shared" si="84"/>
        <v>22</v>
      </c>
      <c r="R1035" s="9">
        <f t="shared" si="85"/>
        <v>42635</v>
      </c>
      <c r="S1035" s="4" t="str">
        <f t="shared" si="86"/>
        <v>0104-22</v>
      </c>
      <c r="T1035" s="4" t="str">
        <f t="shared" si="87"/>
        <v>EC</v>
      </c>
      <c r="U1035" s="26"/>
      <c r="V1035" s="3"/>
      <c r="W1035" s="27"/>
      <c r="X1035" s="27"/>
      <c r="Y1035" s="28"/>
    </row>
    <row r="1036" spans="1:25" x14ac:dyDescent="0.25">
      <c r="A1036" s="3">
        <v>42635.308831018519</v>
      </c>
      <c r="B1036" s="4" t="s">
        <v>60</v>
      </c>
      <c r="C1036" s="4" t="s">
        <v>951</v>
      </c>
      <c r="D1036" s="4" t="s">
        <v>30</v>
      </c>
      <c r="E1036" s="4" t="s">
        <v>55</v>
      </c>
      <c r="F1036" s="5">
        <v>0</v>
      </c>
      <c r="G1036" s="5">
        <v>638</v>
      </c>
      <c r="H1036" s="5">
        <v>131565</v>
      </c>
      <c r="I1036" s="5">
        <v>128949</v>
      </c>
      <c r="J1036" s="4" t="s">
        <v>56</v>
      </c>
      <c r="K1036" s="5">
        <v>127587</v>
      </c>
      <c r="L1036" s="17" t="s">
        <v>25</v>
      </c>
      <c r="M1036" s="5">
        <f t="shared" si="88"/>
        <v>719.13599999999997</v>
      </c>
      <c r="N1036" s="6" t="str">
        <f>VLOOKUP(C1036,'[23]Trips&amp;Operators'!$C$1:$E$99999,3,FALSE)</f>
        <v>STRICKLAND</v>
      </c>
      <c r="O1036" s="7" t="s">
        <v>26</v>
      </c>
      <c r="P1036" s="8" t="str">
        <f>VLOOKUP(E1036,[2]CommonEnf!$A$1:$B$19,2,FALSE)</f>
        <v>Legitimate STOP signal aspect</v>
      </c>
      <c r="Q1036" s="4" t="str">
        <f t="shared" si="84"/>
        <v>22</v>
      </c>
      <c r="R1036" s="9">
        <f t="shared" si="85"/>
        <v>42635</v>
      </c>
      <c r="S1036" s="4" t="str">
        <f t="shared" si="86"/>
        <v>0122-22</v>
      </c>
      <c r="T1036" s="4" t="str">
        <f t="shared" si="87"/>
        <v>EC</v>
      </c>
      <c r="U1036" s="26"/>
      <c r="V1036" s="3"/>
      <c r="W1036" s="27"/>
      <c r="X1036" s="27"/>
      <c r="Y1036" s="28"/>
    </row>
    <row r="1037" spans="1:25" x14ac:dyDescent="0.25">
      <c r="A1037" s="3">
        <v>42635.372303240743</v>
      </c>
      <c r="B1037" s="4" t="s">
        <v>115</v>
      </c>
      <c r="C1037" s="4" t="s">
        <v>936</v>
      </c>
      <c r="D1037" s="4" t="s">
        <v>30</v>
      </c>
      <c r="E1037" s="4" t="s">
        <v>55</v>
      </c>
      <c r="F1037" s="5">
        <v>0</v>
      </c>
      <c r="G1037" s="5">
        <v>534</v>
      </c>
      <c r="H1037" s="5">
        <v>130665</v>
      </c>
      <c r="I1037" s="5">
        <v>128967</v>
      </c>
      <c r="J1037" s="4" t="s">
        <v>56</v>
      </c>
      <c r="K1037" s="5">
        <v>127587</v>
      </c>
      <c r="L1037" s="17" t="s">
        <v>25</v>
      </c>
      <c r="M1037" s="5">
        <f t="shared" si="88"/>
        <v>728.64</v>
      </c>
      <c r="N1037" s="6" t="str">
        <f>VLOOKUP(C1037,'[23]Trips&amp;Operators'!$C$1:$E$99999,3,FALSE)</f>
        <v>MALAVE</v>
      </c>
      <c r="O1037" s="7" t="s">
        <v>26</v>
      </c>
      <c r="P1037" s="8" t="str">
        <f>VLOOKUP(E1037,[2]CommonEnf!$A$1:$B$19,2,FALSE)</f>
        <v>Legitimate STOP signal aspect</v>
      </c>
      <c r="Q1037" s="4" t="str">
        <f t="shared" si="84"/>
        <v>22</v>
      </c>
      <c r="R1037" s="9">
        <f t="shared" si="85"/>
        <v>42635</v>
      </c>
      <c r="S1037" s="4" t="str">
        <f t="shared" si="86"/>
        <v>0134-22</v>
      </c>
      <c r="T1037" s="4" t="str">
        <f t="shared" si="87"/>
        <v>EC</v>
      </c>
      <c r="U1037" s="26"/>
      <c r="V1037" s="3"/>
      <c r="W1037" s="27"/>
      <c r="X1037" s="27"/>
      <c r="Y1037" s="28"/>
    </row>
    <row r="1038" spans="1:25" x14ac:dyDescent="0.25">
      <c r="A1038" s="3">
        <v>42635.787488425929</v>
      </c>
      <c r="B1038" s="4" t="s">
        <v>69</v>
      </c>
      <c r="C1038" s="4" t="s">
        <v>952</v>
      </c>
      <c r="D1038" s="4" t="s">
        <v>30</v>
      </c>
      <c r="E1038" s="4" t="s">
        <v>55</v>
      </c>
      <c r="F1038" s="5">
        <v>0</v>
      </c>
      <c r="G1038" s="5">
        <v>379</v>
      </c>
      <c r="H1038" s="5">
        <v>129606</v>
      </c>
      <c r="I1038" s="5">
        <v>128457</v>
      </c>
      <c r="J1038" s="4" t="s">
        <v>56</v>
      </c>
      <c r="K1038" s="5">
        <v>127587</v>
      </c>
      <c r="L1038" s="17" t="s">
        <v>25</v>
      </c>
      <c r="M1038" s="5">
        <f t="shared" si="88"/>
        <v>459.36</v>
      </c>
      <c r="N1038" s="6" t="str">
        <f>VLOOKUP(C1038,'[23]Trips&amp;Operators'!$C$1:$E$99999,3,FALSE)</f>
        <v>COOLAHAN</v>
      </c>
      <c r="O1038" s="7" t="s">
        <v>26</v>
      </c>
      <c r="P1038" s="8" t="str">
        <f>VLOOKUP(E1038,[2]CommonEnf!$A$1:$B$19,2,FALSE)</f>
        <v>Legitimate STOP signal aspect</v>
      </c>
      <c r="Q1038" s="4" t="str">
        <f t="shared" si="84"/>
        <v>22</v>
      </c>
      <c r="R1038" s="9">
        <f t="shared" si="85"/>
        <v>42635</v>
      </c>
      <c r="S1038" s="4" t="str">
        <f t="shared" si="86"/>
        <v>0214-22</v>
      </c>
      <c r="T1038" s="4" t="str">
        <f t="shared" si="87"/>
        <v>EC</v>
      </c>
      <c r="U1038" s="26"/>
      <c r="V1038" s="3"/>
      <c r="W1038" s="27"/>
      <c r="X1038" s="27"/>
      <c r="Y1038" s="28"/>
    </row>
    <row r="1039" spans="1:25" x14ac:dyDescent="0.25">
      <c r="A1039" s="3">
        <v>42635.384120370371</v>
      </c>
      <c r="B1039" s="4" t="s">
        <v>78</v>
      </c>
      <c r="C1039" s="4" t="s">
        <v>953</v>
      </c>
      <c r="D1039" s="4" t="s">
        <v>30</v>
      </c>
      <c r="E1039" s="4" t="s">
        <v>55</v>
      </c>
      <c r="F1039" s="5">
        <v>0</v>
      </c>
      <c r="G1039" s="5">
        <v>681</v>
      </c>
      <c r="H1039" s="5">
        <v>150341</v>
      </c>
      <c r="I1039" s="5">
        <v>153390</v>
      </c>
      <c r="J1039" s="4" t="s">
        <v>56</v>
      </c>
      <c r="K1039" s="5">
        <v>155600</v>
      </c>
      <c r="L1039" s="17" t="s">
        <v>34</v>
      </c>
      <c r="M1039" s="5">
        <f t="shared" si="88"/>
        <v>1166.8800000000001</v>
      </c>
      <c r="N1039" s="6" t="str">
        <f>VLOOKUP(C1039,'[23]Trips&amp;Operators'!$C$1:$E$99999,3,FALSE)</f>
        <v>MAELZER</v>
      </c>
      <c r="O1039" s="7" t="s">
        <v>26</v>
      </c>
      <c r="P1039" s="8" t="str">
        <f>VLOOKUP(E1039,[2]CommonEnf!$A$1:$B$19,2,FALSE)</f>
        <v>Legitimate STOP signal aspect</v>
      </c>
      <c r="Q1039" s="4" t="str">
        <f t="shared" si="84"/>
        <v>22</v>
      </c>
      <c r="R1039" s="9">
        <f t="shared" si="85"/>
        <v>42635</v>
      </c>
      <c r="S1039" s="4" t="str">
        <f t="shared" si="86"/>
        <v>0141-22</v>
      </c>
      <c r="T1039" s="4" t="str">
        <f t="shared" si="87"/>
        <v>EC</v>
      </c>
      <c r="U1039" s="26"/>
      <c r="V1039" s="3"/>
      <c r="W1039" s="27"/>
      <c r="X1039" s="27"/>
      <c r="Y1039" s="28"/>
    </row>
    <row r="1040" spans="1:25" x14ac:dyDescent="0.25">
      <c r="A1040" s="3">
        <v>42635.532638888886</v>
      </c>
      <c r="B1040" s="4" t="s">
        <v>115</v>
      </c>
      <c r="C1040" s="4" t="s">
        <v>954</v>
      </c>
      <c r="D1040" s="4" t="s">
        <v>30</v>
      </c>
      <c r="E1040" s="4" t="s">
        <v>55</v>
      </c>
      <c r="F1040" s="5">
        <v>0</v>
      </c>
      <c r="G1040" s="5">
        <v>383</v>
      </c>
      <c r="H1040" s="5">
        <v>193967</v>
      </c>
      <c r="I1040" s="5">
        <v>193128</v>
      </c>
      <c r="J1040" s="4" t="s">
        <v>56</v>
      </c>
      <c r="K1040" s="5">
        <v>191723</v>
      </c>
      <c r="L1040" s="17" t="s">
        <v>25</v>
      </c>
      <c r="M1040" s="5">
        <f t="shared" si="88"/>
        <v>741.84</v>
      </c>
      <c r="N1040" s="6" t="str">
        <f>VLOOKUP(C1040,'[23]Trips&amp;Operators'!$C$1:$E$99999,3,FALSE)</f>
        <v>NEWELL</v>
      </c>
      <c r="O1040" s="7" t="s">
        <v>26</v>
      </c>
      <c r="P1040" s="8" t="str">
        <f>VLOOKUP(E1040,[2]CommonEnf!$A$1:$B$19,2,FALSE)</f>
        <v>Legitimate STOP signal aspect</v>
      </c>
      <c r="Q1040" s="4" t="str">
        <f t="shared" si="84"/>
        <v>22</v>
      </c>
      <c r="R1040" s="9">
        <f t="shared" si="85"/>
        <v>42635</v>
      </c>
      <c r="S1040" s="4" t="str">
        <f t="shared" si="86"/>
        <v>0166-22</v>
      </c>
      <c r="T1040" s="4" t="str">
        <f t="shared" si="87"/>
        <v>EC</v>
      </c>
      <c r="U1040" s="26"/>
      <c r="V1040" s="3"/>
      <c r="W1040" s="27"/>
      <c r="X1040" s="27"/>
      <c r="Y1040" s="28"/>
    </row>
    <row r="1041" spans="1:25" x14ac:dyDescent="0.25">
      <c r="A1041" s="3">
        <v>42635.605300925927</v>
      </c>
      <c r="B1041" s="4" t="s">
        <v>115</v>
      </c>
      <c r="C1041" s="4" t="s">
        <v>955</v>
      </c>
      <c r="D1041" s="4" t="s">
        <v>30</v>
      </c>
      <c r="E1041" s="4" t="s">
        <v>55</v>
      </c>
      <c r="F1041" s="5">
        <v>0</v>
      </c>
      <c r="G1041" s="5">
        <v>626</v>
      </c>
      <c r="H1041" s="5">
        <v>196059</v>
      </c>
      <c r="I1041" s="5">
        <v>193936</v>
      </c>
      <c r="J1041" s="4" t="s">
        <v>56</v>
      </c>
      <c r="K1041" s="5">
        <v>191723</v>
      </c>
      <c r="L1041" s="17" t="s">
        <v>25</v>
      </c>
      <c r="M1041" s="5">
        <f t="shared" si="88"/>
        <v>1168.4639999999999</v>
      </c>
      <c r="N1041" s="6" t="str">
        <f>VLOOKUP(C1041,'[23]Trips&amp;Operators'!$C$1:$E$99999,3,FALSE)</f>
        <v>NEWELL</v>
      </c>
      <c r="O1041" s="7" t="s">
        <v>26</v>
      </c>
      <c r="P1041" s="8" t="str">
        <f>VLOOKUP(E1041,[2]CommonEnf!$A$1:$B$19,2,FALSE)</f>
        <v>Legitimate STOP signal aspect</v>
      </c>
      <c r="Q1041" s="4" t="str">
        <f t="shared" si="84"/>
        <v>22</v>
      </c>
      <c r="R1041" s="9">
        <f t="shared" si="85"/>
        <v>42635</v>
      </c>
      <c r="S1041" s="4" t="str">
        <f t="shared" si="86"/>
        <v>0180-22</v>
      </c>
      <c r="T1041" s="4" t="str">
        <f t="shared" si="87"/>
        <v>EC</v>
      </c>
      <c r="U1041" s="26"/>
      <c r="V1041" s="3"/>
      <c r="W1041" s="27"/>
      <c r="X1041" s="27"/>
      <c r="Y1041" s="28"/>
    </row>
    <row r="1042" spans="1:25" x14ac:dyDescent="0.25">
      <c r="A1042" s="3">
        <v>42635.709479166668</v>
      </c>
      <c r="B1042" s="4" t="s">
        <v>69</v>
      </c>
      <c r="C1042" s="4" t="s">
        <v>956</v>
      </c>
      <c r="D1042" s="4" t="s">
        <v>30</v>
      </c>
      <c r="E1042" s="4" t="s">
        <v>55</v>
      </c>
      <c r="F1042" s="5">
        <v>0</v>
      </c>
      <c r="G1042" s="5">
        <v>343</v>
      </c>
      <c r="H1042" s="5">
        <v>193749</v>
      </c>
      <c r="I1042" s="5">
        <v>192768</v>
      </c>
      <c r="J1042" s="4" t="s">
        <v>56</v>
      </c>
      <c r="K1042" s="5">
        <v>191723</v>
      </c>
      <c r="L1042" s="17" t="s">
        <v>25</v>
      </c>
      <c r="M1042" s="5">
        <f t="shared" si="88"/>
        <v>551.76</v>
      </c>
      <c r="N1042" s="6" t="str">
        <f>VLOOKUP(C1042,'[23]Trips&amp;Operators'!$C$1:$E$99999,3,FALSE)</f>
        <v>STORY</v>
      </c>
      <c r="O1042" s="7" t="s">
        <v>26</v>
      </c>
      <c r="P1042" s="8" t="str">
        <f>VLOOKUP(E1042,[2]CommonEnf!$A$1:$B$19,2,FALSE)</f>
        <v>Legitimate STOP signal aspect</v>
      </c>
      <c r="Q1042" s="4" t="str">
        <f t="shared" si="84"/>
        <v>22</v>
      </c>
      <c r="R1042" s="9">
        <f t="shared" si="85"/>
        <v>42635</v>
      </c>
      <c r="S1042" s="4" t="str">
        <f t="shared" si="86"/>
        <v>0200-22</v>
      </c>
      <c r="T1042" s="4" t="str">
        <f t="shared" si="87"/>
        <v>EC</v>
      </c>
      <c r="U1042" s="26"/>
      <c r="V1042" s="3"/>
      <c r="W1042" s="27"/>
      <c r="X1042" s="27"/>
      <c r="Y1042" s="28"/>
    </row>
    <row r="1043" spans="1:25" x14ac:dyDescent="0.25">
      <c r="A1043" s="3">
        <v>42635.601793981485</v>
      </c>
      <c r="B1043" s="4" t="s">
        <v>115</v>
      </c>
      <c r="C1043" s="4" t="s">
        <v>955</v>
      </c>
      <c r="D1043" s="4" t="s">
        <v>30</v>
      </c>
      <c r="E1043" s="4" t="s">
        <v>55</v>
      </c>
      <c r="F1043" s="5">
        <v>0</v>
      </c>
      <c r="G1043" s="5">
        <v>127</v>
      </c>
      <c r="H1043" s="5">
        <v>232496</v>
      </c>
      <c r="I1043" s="5">
        <v>232266</v>
      </c>
      <c r="J1043" s="4" t="s">
        <v>56</v>
      </c>
      <c r="K1043" s="5">
        <v>231650</v>
      </c>
      <c r="L1043" s="17" t="s">
        <v>25</v>
      </c>
      <c r="M1043" s="5">
        <f t="shared" si="88"/>
        <v>325.24799999999999</v>
      </c>
      <c r="N1043" s="6" t="str">
        <f>VLOOKUP(C1043,'[23]Trips&amp;Operators'!$C$1:$E$99999,3,FALSE)</f>
        <v>NEWELL</v>
      </c>
      <c r="O1043" s="7" t="s">
        <v>26</v>
      </c>
      <c r="P1043" s="8" t="str">
        <f>VLOOKUP(E1043,[2]CommonEnf!$A$1:$B$19,2,FALSE)</f>
        <v>Legitimate STOP signal aspect</v>
      </c>
      <c r="Q1043" s="4" t="str">
        <f t="shared" si="84"/>
        <v>22</v>
      </c>
      <c r="R1043" s="9">
        <f t="shared" si="85"/>
        <v>42635</v>
      </c>
      <c r="S1043" s="4" t="str">
        <f t="shared" si="86"/>
        <v>0180-22</v>
      </c>
      <c r="T1043" s="4" t="str">
        <f t="shared" si="87"/>
        <v>EC</v>
      </c>
      <c r="U1043" s="26"/>
      <c r="V1043" s="3"/>
      <c r="W1043" s="27"/>
      <c r="X1043" s="27"/>
      <c r="Y1043" s="28"/>
    </row>
    <row r="1044" spans="1:25" x14ac:dyDescent="0.25">
      <c r="A1044" s="3">
        <v>42635.524224537039</v>
      </c>
      <c r="B1044" s="4" t="s">
        <v>209</v>
      </c>
      <c r="C1044" s="4" t="s">
        <v>957</v>
      </c>
      <c r="D1044" s="4" t="s">
        <v>30</v>
      </c>
      <c r="E1044" s="4" t="s">
        <v>63</v>
      </c>
      <c r="F1044" s="5">
        <v>0</v>
      </c>
      <c r="G1044" s="5">
        <v>63</v>
      </c>
      <c r="H1044" s="5">
        <v>211</v>
      </c>
      <c r="I1044" s="5">
        <v>149</v>
      </c>
      <c r="J1044" s="4" t="s">
        <v>64</v>
      </c>
      <c r="K1044" s="5">
        <v>1</v>
      </c>
      <c r="L1044" s="17" t="s">
        <v>25</v>
      </c>
      <c r="M1044" s="5">
        <f t="shared" si="88"/>
        <v>78.144000000000005</v>
      </c>
      <c r="N1044" s="6" t="str">
        <f>VLOOKUP(C1044,'[23]Trips&amp;Operators'!$C$1:$E$99999,3,FALSE)</f>
        <v>STAMBAUGH</v>
      </c>
      <c r="O1044" s="7" t="s">
        <v>26</v>
      </c>
      <c r="P1044" s="8" t="str">
        <f>VLOOKUP(E1044,[2]CommonEnf!$A$1:$B$19,2,FALSE)</f>
        <v>Line terminus</v>
      </c>
      <c r="Q1044" s="4" t="str">
        <f t="shared" si="84"/>
        <v>22</v>
      </c>
      <c r="R1044" s="9">
        <f t="shared" si="85"/>
        <v>42635</v>
      </c>
      <c r="S1044" s="4" t="str">
        <f t="shared" si="86"/>
        <v>0160-22</v>
      </c>
      <c r="T1044" s="4" t="str">
        <f t="shared" si="87"/>
        <v>EC</v>
      </c>
      <c r="U1044" s="26"/>
      <c r="V1044" s="3"/>
      <c r="W1044" s="27"/>
      <c r="X1044" s="27"/>
      <c r="Y1044" s="28"/>
    </row>
    <row r="1045" spans="1:25" x14ac:dyDescent="0.25">
      <c r="A1045" s="3">
        <v>42635.189340277779</v>
      </c>
      <c r="B1045" s="4" t="s">
        <v>234</v>
      </c>
      <c r="C1045" s="4" t="s">
        <v>958</v>
      </c>
      <c r="D1045" s="4" t="s">
        <v>30</v>
      </c>
      <c r="E1045" s="4" t="s">
        <v>63</v>
      </c>
      <c r="F1045" s="5">
        <v>0</v>
      </c>
      <c r="G1045" s="5">
        <v>77</v>
      </c>
      <c r="H1045" s="5">
        <v>233185</v>
      </c>
      <c r="I1045" s="5">
        <v>233347</v>
      </c>
      <c r="J1045" s="4" t="s">
        <v>64</v>
      </c>
      <c r="K1045" s="5">
        <v>233491</v>
      </c>
      <c r="L1045" s="17" t="s">
        <v>34</v>
      </c>
      <c r="M1045" s="5">
        <f t="shared" si="88"/>
        <v>76.031999999999996</v>
      </c>
      <c r="N1045" s="6" t="str">
        <f>VLOOKUP(C1045,'[23]Trips&amp;Operators'!$C$1:$E$99999,3,FALSE)</f>
        <v>SPECTOR</v>
      </c>
      <c r="O1045" s="7" t="s">
        <v>26</v>
      </c>
      <c r="P1045" s="8" t="str">
        <f>VLOOKUP(E1045,[2]CommonEnf!$A$1:$B$19,2,FALSE)</f>
        <v>Line terminus</v>
      </c>
      <c r="Q1045" s="4" t="str">
        <f t="shared" si="84"/>
        <v>22</v>
      </c>
      <c r="R1045" s="9">
        <f t="shared" si="85"/>
        <v>42635</v>
      </c>
      <c r="S1045" s="4" t="str">
        <f t="shared" si="86"/>
        <v>0103-22</v>
      </c>
      <c r="T1045" s="4" t="str">
        <f t="shared" si="87"/>
        <v>EC</v>
      </c>
      <c r="U1045" s="26"/>
      <c r="V1045" s="3"/>
      <c r="W1045" s="27"/>
      <c r="X1045" s="27"/>
      <c r="Y1045" s="28"/>
    </row>
    <row r="1046" spans="1:25" x14ac:dyDescent="0.25">
      <c r="A1046" s="3">
        <v>42635.90184027778</v>
      </c>
      <c r="B1046" s="4" t="s">
        <v>207</v>
      </c>
      <c r="C1046" s="4" t="s">
        <v>959</v>
      </c>
      <c r="D1046" s="4" t="s">
        <v>30</v>
      </c>
      <c r="E1046" s="4" t="s">
        <v>63</v>
      </c>
      <c r="F1046" s="5">
        <v>0</v>
      </c>
      <c r="G1046" s="5">
        <v>58</v>
      </c>
      <c r="H1046" s="5">
        <v>233291</v>
      </c>
      <c r="I1046" s="5">
        <v>233342</v>
      </c>
      <c r="J1046" s="4" t="s">
        <v>64</v>
      </c>
      <c r="K1046" s="5">
        <v>233491</v>
      </c>
      <c r="L1046" s="17" t="s">
        <v>34</v>
      </c>
      <c r="M1046" s="5">
        <f t="shared" si="88"/>
        <v>78.671999999999997</v>
      </c>
      <c r="N1046" s="6" t="str">
        <f>VLOOKUP(C1046,'[23]Trips&amp;Operators'!$C$1:$E$99999,3,FALSE)</f>
        <v>LEVERE</v>
      </c>
      <c r="O1046" s="7" t="s">
        <v>26</v>
      </c>
      <c r="P1046" s="8" t="str">
        <f>VLOOKUP(E1046,[2]CommonEnf!$A$1:$B$19,2,FALSE)</f>
        <v>Line terminus</v>
      </c>
      <c r="Q1046" s="4" t="str">
        <f t="shared" si="84"/>
        <v>22</v>
      </c>
      <c r="R1046" s="9">
        <f t="shared" si="85"/>
        <v>42635</v>
      </c>
      <c r="S1046" s="4" t="str">
        <f t="shared" si="86"/>
        <v>0229-22</v>
      </c>
      <c r="T1046" s="4" t="str">
        <f t="shared" si="87"/>
        <v>EC</v>
      </c>
      <c r="U1046" s="26"/>
      <c r="V1046" s="3"/>
      <c r="W1046" s="27"/>
      <c r="X1046" s="27"/>
      <c r="Y1046" s="28"/>
    </row>
    <row r="1047" spans="1:25" x14ac:dyDescent="0.25">
      <c r="A1047" s="3">
        <v>42635.742372685185</v>
      </c>
      <c r="B1047" s="4" t="s">
        <v>152</v>
      </c>
      <c r="C1047" s="4" t="s">
        <v>960</v>
      </c>
      <c r="D1047" s="4" t="s">
        <v>33</v>
      </c>
      <c r="E1047" s="4" t="s">
        <v>45</v>
      </c>
      <c r="F1047" s="5">
        <v>300</v>
      </c>
      <c r="G1047" s="5">
        <v>350</v>
      </c>
      <c r="H1047" s="5">
        <v>21024</v>
      </c>
      <c r="I1047" s="5">
        <v>20214</v>
      </c>
      <c r="J1047" s="4" t="s">
        <v>46</v>
      </c>
      <c r="K1047" s="5">
        <v>23561</v>
      </c>
      <c r="L1047" s="17" t="s">
        <v>25</v>
      </c>
      <c r="M1047" s="5">
        <f t="shared" si="88"/>
        <v>-1767.2159999999999</v>
      </c>
      <c r="N1047" s="6" t="str">
        <f>VLOOKUP(C1047,'[23]Trips&amp;Operators'!$C$1:$E$99999,3,FALSE)</f>
        <v>HELVIE</v>
      </c>
      <c r="O1047" s="7" t="s">
        <v>26</v>
      </c>
      <c r="P1047" s="8" t="str">
        <f>VLOOKUP(E1047,[2]CommonEnf!$A$1:$B$19,2,FALSE)</f>
        <v>Speed Restriction</v>
      </c>
      <c r="Q1047" s="4" t="str">
        <f t="shared" si="84"/>
        <v>22</v>
      </c>
      <c r="R1047" s="9">
        <f t="shared" si="85"/>
        <v>42635</v>
      </c>
      <c r="S1047" s="4" t="str">
        <f t="shared" si="86"/>
        <v>0834-22</v>
      </c>
      <c r="T1047" s="4" t="str">
        <f t="shared" si="87"/>
        <v>NW</v>
      </c>
      <c r="U1047" s="26"/>
      <c r="V1047" s="3"/>
      <c r="W1047" s="27"/>
      <c r="X1047" s="27"/>
      <c r="Y1047" s="28"/>
    </row>
    <row r="1048" spans="1:25" x14ac:dyDescent="0.25">
      <c r="A1048" s="3">
        <v>42635.303101851852</v>
      </c>
      <c r="B1048" s="4" t="s">
        <v>73</v>
      </c>
      <c r="C1048" s="4" t="s">
        <v>961</v>
      </c>
      <c r="D1048" s="4" t="s">
        <v>33</v>
      </c>
      <c r="E1048" s="4" t="s">
        <v>45</v>
      </c>
      <c r="F1048" s="5">
        <v>400</v>
      </c>
      <c r="G1048" s="5">
        <v>460</v>
      </c>
      <c r="H1048" s="5">
        <v>39180</v>
      </c>
      <c r="I1048" s="5">
        <v>37883</v>
      </c>
      <c r="J1048" s="4" t="s">
        <v>46</v>
      </c>
      <c r="K1048" s="5">
        <v>40977</v>
      </c>
      <c r="L1048" s="17" t="s">
        <v>25</v>
      </c>
      <c r="M1048" s="5">
        <f t="shared" si="88"/>
        <v>-1633.6320000000001</v>
      </c>
      <c r="N1048" s="6" t="str">
        <f>VLOOKUP(C1048,'[23]Trips&amp;Operators'!$C$1:$E$99999,3,FALSE)</f>
        <v>YORK</v>
      </c>
      <c r="O1048" s="7" t="s">
        <v>26</v>
      </c>
      <c r="P1048" s="8" t="str">
        <f>VLOOKUP(E1048,[2]CommonEnf!$A$1:$B$19,2,FALSE)</f>
        <v>Speed Restriction</v>
      </c>
      <c r="Q1048" s="4" t="str">
        <f t="shared" si="84"/>
        <v>22</v>
      </c>
      <c r="R1048" s="9">
        <f t="shared" si="85"/>
        <v>42635</v>
      </c>
      <c r="S1048" s="4" t="str">
        <f t="shared" si="86"/>
        <v>0806-22</v>
      </c>
      <c r="T1048" s="4" t="str">
        <f t="shared" si="87"/>
        <v>NW</v>
      </c>
      <c r="U1048" s="26"/>
      <c r="V1048" s="3"/>
      <c r="W1048" s="27"/>
      <c r="X1048" s="27"/>
      <c r="Y1048" s="28"/>
    </row>
    <row r="1049" spans="1:25" x14ac:dyDescent="0.25">
      <c r="A1049" s="3">
        <v>42635.480729166666</v>
      </c>
      <c r="B1049" s="4" t="s">
        <v>146</v>
      </c>
      <c r="C1049" s="4" t="s">
        <v>962</v>
      </c>
      <c r="D1049" s="4" t="s">
        <v>30</v>
      </c>
      <c r="E1049" s="4" t="s">
        <v>45</v>
      </c>
      <c r="F1049" s="5">
        <v>150</v>
      </c>
      <c r="G1049" s="5">
        <v>284</v>
      </c>
      <c r="H1049" s="5">
        <v>56386</v>
      </c>
      <c r="I1049" s="5">
        <v>56841</v>
      </c>
      <c r="J1049" s="4" t="s">
        <v>46</v>
      </c>
      <c r="K1049" s="5">
        <v>57008</v>
      </c>
      <c r="L1049" s="17" t="s">
        <v>34</v>
      </c>
      <c r="M1049" s="5">
        <f t="shared" si="88"/>
        <v>88.176000000000002</v>
      </c>
      <c r="N1049" s="6" t="str">
        <f>VLOOKUP(C1049,'[23]Trips&amp;Operators'!$C$1:$E$99999,3,FALSE)</f>
        <v>GEBRETEKLE</v>
      </c>
      <c r="O1049" s="7" t="s">
        <v>26</v>
      </c>
      <c r="P1049" s="8" t="str">
        <f>VLOOKUP(E1049,[2]CommonEnf!$A$1:$B$19,2,FALSE)</f>
        <v>Speed Restriction</v>
      </c>
      <c r="Q1049" s="4" t="str">
        <f t="shared" si="84"/>
        <v>22</v>
      </c>
      <c r="R1049" s="9">
        <f t="shared" si="85"/>
        <v>42635</v>
      </c>
      <c r="S1049" s="4" t="str">
        <f t="shared" si="86"/>
        <v>0817-22</v>
      </c>
      <c r="T1049" s="4" t="str">
        <f t="shared" si="87"/>
        <v>NW</v>
      </c>
      <c r="U1049" s="26"/>
      <c r="V1049" s="3"/>
      <c r="W1049" s="27"/>
      <c r="X1049" s="27"/>
      <c r="Y1049" s="28"/>
    </row>
    <row r="1050" spans="1:25" x14ac:dyDescent="0.25">
      <c r="A1050" s="3">
        <v>42635.564155092594</v>
      </c>
      <c r="B1050" s="4" t="s">
        <v>146</v>
      </c>
      <c r="C1050" s="4" t="s">
        <v>963</v>
      </c>
      <c r="D1050" s="4" t="s">
        <v>30</v>
      </c>
      <c r="E1050" s="4" t="s">
        <v>45</v>
      </c>
      <c r="F1050" s="5">
        <v>150</v>
      </c>
      <c r="G1050" s="5">
        <v>292</v>
      </c>
      <c r="H1050" s="5">
        <v>56460</v>
      </c>
      <c r="I1050" s="5">
        <v>56950</v>
      </c>
      <c r="J1050" s="4" t="s">
        <v>46</v>
      </c>
      <c r="K1050" s="5">
        <v>57008</v>
      </c>
      <c r="L1050" s="17" t="s">
        <v>34</v>
      </c>
      <c r="M1050" s="5">
        <f t="shared" si="88"/>
        <v>30.623999999999999</v>
      </c>
      <c r="N1050" s="6" t="str">
        <f>VLOOKUP(C1050,'[23]Trips&amp;Operators'!$C$1:$E$99999,3,FALSE)</f>
        <v>HELVIE</v>
      </c>
      <c r="O1050" s="7" t="s">
        <v>26</v>
      </c>
      <c r="P1050" s="8" t="str">
        <f>VLOOKUP(E1050,[2]CommonEnf!$A$1:$B$19,2,FALSE)</f>
        <v>Speed Restriction</v>
      </c>
      <c r="Q1050" s="4" t="str">
        <f t="shared" si="84"/>
        <v>22</v>
      </c>
      <c r="R1050" s="9">
        <f t="shared" si="85"/>
        <v>42635</v>
      </c>
      <c r="S1050" s="4" t="str">
        <f t="shared" si="86"/>
        <v>0821-22</v>
      </c>
      <c r="T1050" s="4" t="str">
        <f t="shared" si="87"/>
        <v>NW</v>
      </c>
      <c r="U1050" s="26"/>
      <c r="V1050" s="3"/>
      <c r="W1050" s="27"/>
      <c r="X1050" s="27"/>
      <c r="Y1050" s="28"/>
    </row>
    <row r="1051" spans="1:25" x14ac:dyDescent="0.25">
      <c r="A1051" s="3">
        <v>42635.32130787037</v>
      </c>
      <c r="B1051" s="4" t="s">
        <v>152</v>
      </c>
      <c r="C1051" s="4" t="s">
        <v>964</v>
      </c>
      <c r="D1051" s="4" t="s">
        <v>33</v>
      </c>
      <c r="E1051" s="4" t="s">
        <v>55</v>
      </c>
      <c r="F1051" s="5">
        <v>0</v>
      </c>
      <c r="G1051" s="5">
        <v>48</v>
      </c>
      <c r="H1051" s="5">
        <v>58021</v>
      </c>
      <c r="I1051" s="5">
        <v>57884</v>
      </c>
      <c r="J1051" s="4" t="s">
        <v>56</v>
      </c>
      <c r="K1051" s="5">
        <v>48761</v>
      </c>
      <c r="L1051" s="17" t="s">
        <v>34</v>
      </c>
      <c r="M1051" s="5">
        <f t="shared" si="88"/>
        <v>-4816.9440000000004</v>
      </c>
      <c r="N1051" s="6" t="str">
        <f>VLOOKUP(C1051,'[23]Trips&amp;Operators'!$C$1:$E$99999,3,FALSE)</f>
        <v>GEBRETEKLE</v>
      </c>
      <c r="O1051" s="7" t="s">
        <v>26</v>
      </c>
      <c r="P1051" s="8" t="s">
        <v>907</v>
      </c>
      <c r="Q1051" s="4" t="str">
        <f t="shared" si="84"/>
        <v>22</v>
      </c>
      <c r="R1051" s="9">
        <f t="shared" si="85"/>
        <v>42635</v>
      </c>
      <c r="S1051" s="4" t="str">
        <f t="shared" si="86"/>
        <v>0808-22</v>
      </c>
      <c r="T1051" s="4" t="str">
        <f t="shared" si="87"/>
        <v>NW</v>
      </c>
      <c r="U1051" s="26"/>
      <c r="V1051" s="3"/>
      <c r="W1051" s="27"/>
      <c r="X1051" s="27"/>
      <c r="Y1051" s="28"/>
    </row>
    <row r="1052" spans="1:25" x14ac:dyDescent="0.25">
      <c r="A1052" s="3">
        <v>42635.32167824074</v>
      </c>
      <c r="B1052" s="4" t="s">
        <v>152</v>
      </c>
      <c r="C1052" s="4" t="s">
        <v>964</v>
      </c>
      <c r="D1052" s="4" t="s">
        <v>30</v>
      </c>
      <c r="E1052" s="4" t="s">
        <v>55</v>
      </c>
      <c r="F1052" s="5">
        <v>0</v>
      </c>
      <c r="G1052" s="5">
        <v>32</v>
      </c>
      <c r="H1052" s="5">
        <v>57863</v>
      </c>
      <c r="I1052" s="5">
        <v>57827</v>
      </c>
      <c r="J1052" s="4" t="s">
        <v>56</v>
      </c>
      <c r="K1052" s="5">
        <v>57971</v>
      </c>
      <c r="L1052" s="17" t="s">
        <v>34</v>
      </c>
      <c r="M1052" s="5">
        <f t="shared" si="88"/>
        <v>76.031999999999996</v>
      </c>
      <c r="N1052" s="6" t="str">
        <f>VLOOKUP(C1052,'[23]Trips&amp;Operators'!$C$1:$E$99999,3,FALSE)</f>
        <v>GEBRETEKLE</v>
      </c>
      <c r="O1052" s="7" t="s">
        <v>26</v>
      </c>
      <c r="P1052" s="8" t="s">
        <v>907</v>
      </c>
      <c r="Q1052" s="4" t="str">
        <f t="shared" si="84"/>
        <v>22</v>
      </c>
      <c r="R1052" s="9">
        <f t="shared" si="85"/>
        <v>42635</v>
      </c>
      <c r="S1052" s="4" t="str">
        <f t="shared" si="86"/>
        <v>0808-22</v>
      </c>
      <c r="T1052" s="4" t="str">
        <f t="shared" si="87"/>
        <v>NW</v>
      </c>
      <c r="U1052" s="26"/>
      <c r="V1052" s="3"/>
      <c r="W1052" s="27"/>
      <c r="X1052" s="27"/>
      <c r="Y1052" s="28"/>
    </row>
    <row r="1053" spans="1:25" x14ac:dyDescent="0.25">
      <c r="A1053" s="3">
        <v>42635.413287037038</v>
      </c>
      <c r="B1053" s="4" t="s">
        <v>152</v>
      </c>
      <c r="C1053" s="4" t="s">
        <v>965</v>
      </c>
      <c r="D1053" s="4" t="s">
        <v>30</v>
      </c>
      <c r="E1053" s="4" t="s">
        <v>63</v>
      </c>
      <c r="F1053" s="5">
        <v>0</v>
      </c>
      <c r="G1053" s="5">
        <v>63</v>
      </c>
      <c r="H1053" s="5">
        <v>778</v>
      </c>
      <c r="I1053" s="5">
        <v>724</v>
      </c>
      <c r="J1053" s="4" t="s">
        <v>64</v>
      </c>
      <c r="K1053" s="5">
        <v>575</v>
      </c>
      <c r="L1053" s="17" t="s">
        <v>25</v>
      </c>
      <c r="M1053" s="5">
        <f t="shared" si="88"/>
        <v>78.671999999999997</v>
      </c>
      <c r="N1053" s="6" t="str">
        <f>VLOOKUP(C1053,'[23]Trips&amp;Operators'!$C$1:$E$99999,3,FALSE)</f>
        <v>GEBRETEKLE</v>
      </c>
      <c r="O1053" s="7" t="s">
        <v>26</v>
      </c>
      <c r="P1053" s="8" t="str">
        <f>VLOOKUP(E1053,[2]CommonEnf!$A$1:$B$19,2,FALSE)</f>
        <v>Line terminus</v>
      </c>
      <c r="Q1053" s="4" t="str">
        <f t="shared" si="84"/>
        <v>22</v>
      </c>
      <c r="R1053" s="9">
        <f t="shared" si="85"/>
        <v>42635</v>
      </c>
      <c r="S1053" s="4" t="str">
        <f t="shared" si="86"/>
        <v>0814-22</v>
      </c>
      <c r="T1053" s="4" t="str">
        <f t="shared" si="87"/>
        <v>NW</v>
      </c>
      <c r="U1053" s="26"/>
      <c r="V1053" s="3"/>
      <c r="W1053" s="27"/>
      <c r="X1053" s="27"/>
      <c r="Y1053" s="28"/>
    </row>
    <row r="1054" spans="1:25" x14ac:dyDescent="0.25">
      <c r="A1054" s="3">
        <v>42635.621261574073</v>
      </c>
      <c r="B1054" s="4" t="s">
        <v>152</v>
      </c>
      <c r="C1054" s="4" t="s">
        <v>966</v>
      </c>
      <c r="D1054" s="4" t="s">
        <v>30</v>
      </c>
      <c r="E1054" s="4" t="s">
        <v>63</v>
      </c>
      <c r="F1054" s="5">
        <v>0</v>
      </c>
      <c r="G1054" s="5">
        <v>86</v>
      </c>
      <c r="H1054" s="5">
        <v>890</v>
      </c>
      <c r="I1054" s="5">
        <v>792</v>
      </c>
      <c r="J1054" s="4" t="s">
        <v>64</v>
      </c>
      <c r="K1054" s="5">
        <v>575</v>
      </c>
      <c r="L1054" s="17" t="s">
        <v>25</v>
      </c>
      <c r="M1054" s="5">
        <f t="shared" si="88"/>
        <v>114.57599999999999</v>
      </c>
      <c r="N1054" s="6" t="str">
        <f>VLOOKUP(C1054,'[23]Trips&amp;Operators'!$C$1:$E$99999,3,FALSE)</f>
        <v>HELVIE</v>
      </c>
      <c r="O1054" s="7" t="s">
        <v>26</v>
      </c>
      <c r="P1054" s="8" t="str">
        <f>VLOOKUP(E1054,[2]CommonEnf!$A$1:$B$19,2,FALSE)</f>
        <v>Line terminus</v>
      </c>
      <c r="Q1054" s="4" t="str">
        <f t="shared" si="84"/>
        <v>22</v>
      </c>
      <c r="R1054" s="9">
        <f t="shared" si="85"/>
        <v>42635</v>
      </c>
      <c r="S1054" s="4" t="str">
        <f t="shared" si="86"/>
        <v>0824-22</v>
      </c>
      <c r="T1054" s="4" t="str">
        <f t="shared" si="87"/>
        <v>NW</v>
      </c>
      <c r="U1054" s="26"/>
      <c r="V1054" s="3"/>
      <c r="W1054" s="27"/>
      <c r="X1054" s="27"/>
      <c r="Y1054" s="28"/>
    </row>
    <row r="1055" spans="1:25" x14ac:dyDescent="0.25">
      <c r="A1055" s="3">
        <v>42635.68414351852</v>
      </c>
      <c r="B1055" s="4" t="s">
        <v>73</v>
      </c>
      <c r="C1055" s="4" t="s">
        <v>967</v>
      </c>
      <c r="D1055" s="4" t="s">
        <v>30</v>
      </c>
      <c r="E1055" s="4" t="s">
        <v>63</v>
      </c>
      <c r="F1055" s="5">
        <v>0</v>
      </c>
      <c r="G1055" s="5">
        <v>48</v>
      </c>
      <c r="H1055" s="5">
        <v>673</v>
      </c>
      <c r="I1055" s="5">
        <v>636</v>
      </c>
      <c r="J1055" s="4" t="s">
        <v>64</v>
      </c>
      <c r="K1055" s="5">
        <v>575</v>
      </c>
      <c r="L1055" s="17" t="s">
        <v>25</v>
      </c>
      <c r="M1055" s="5">
        <f t="shared" si="88"/>
        <v>32.207999999999998</v>
      </c>
      <c r="N1055" s="6" t="str">
        <f>VLOOKUP(C1055,'[23]Trips&amp;Operators'!$C$1:$E$99999,3,FALSE)</f>
        <v>YANAI</v>
      </c>
      <c r="O1055" s="7" t="s">
        <v>26</v>
      </c>
      <c r="P1055" s="8" t="str">
        <f>VLOOKUP(E1055,[2]CommonEnf!$A$1:$B$19,2,FALSE)</f>
        <v>Line terminus</v>
      </c>
      <c r="Q1055" s="4" t="str">
        <f t="shared" si="84"/>
        <v>22</v>
      </c>
      <c r="R1055" s="9">
        <f t="shared" si="85"/>
        <v>42635</v>
      </c>
      <c r="S1055" s="4" t="str">
        <f t="shared" si="86"/>
        <v>0828-22</v>
      </c>
      <c r="T1055" s="4" t="str">
        <f t="shared" si="87"/>
        <v>NW</v>
      </c>
      <c r="U1055" s="26"/>
      <c r="V1055" s="3"/>
      <c r="W1055" s="27"/>
      <c r="X1055" s="27"/>
      <c r="Y1055" s="28"/>
    </row>
    <row r="1056" spans="1:25" x14ac:dyDescent="0.25">
      <c r="A1056" s="3">
        <v>42635.767141203702</v>
      </c>
      <c r="B1056" s="4" t="s">
        <v>73</v>
      </c>
      <c r="C1056" s="4" t="s">
        <v>968</v>
      </c>
      <c r="D1056" s="4" t="s">
        <v>30</v>
      </c>
      <c r="E1056" s="4" t="s">
        <v>63</v>
      </c>
      <c r="F1056" s="5">
        <v>0</v>
      </c>
      <c r="G1056" s="5">
        <v>98</v>
      </c>
      <c r="H1056" s="5">
        <v>855</v>
      </c>
      <c r="I1056" s="5">
        <v>769</v>
      </c>
      <c r="J1056" s="4" t="s">
        <v>64</v>
      </c>
      <c r="K1056" s="5">
        <v>575</v>
      </c>
      <c r="L1056" s="17" t="s">
        <v>25</v>
      </c>
      <c r="M1056" s="5">
        <f t="shared" si="88"/>
        <v>102.432</v>
      </c>
      <c r="N1056" s="6" t="str">
        <f>VLOOKUP(C1056,'[23]Trips&amp;Operators'!$C$1:$E$99999,3,FALSE)</f>
        <v>YANAI</v>
      </c>
      <c r="O1056" s="7" t="s">
        <v>26</v>
      </c>
      <c r="P1056" s="8" t="str">
        <f>VLOOKUP(E1056,[2]CommonEnf!$A$1:$B$19,2,FALSE)</f>
        <v>Line terminus</v>
      </c>
      <c r="Q1056" s="4" t="str">
        <f t="shared" si="84"/>
        <v>22</v>
      </c>
      <c r="R1056" s="9">
        <f t="shared" si="85"/>
        <v>42635</v>
      </c>
      <c r="S1056" s="4" t="str">
        <f t="shared" si="86"/>
        <v>0836-22</v>
      </c>
      <c r="T1056" s="4" t="str">
        <f t="shared" si="87"/>
        <v>NW</v>
      </c>
      <c r="U1056" s="26"/>
      <c r="V1056" s="3"/>
      <c r="W1056" s="27"/>
      <c r="X1056" s="27"/>
      <c r="Y1056" s="28"/>
    </row>
    <row r="1057" spans="1:25" x14ac:dyDescent="0.25">
      <c r="A1057" s="3">
        <v>42635.320057870369</v>
      </c>
      <c r="B1057" s="4" t="s">
        <v>152</v>
      </c>
      <c r="C1057" s="4" t="s">
        <v>964</v>
      </c>
      <c r="D1057" s="4" t="s">
        <v>30</v>
      </c>
      <c r="E1057" s="4" t="s">
        <v>63</v>
      </c>
      <c r="F1057" s="5">
        <v>0</v>
      </c>
      <c r="G1057" s="5">
        <v>94</v>
      </c>
      <c r="H1057" s="5">
        <v>58337</v>
      </c>
      <c r="I1057" s="5">
        <v>58566</v>
      </c>
      <c r="J1057" s="4" t="s">
        <v>64</v>
      </c>
      <c r="K1057" s="5">
        <v>59048</v>
      </c>
      <c r="L1057" s="17" t="s">
        <v>34</v>
      </c>
      <c r="M1057" s="5">
        <f t="shared" si="88"/>
        <v>254.49600000000001</v>
      </c>
      <c r="N1057" s="6" t="str">
        <f>VLOOKUP(C1057,'[23]Trips&amp;Operators'!$C$1:$E$99999,3,FALSE)</f>
        <v>GEBRETEKLE</v>
      </c>
      <c r="O1057" s="7" t="s">
        <v>26</v>
      </c>
      <c r="P1057" s="8" t="str">
        <f>VLOOKUP(E1057,[2]CommonEnf!$A$1:$B$19,2,FALSE)</f>
        <v>Line terminus</v>
      </c>
      <c r="Q1057" s="4" t="str">
        <f t="shared" si="84"/>
        <v>22</v>
      </c>
      <c r="R1057" s="9">
        <f t="shared" si="85"/>
        <v>42635</v>
      </c>
      <c r="S1057" s="4" t="str">
        <f t="shared" si="86"/>
        <v>0808-22</v>
      </c>
      <c r="T1057" s="4" t="str">
        <f t="shared" si="87"/>
        <v>NW</v>
      </c>
      <c r="U1057" s="26"/>
      <c r="V1057" s="3"/>
      <c r="W1057" s="27"/>
      <c r="X1057" s="27"/>
      <c r="Y1057" s="28"/>
    </row>
    <row r="1058" spans="1:25" x14ac:dyDescent="0.25">
      <c r="A1058" s="3">
        <v>42635.669131944444</v>
      </c>
      <c r="B1058" s="4" t="s">
        <v>48</v>
      </c>
      <c r="C1058" s="4" t="s">
        <v>969</v>
      </c>
      <c r="D1058" s="4" t="s">
        <v>30</v>
      </c>
      <c r="E1058" s="4" t="s">
        <v>63</v>
      </c>
      <c r="F1058" s="5">
        <v>0</v>
      </c>
      <c r="G1058" s="5">
        <v>157</v>
      </c>
      <c r="H1058" s="5">
        <v>58077</v>
      </c>
      <c r="I1058" s="5">
        <v>58338</v>
      </c>
      <c r="J1058" s="4" t="s">
        <v>64</v>
      </c>
      <c r="K1058" s="5">
        <v>59048</v>
      </c>
      <c r="L1058" s="17" t="s">
        <v>34</v>
      </c>
      <c r="M1058" s="5">
        <f t="shared" si="88"/>
        <v>374.88</v>
      </c>
      <c r="N1058" s="6" t="str">
        <f>VLOOKUP(C1058,'[23]Trips&amp;Operators'!$C$1:$E$99999,3,FALSE)</f>
        <v>YANAI</v>
      </c>
      <c r="O1058" s="7" t="s">
        <v>26</v>
      </c>
      <c r="P1058" s="8" t="str">
        <f>VLOOKUP(E1058,[2]CommonEnf!$A$1:$B$19,2,FALSE)</f>
        <v>Line terminus</v>
      </c>
      <c r="Q1058" s="4" t="str">
        <f t="shared" si="84"/>
        <v>22</v>
      </c>
      <c r="R1058" s="9">
        <f t="shared" si="85"/>
        <v>42635</v>
      </c>
      <c r="S1058" s="4" t="str">
        <f t="shared" si="86"/>
        <v>0827-22</v>
      </c>
      <c r="T1058" s="4" t="str">
        <f t="shared" si="87"/>
        <v>NW</v>
      </c>
      <c r="U1058" s="26"/>
      <c r="V1058" s="3"/>
      <c r="W1058" s="27"/>
      <c r="X1058" s="27"/>
      <c r="Y1058" s="28"/>
    </row>
    <row r="1059" spans="1:25" x14ac:dyDescent="0.25">
      <c r="A1059" s="10">
        <v>42635.448865740742</v>
      </c>
      <c r="B1059" s="11" t="s">
        <v>20</v>
      </c>
      <c r="C1059" s="11" t="s">
        <v>970</v>
      </c>
      <c r="D1059" s="11" t="s">
        <v>30</v>
      </c>
      <c r="E1059" s="11" t="s">
        <v>63</v>
      </c>
      <c r="F1059" s="12">
        <v>0</v>
      </c>
      <c r="G1059" s="12">
        <v>41</v>
      </c>
      <c r="H1059" s="12">
        <v>111</v>
      </c>
      <c r="I1059" s="12">
        <v>82</v>
      </c>
      <c r="J1059" s="11" t="s">
        <v>64</v>
      </c>
      <c r="K1059" s="12">
        <v>1</v>
      </c>
      <c r="L1059" s="19" t="s">
        <v>25</v>
      </c>
      <c r="M1059" s="21">
        <f t="shared" si="88"/>
        <v>42.768000000000001</v>
      </c>
      <c r="N1059" s="22" t="str">
        <f>VLOOKUP(C1059,'[23]Trips&amp;Operators'!$C$1:$E$99999,3,FALSE)</f>
        <v>STAMBAUGH</v>
      </c>
      <c r="O1059" s="14" t="s">
        <v>26</v>
      </c>
      <c r="P1059" s="15"/>
      <c r="Q1059" s="11" t="str">
        <f t="shared" si="84"/>
        <v>22</v>
      </c>
      <c r="R1059" s="16">
        <f t="shared" si="85"/>
        <v>42635</v>
      </c>
      <c r="S1059" s="2" t="str">
        <f t="shared" si="86"/>
        <v>50-22</v>
      </c>
      <c r="T1059" s="2" t="str">
        <f t="shared" si="87"/>
        <v>Other</v>
      </c>
      <c r="U1059" s="26"/>
      <c r="V1059" s="3"/>
      <c r="W1059" s="27"/>
      <c r="X1059" s="27"/>
      <c r="Y1059" s="28"/>
    </row>
    <row r="1060" spans="1:25" x14ac:dyDescent="0.25">
      <c r="A1060" s="3">
        <v>42635.642280092594</v>
      </c>
      <c r="B1060" s="4" t="s">
        <v>73</v>
      </c>
      <c r="C1060" s="4" t="s">
        <v>971</v>
      </c>
      <c r="D1060" s="4" t="s">
        <v>30</v>
      </c>
      <c r="E1060" s="4" t="s">
        <v>63</v>
      </c>
      <c r="F1060" s="5">
        <v>0</v>
      </c>
      <c r="G1060" s="5">
        <v>42</v>
      </c>
      <c r="H1060" s="5">
        <v>659</v>
      </c>
      <c r="I1060" s="5">
        <v>624</v>
      </c>
      <c r="J1060" s="4" t="s">
        <v>64</v>
      </c>
      <c r="K1060" s="5">
        <v>575</v>
      </c>
      <c r="L1060" s="17" t="s">
        <v>25</v>
      </c>
      <c r="M1060" s="29">
        <f t="shared" si="88"/>
        <v>25.872</v>
      </c>
      <c r="N1060" s="30" t="str">
        <f>VLOOKUP(C1060,'[23]Trips&amp;Operators'!$C$1:$E$99999,3,FALSE)</f>
        <v>YANAI</v>
      </c>
      <c r="O1060" s="7" t="s">
        <v>26</v>
      </c>
      <c r="P1060" s="8"/>
      <c r="Q1060" s="4" t="str">
        <f t="shared" si="84"/>
        <v>22</v>
      </c>
      <c r="R1060" s="9">
        <f t="shared" si="85"/>
        <v>42635</v>
      </c>
      <c r="S1060" s="2" t="str">
        <f t="shared" si="86"/>
        <v>0904-22</v>
      </c>
      <c r="T1060" s="2" t="str">
        <f t="shared" si="87"/>
        <v>Other</v>
      </c>
      <c r="U1060" s="26"/>
      <c r="V1060" s="3"/>
      <c r="W1060" s="27"/>
      <c r="X1060" s="27"/>
      <c r="Y1060" s="28"/>
    </row>
    <row r="1061" spans="1:25" x14ac:dyDescent="0.25">
      <c r="A1061" s="3">
        <v>42635.462893518517</v>
      </c>
      <c r="B1061" s="4" t="s">
        <v>161</v>
      </c>
      <c r="C1061" s="4" t="s">
        <v>972</v>
      </c>
      <c r="D1061" s="4" t="s">
        <v>30</v>
      </c>
      <c r="E1061" s="4" t="s">
        <v>63</v>
      </c>
      <c r="F1061" s="5">
        <v>0</v>
      </c>
      <c r="G1061" s="5">
        <v>24</v>
      </c>
      <c r="H1061" s="5">
        <v>867</v>
      </c>
      <c r="I1061" s="5">
        <v>856</v>
      </c>
      <c r="J1061" s="4" t="s">
        <v>64</v>
      </c>
      <c r="K1061" s="5">
        <v>826</v>
      </c>
      <c r="L1061" s="17" t="s">
        <v>25</v>
      </c>
      <c r="M1061" s="29">
        <f t="shared" si="88"/>
        <v>15.84</v>
      </c>
      <c r="N1061" s="30" t="str">
        <f>VLOOKUP(C1061,'[23]Trips&amp;Operators'!$C$1:$E$99999,3,FALSE)</f>
        <v>NEWELL</v>
      </c>
      <c r="O1061" s="7" t="s">
        <v>26</v>
      </c>
      <c r="P1061" s="8"/>
      <c r="Q1061" s="4" t="str">
        <f t="shared" si="84"/>
        <v>22</v>
      </c>
      <c r="R1061" s="9">
        <f t="shared" si="85"/>
        <v>42635</v>
      </c>
      <c r="S1061" s="2" t="str">
        <f t="shared" si="86"/>
        <v>52-22</v>
      </c>
      <c r="T1061" s="2" t="str">
        <f t="shared" si="87"/>
        <v>Other</v>
      </c>
      <c r="U1061" s="26"/>
      <c r="V1061" s="3"/>
      <c r="W1061" s="27"/>
      <c r="X1061" s="27"/>
      <c r="Y1061" s="28"/>
    </row>
    <row r="1062" spans="1:25" x14ac:dyDescent="0.25">
      <c r="A1062" s="3">
        <v>42635.752430555556</v>
      </c>
      <c r="B1062" s="4" t="s">
        <v>66</v>
      </c>
      <c r="C1062" s="4" t="s">
        <v>973</v>
      </c>
      <c r="D1062" s="4" t="s">
        <v>33</v>
      </c>
      <c r="E1062" s="4" t="s">
        <v>63</v>
      </c>
      <c r="F1062" s="5">
        <v>0</v>
      </c>
      <c r="G1062" s="5">
        <v>8</v>
      </c>
      <c r="H1062" s="5">
        <v>839</v>
      </c>
      <c r="I1062" s="5">
        <v>0</v>
      </c>
      <c r="J1062" s="4" t="s">
        <v>64</v>
      </c>
      <c r="K1062" s="5">
        <v>839</v>
      </c>
      <c r="L1062" s="17" t="s">
        <v>25</v>
      </c>
      <c r="M1062" s="29">
        <f t="shared" si="88"/>
        <v>-442.99200000000002</v>
      </c>
      <c r="N1062" s="30" t="str">
        <f>VLOOKUP(C1062,'[23]Trips&amp;Operators'!$C$1:$E$99999,3,FALSE)</f>
        <v>ARVIDSON</v>
      </c>
      <c r="O1062" s="7" t="s">
        <v>26</v>
      </c>
      <c r="P1062" s="8"/>
      <c r="Q1062" s="4" t="str">
        <f t="shared" si="84"/>
        <v>22</v>
      </c>
      <c r="R1062" s="9">
        <f t="shared" si="85"/>
        <v>42635</v>
      </c>
      <c r="S1062" s="2" t="str">
        <f t="shared" si="86"/>
        <v>56-22</v>
      </c>
      <c r="T1062" s="2" t="str">
        <f t="shared" si="87"/>
        <v>Other</v>
      </c>
      <c r="U1062" s="26"/>
      <c r="V1062" s="3"/>
      <c r="W1062" s="27"/>
      <c r="X1062" s="27"/>
      <c r="Y1062" s="28"/>
    </row>
    <row r="1063" spans="1:25" x14ac:dyDescent="0.25">
      <c r="A1063" s="3">
        <v>42636.287141203706</v>
      </c>
      <c r="B1063" s="4" t="s">
        <v>48</v>
      </c>
      <c r="C1063" s="4" t="s">
        <v>974</v>
      </c>
      <c r="D1063" s="4" t="s">
        <v>22</v>
      </c>
      <c r="E1063" s="4" t="s">
        <v>23</v>
      </c>
      <c r="F1063" s="5">
        <v>0</v>
      </c>
      <c r="G1063" s="5">
        <v>263</v>
      </c>
      <c r="H1063" s="5">
        <v>33180</v>
      </c>
      <c r="I1063" s="5">
        <v>33373</v>
      </c>
      <c r="J1063" s="4" t="s">
        <v>24</v>
      </c>
      <c r="K1063" s="5">
        <v>33137</v>
      </c>
      <c r="L1063" s="17" t="s">
        <v>34</v>
      </c>
      <c r="M1063" s="5">
        <f t="shared" si="88"/>
        <v>-124.608</v>
      </c>
      <c r="N1063" s="6" t="str">
        <f>VLOOKUP(C1063,'[27]Trips&amp;Operators'!$C$1:$E$99999,3,FALSE)</f>
        <v>SPECTOR</v>
      </c>
      <c r="O1063" s="7" t="s">
        <v>26</v>
      </c>
      <c r="P1063" s="8" t="str">
        <f>VLOOKUP(E1063,[2]CommonEnf!$A$1:$B$19,2,FALSE)</f>
        <v>Crossing Early Arrival</v>
      </c>
      <c r="Q1063" s="4" t="str">
        <f t="shared" si="84"/>
        <v>23</v>
      </c>
      <c r="R1063" s="9">
        <f t="shared" si="85"/>
        <v>42636</v>
      </c>
      <c r="S1063" s="4" t="str">
        <f t="shared" si="86"/>
        <v>0125-23</v>
      </c>
      <c r="T1063" s="4" t="str">
        <f t="shared" si="87"/>
        <v>EC</v>
      </c>
      <c r="U1063" s="26"/>
      <c r="V1063" s="3"/>
      <c r="W1063" s="27"/>
      <c r="X1063" s="27"/>
      <c r="Y1063" s="28"/>
    </row>
    <row r="1064" spans="1:25" x14ac:dyDescent="0.25">
      <c r="A1064" s="3">
        <v>42636.341111111113</v>
      </c>
      <c r="B1064" s="4" t="s">
        <v>73</v>
      </c>
      <c r="C1064" s="4" t="s">
        <v>975</v>
      </c>
      <c r="D1064" s="4" t="s">
        <v>33</v>
      </c>
      <c r="E1064" s="4" t="s">
        <v>23</v>
      </c>
      <c r="F1064" s="5">
        <v>0</v>
      </c>
      <c r="G1064" s="5">
        <v>186</v>
      </c>
      <c r="H1064" s="5">
        <v>33240</v>
      </c>
      <c r="I1064" s="5">
        <v>33159</v>
      </c>
      <c r="J1064" s="4" t="s">
        <v>24</v>
      </c>
      <c r="K1064" s="5">
        <v>33257</v>
      </c>
      <c r="L1064" s="17" t="s">
        <v>25</v>
      </c>
      <c r="M1064" s="5">
        <f t="shared" si="88"/>
        <v>-51.744</v>
      </c>
      <c r="N1064" s="6" t="str">
        <f>VLOOKUP(C1064,'[27]Trips&amp;Operators'!$C$1:$E$99999,3,FALSE)</f>
        <v>SPECTOR</v>
      </c>
      <c r="O1064" s="7" t="s">
        <v>26</v>
      </c>
      <c r="P1064" s="8" t="str">
        <f>VLOOKUP(E1064,[2]CommonEnf!$A$1:$B$19,2,FALSE)</f>
        <v>Crossing Early Arrival</v>
      </c>
      <c r="Q1064" s="4" t="str">
        <f t="shared" si="84"/>
        <v>23</v>
      </c>
      <c r="R1064" s="9">
        <f t="shared" si="85"/>
        <v>42636</v>
      </c>
      <c r="S1064" s="4" t="str">
        <f t="shared" si="86"/>
        <v>0126-23</v>
      </c>
      <c r="T1064" s="4" t="str">
        <f t="shared" si="87"/>
        <v>EC</v>
      </c>
      <c r="U1064" s="26"/>
      <c r="V1064" s="3"/>
      <c r="W1064" s="27"/>
      <c r="X1064" s="27"/>
      <c r="Y1064" s="28"/>
    </row>
    <row r="1065" spans="1:25" x14ac:dyDescent="0.25">
      <c r="A1065" s="3">
        <v>42636.814212962963</v>
      </c>
      <c r="B1065" s="4" t="s">
        <v>115</v>
      </c>
      <c r="C1065" s="4" t="s">
        <v>976</v>
      </c>
      <c r="D1065" s="4" t="s">
        <v>22</v>
      </c>
      <c r="E1065" s="4" t="s">
        <v>23</v>
      </c>
      <c r="F1065" s="5">
        <v>0</v>
      </c>
      <c r="G1065" s="5">
        <v>263</v>
      </c>
      <c r="H1065" s="5">
        <v>33185</v>
      </c>
      <c r="I1065" s="5">
        <v>32800</v>
      </c>
      <c r="J1065" s="4" t="s">
        <v>24</v>
      </c>
      <c r="K1065" s="5">
        <v>33257</v>
      </c>
      <c r="L1065" s="17" t="s">
        <v>25</v>
      </c>
      <c r="M1065" s="5">
        <f t="shared" si="88"/>
        <v>-241.29599999999999</v>
      </c>
      <c r="N1065" s="6" t="str">
        <f>VLOOKUP(C1065,'[27]Trips&amp;Operators'!$C$1:$E$99999,3,FALSE)</f>
        <v>STORY</v>
      </c>
      <c r="O1065" s="7" t="s">
        <v>26</v>
      </c>
      <c r="P1065" s="8" t="str">
        <f>VLOOKUP(E1065,[2]CommonEnf!$A$1:$B$19,2,FALSE)</f>
        <v>Crossing Early Arrival</v>
      </c>
      <c r="Q1065" s="4" t="str">
        <f t="shared" si="84"/>
        <v>23</v>
      </c>
      <c r="R1065" s="9">
        <f t="shared" si="85"/>
        <v>42636</v>
      </c>
      <c r="S1065" s="4" t="str">
        <f t="shared" si="86"/>
        <v>0216-23</v>
      </c>
      <c r="T1065" s="4" t="str">
        <f t="shared" si="87"/>
        <v>EC</v>
      </c>
      <c r="U1065" s="26"/>
      <c r="V1065" s="3"/>
      <c r="W1065" s="27"/>
      <c r="X1065" s="27"/>
      <c r="Y1065" s="28"/>
    </row>
    <row r="1066" spans="1:25" x14ac:dyDescent="0.25">
      <c r="A1066" s="3">
        <v>42636.26829861111</v>
      </c>
      <c r="B1066" s="4" t="s">
        <v>128</v>
      </c>
      <c r="C1066" s="4" t="s">
        <v>977</v>
      </c>
      <c r="D1066" s="4" t="s">
        <v>30</v>
      </c>
      <c r="E1066" s="4" t="s">
        <v>23</v>
      </c>
      <c r="F1066" s="5">
        <v>280</v>
      </c>
      <c r="G1066" s="5">
        <v>335</v>
      </c>
      <c r="H1066" s="5">
        <v>42471</v>
      </c>
      <c r="I1066" s="5">
        <v>43174</v>
      </c>
      <c r="J1066" s="4" t="s">
        <v>24</v>
      </c>
      <c r="K1066" s="5">
        <v>42779</v>
      </c>
      <c r="L1066" s="17" t="s">
        <v>34</v>
      </c>
      <c r="M1066" s="5">
        <f t="shared" si="88"/>
        <v>-208.56</v>
      </c>
      <c r="N1066" s="6" t="str">
        <f>VLOOKUP(C1066,'[27]Trips&amp;Operators'!$C$1:$E$99999,3,FALSE)</f>
        <v>BRANNON</v>
      </c>
      <c r="O1066" s="7" t="s">
        <v>26</v>
      </c>
      <c r="P1066" s="8" t="str">
        <f>VLOOKUP(E1066,[2]CommonEnf!$A$1:$B$19,2,FALSE)</f>
        <v>Crossing Early Arrival</v>
      </c>
      <c r="Q1066" s="4" t="str">
        <f t="shared" si="84"/>
        <v>23</v>
      </c>
      <c r="R1066" s="9">
        <f t="shared" si="85"/>
        <v>42636</v>
      </c>
      <c r="S1066" s="4" t="str">
        <f t="shared" si="86"/>
        <v>0121-23</v>
      </c>
      <c r="T1066" s="4" t="str">
        <f t="shared" si="87"/>
        <v>EC</v>
      </c>
      <c r="U1066" s="26"/>
      <c r="V1066" s="3"/>
      <c r="W1066" s="27"/>
      <c r="X1066" s="27"/>
      <c r="Y1066" s="28"/>
    </row>
    <row r="1067" spans="1:25" x14ac:dyDescent="0.25">
      <c r="A1067" s="3">
        <v>42636.256898148145</v>
      </c>
      <c r="B1067" s="4" t="s">
        <v>415</v>
      </c>
      <c r="C1067" s="4" t="s">
        <v>978</v>
      </c>
      <c r="D1067" s="4" t="s">
        <v>30</v>
      </c>
      <c r="E1067" s="4" t="s">
        <v>23</v>
      </c>
      <c r="F1067" s="5">
        <v>0</v>
      </c>
      <c r="G1067" s="5">
        <v>593</v>
      </c>
      <c r="H1067" s="5">
        <v>48128</v>
      </c>
      <c r="I1067" s="5">
        <v>46067</v>
      </c>
      <c r="J1067" s="4" t="s">
        <v>24</v>
      </c>
      <c r="K1067" s="5">
        <v>48048</v>
      </c>
      <c r="L1067" s="17" t="s">
        <v>25</v>
      </c>
      <c r="M1067" s="5">
        <f t="shared" si="88"/>
        <v>-1045.9680000000001</v>
      </c>
      <c r="N1067" s="6" t="str">
        <f>VLOOKUP(C1067,'[27]Trips&amp;Operators'!$C$1:$E$99999,3,FALSE)</f>
        <v>GEBRETEKLE</v>
      </c>
      <c r="O1067" s="7" t="s">
        <v>26</v>
      </c>
      <c r="P1067" s="8" t="str">
        <f>VLOOKUP(E1067,[2]CommonEnf!$A$1:$B$19,2,FALSE)</f>
        <v>Crossing Early Arrival</v>
      </c>
      <c r="Q1067" s="4" t="str">
        <f t="shared" si="84"/>
        <v>23</v>
      </c>
      <c r="R1067" s="9">
        <f t="shared" si="85"/>
        <v>42636</v>
      </c>
      <c r="S1067" s="4" t="str">
        <f t="shared" si="86"/>
        <v>0110-23</v>
      </c>
      <c r="T1067" s="4" t="str">
        <f t="shared" si="87"/>
        <v>EC</v>
      </c>
      <c r="U1067" s="26"/>
      <c r="V1067" s="3"/>
      <c r="W1067" s="27"/>
      <c r="X1067" s="27"/>
      <c r="Y1067" s="28"/>
    </row>
    <row r="1068" spans="1:25" x14ac:dyDescent="0.25">
      <c r="A1068" s="3">
        <v>42636.680775462963</v>
      </c>
      <c r="B1068" s="4" t="s">
        <v>122</v>
      </c>
      <c r="C1068" s="4" t="s">
        <v>979</v>
      </c>
      <c r="D1068" s="4" t="s">
        <v>30</v>
      </c>
      <c r="E1068" s="4" t="s">
        <v>23</v>
      </c>
      <c r="F1068" s="5">
        <v>0</v>
      </c>
      <c r="G1068" s="5">
        <v>21</v>
      </c>
      <c r="H1068" s="5">
        <v>78555</v>
      </c>
      <c r="I1068" s="5">
        <v>78546</v>
      </c>
      <c r="J1068" s="4" t="s">
        <v>24</v>
      </c>
      <c r="K1068" s="5">
        <v>78469</v>
      </c>
      <c r="L1068" s="17" t="s">
        <v>25</v>
      </c>
      <c r="M1068" s="5">
        <f t="shared" si="88"/>
        <v>40.655999999999999</v>
      </c>
      <c r="N1068" s="6" t="str">
        <f>VLOOKUP(C1068,'[27]Trips&amp;Operators'!$C$1:$E$99999,3,FALSE)</f>
        <v>BONDS</v>
      </c>
      <c r="O1068" s="7" t="s">
        <v>26</v>
      </c>
      <c r="P1068" s="8" t="s">
        <v>112</v>
      </c>
      <c r="Q1068" s="4" t="str">
        <f t="shared" si="84"/>
        <v>23</v>
      </c>
      <c r="R1068" s="9">
        <f t="shared" si="85"/>
        <v>42636</v>
      </c>
      <c r="S1068" s="4" t="str">
        <f t="shared" si="86"/>
        <v>0192-23</v>
      </c>
      <c r="T1068" s="4" t="str">
        <f t="shared" si="87"/>
        <v>EC</v>
      </c>
      <c r="U1068" s="26"/>
      <c r="V1068" s="3"/>
      <c r="W1068" s="27"/>
      <c r="X1068" s="27"/>
      <c r="Y1068" s="28"/>
    </row>
    <row r="1069" spans="1:25" x14ac:dyDescent="0.25">
      <c r="A1069" s="3">
        <v>42636.49560185185</v>
      </c>
      <c r="B1069" s="4" t="s">
        <v>595</v>
      </c>
      <c r="C1069" s="4" t="s">
        <v>980</v>
      </c>
      <c r="D1069" s="4" t="s">
        <v>22</v>
      </c>
      <c r="E1069" s="4" t="s">
        <v>981</v>
      </c>
      <c r="F1069" s="5">
        <v>0</v>
      </c>
      <c r="G1069" s="5">
        <v>42</v>
      </c>
      <c r="H1069" s="5">
        <v>31888</v>
      </c>
      <c r="I1069" s="5">
        <v>31897</v>
      </c>
      <c r="J1069" s="4" t="s">
        <v>982</v>
      </c>
      <c r="K1069" s="5">
        <v>1</v>
      </c>
      <c r="L1069" s="17" t="s">
        <v>34</v>
      </c>
      <c r="M1069" s="5">
        <f t="shared" si="88"/>
        <v>-16841.088</v>
      </c>
      <c r="N1069" s="6" t="str">
        <f>VLOOKUP(C1069,'[27]Trips&amp;Operators'!$C$1:$E$99999,3,FALSE)</f>
        <v>MOSES</v>
      </c>
      <c r="O1069" s="7" t="s">
        <v>120</v>
      </c>
      <c r="P1069" s="8" t="s">
        <v>243</v>
      </c>
      <c r="Q1069" s="4" t="str">
        <f t="shared" si="84"/>
        <v>23</v>
      </c>
      <c r="R1069" s="9">
        <f t="shared" si="85"/>
        <v>42636</v>
      </c>
      <c r="S1069" s="4" t="str">
        <f t="shared" si="86"/>
        <v>0165-23</v>
      </c>
      <c r="T1069" s="4" t="str">
        <f t="shared" si="87"/>
        <v>EC</v>
      </c>
      <c r="U1069" s="26"/>
      <c r="V1069" s="3"/>
      <c r="W1069" s="27"/>
      <c r="X1069" s="27"/>
      <c r="Y1069" s="28"/>
    </row>
    <row r="1070" spans="1:25" x14ac:dyDescent="0.25">
      <c r="A1070" s="3">
        <v>42636.49628472222</v>
      </c>
      <c r="B1070" s="4" t="s">
        <v>595</v>
      </c>
      <c r="C1070" s="4" t="s">
        <v>980</v>
      </c>
      <c r="D1070" s="4" t="s">
        <v>22</v>
      </c>
      <c r="E1070" s="4" t="s">
        <v>981</v>
      </c>
      <c r="F1070" s="5">
        <v>0</v>
      </c>
      <c r="G1070" s="5">
        <v>26</v>
      </c>
      <c r="H1070" s="5">
        <v>31894</v>
      </c>
      <c r="I1070" s="5">
        <v>31894</v>
      </c>
      <c r="J1070" s="4" t="s">
        <v>982</v>
      </c>
      <c r="K1070" s="5">
        <v>1</v>
      </c>
      <c r="L1070" s="17" t="s">
        <v>34</v>
      </c>
      <c r="M1070" s="5">
        <f t="shared" si="88"/>
        <v>-16839.504000000001</v>
      </c>
      <c r="N1070" s="6" t="str">
        <f>VLOOKUP(C1070,'[27]Trips&amp;Operators'!$C$1:$E$99999,3,FALSE)</f>
        <v>MOSES</v>
      </c>
      <c r="O1070" s="7" t="s">
        <v>120</v>
      </c>
      <c r="P1070" s="8" t="s">
        <v>243</v>
      </c>
      <c r="Q1070" s="4" t="str">
        <f t="shared" si="84"/>
        <v>23</v>
      </c>
      <c r="R1070" s="9">
        <f t="shared" si="85"/>
        <v>42636</v>
      </c>
      <c r="S1070" s="4" t="str">
        <f t="shared" si="86"/>
        <v>0165-23</v>
      </c>
      <c r="T1070" s="4" t="str">
        <f t="shared" si="87"/>
        <v>EC</v>
      </c>
      <c r="U1070" s="26"/>
      <c r="V1070" s="3"/>
      <c r="W1070" s="27"/>
      <c r="X1070" s="27"/>
      <c r="Y1070" s="28"/>
    </row>
    <row r="1071" spans="1:25" x14ac:dyDescent="0.25">
      <c r="A1071" s="3">
        <v>42636.496979166666</v>
      </c>
      <c r="B1071" s="4" t="s">
        <v>595</v>
      </c>
      <c r="C1071" s="4" t="s">
        <v>980</v>
      </c>
      <c r="D1071" s="4" t="s">
        <v>22</v>
      </c>
      <c r="E1071" s="4" t="s">
        <v>981</v>
      </c>
      <c r="F1071" s="5">
        <v>0</v>
      </c>
      <c r="G1071" s="5">
        <v>26</v>
      </c>
      <c r="H1071" s="5">
        <v>31894</v>
      </c>
      <c r="I1071" s="5">
        <v>33192</v>
      </c>
      <c r="J1071" s="4" t="s">
        <v>982</v>
      </c>
      <c r="K1071" s="5">
        <v>1</v>
      </c>
      <c r="L1071" s="17" t="s">
        <v>34</v>
      </c>
      <c r="M1071" s="5">
        <f t="shared" si="88"/>
        <v>-17524.848000000002</v>
      </c>
      <c r="N1071" s="6" t="str">
        <f>VLOOKUP(C1071,'[27]Trips&amp;Operators'!$C$1:$E$99999,3,FALSE)</f>
        <v>MOSES</v>
      </c>
      <c r="O1071" s="7" t="s">
        <v>120</v>
      </c>
      <c r="P1071" s="8" t="s">
        <v>243</v>
      </c>
      <c r="Q1071" s="4" t="str">
        <f t="shared" si="84"/>
        <v>23</v>
      </c>
      <c r="R1071" s="9">
        <f t="shared" si="85"/>
        <v>42636</v>
      </c>
      <c r="S1071" s="4" t="str">
        <f t="shared" si="86"/>
        <v>0165-23</v>
      </c>
      <c r="T1071" s="4" t="str">
        <f t="shared" si="87"/>
        <v>EC</v>
      </c>
      <c r="U1071" s="26"/>
      <c r="V1071" s="3"/>
      <c r="W1071" s="27"/>
      <c r="X1071" s="27"/>
      <c r="Y1071" s="28"/>
    </row>
    <row r="1072" spans="1:25" x14ac:dyDescent="0.25">
      <c r="A1072" s="3">
        <v>42636.494155092594</v>
      </c>
      <c r="B1072" s="4" t="s">
        <v>60</v>
      </c>
      <c r="C1072" s="4" t="s">
        <v>983</v>
      </c>
      <c r="D1072" s="4" t="s">
        <v>22</v>
      </c>
      <c r="E1072" s="4" t="s">
        <v>981</v>
      </c>
      <c r="F1072" s="5">
        <v>0</v>
      </c>
      <c r="G1072" s="5">
        <v>23</v>
      </c>
      <c r="H1072" s="5">
        <v>64149</v>
      </c>
      <c r="I1072" s="5">
        <v>64145</v>
      </c>
      <c r="J1072" s="4" t="s">
        <v>982</v>
      </c>
      <c r="K1072" s="5">
        <v>103864</v>
      </c>
      <c r="L1072" s="17" t="s">
        <v>25</v>
      </c>
      <c r="M1072" s="5">
        <f t="shared" si="88"/>
        <v>-20971.632000000001</v>
      </c>
      <c r="N1072" s="6" t="str">
        <f>VLOOKUP(C1072,'[27]Trips&amp;Operators'!$C$1:$E$99999,3,FALSE)</f>
        <v>STRICKLAND</v>
      </c>
      <c r="O1072" s="7" t="s">
        <v>120</v>
      </c>
      <c r="P1072" s="8" t="s">
        <v>243</v>
      </c>
      <c r="Q1072" s="4" t="str">
        <f t="shared" si="84"/>
        <v>23</v>
      </c>
      <c r="R1072" s="9">
        <f t="shared" si="85"/>
        <v>42636</v>
      </c>
      <c r="S1072" s="4" t="str">
        <f t="shared" si="86"/>
        <v>0156-23</v>
      </c>
      <c r="T1072" s="4" t="str">
        <f t="shared" si="87"/>
        <v>EC</v>
      </c>
      <c r="U1072" s="26"/>
      <c r="V1072" s="3"/>
      <c r="W1072" s="27"/>
      <c r="X1072" s="27"/>
      <c r="Y1072" s="28"/>
    </row>
    <row r="1073" spans="1:25" x14ac:dyDescent="0.25">
      <c r="A1073" s="3">
        <v>42636.494849537034</v>
      </c>
      <c r="B1073" s="4" t="s">
        <v>60</v>
      </c>
      <c r="C1073" s="4" t="s">
        <v>983</v>
      </c>
      <c r="D1073" s="4" t="s">
        <v>22</v>
      </c>
      <c r="E1073" s="4" t="s">
        <v>981</v>
      </c>
      <c r="F1073" s="5">
        <v>0</v>
      </c>
      <c r="G1073" s="5">
        <v>23</v>
      </c>
      <c r="H1073" s="5">
        <v>64149</v>
      </c>
      <c r="I1073" s="5">
        <v>64147</v>
      </c>
      <c r="J1073" s="4" t="s">
        <v>982</v>
      </c>
      <c r="K1073" s="5">
        <v>103864</v>
      </c>
      <c r="L1073" s="17" t="s">
        <v>25</v>
      </c>
      <c r="M1073" s="5">
        <f t="shared" si="88"/>
        <v>-20970.576000000001</v>
      </c>
      <c r="N1073" s="6" t="str">
        <f>VLOOKUP(C1073,'[27]Trips&amp;Operators'!$C$1:$E$99999,3,FALSE)</f>
        <v>STRICKLAND</v>
      </c>
      <c r="O1073" s="7" t="s">
        <v>120</v>
      </c>
      <c r="P1073" s="8" t="s">
        <v>243</v>
      </c>
      <c r="Q1073" s="4" t="str">
        <f t="shared" si="84"/>
        <v>23</v>
      </c>
      <c r="R1073" s="9">
        <f t="shared" si="85"/>
        <v>42636</v>
      </c>
      <c r="S1073" s="4" t="str">
        <f t="shared" si="86"/>
        <v>0156-23</v>
      </c>
      <c r="T1073" s="4" t="str">
        <f t="shared" si="87"/>
        <v>EC</v>
      </c>
      <c r="U1073" s="26"/>
      <c r="V1073" s="3"/>
      <c r="W1073" s="27"/>
      <c r="X1073" s="27"/>
      <c r="Y1073" s="28"/>
    </row>
    <row r="1074" spans="1:25" x14ac:dyDescent="0.25">
      <c r="A1074" s="3">
        <v>42636.49554398148</v>
      </c>
      <c r="B1074" s="4" t="s">
        <v>60</v>
      </c>
      <c r="C1074" s="4" t="s">
        <v>983</v>
      </c>
      <c r="D1074" s="4" t="s">
        <v>22</v>
      </c>
      <c r="E1074" s="4" t="s">
        <v>981</v>
      </c>
      <c r="F1074" s="5">
        <v>0</v>
      </c>
      <c r="G1074" s="5">
        <v>23</v>
      </c>
      <c r="H1074" s="5">
        <v>64149</v>
      </c>
      <c r="I1074" s="5">
        <v>64139</v>
      </c>
      <c r="J1074" s="4" t="s">
        <v>982</v>
      </c>
      <c r="K1074" s="5">
        <v>103864</v>
      </c>
      <c r="L1074" s="17" t="s">
        <v>25</v>
      </c>
      <c r="M1074" s="5">
        <f t="shared" si="88"/>
        <v>-20974.799999999999</v>
      </c>
      <c r="N1074" s="6" t="str">
        <f>VLOOKUP(C1074,'[27]Trips&amp;Operators'!$C$1:$E$99999,3,FALSE)</f>
        <v>STRICKLAND</v>
      </c>
      <c r="O1074" s="7" t="s">
        <v>120</v>
      </c>
      <c r="P1074" s="8" t="s">
        <v>243</v>
      </c>
      <c r="Q1074" s="4" t="str">
        <f t="shared" si="84"/>
        <v>23</v>
      </c>
      <c r="R1074" s="9">
        <f t="shared" si="85"/>
        <v>42636</v>
      </c>
      <c r="S1074" s="4" t="str">
        <f t="shared" si="86"/>
        <v>0156-23</v>
      </c>
      <c r="T1074" s="4" t="str">
        <f t="shared" si="87"/>
        <v>EC</v>
      </c>
      <c r="U1074" s="26"/>
      <c r="V1074" s="3"/>
      <c r="W1074" s="27"/>
      <c r="X1074" s="27"/>
      <c r="Y1074" s="28"/>
    </row>
    <row r="1075" spans="1:25" x14ac:dyDescent="0.25">
      <c r="A1075" s="3">
        <v>42636.493680555555</v>
      </c>
      <c r="B1075" s="4" t="s">
        <v>172</v>
      </c>
      <c r="C1075" s="4" t="s">
        <v>984</v>
      </c>
      <c r="D1075" s="4" t="s">
        <v>22</v>
      </c>
      <c r="E1075" s="4" t="s">
        <v>981</v>
      </c>
      <c r="F1075" s="5">
        <v>0</v>
      </c>
      <c r="G1075" s="5">
        <v>142</v>
      </c>
      <c r="H1075" s="5">
        <v>230917</v>
      </c>
      <c r="I1075" s="5">
        <v>231097</v>
      </c>
      <c r="J1075" s="4" t="s">
        <v>982</v>
      </c>
      <c r="K1075" s="5">
        <v>190834</v>
      </c>
      <c r="L1075" s="17" t="s">
        <v>34</v>
      </c>
      <c r="M1075" s="5">
        <f t="shared" si="88"/>
        <v>-21258.864000000001</v>
      </c>
      <c r="N1075" s="6" t="str">
        <f>VLOOKUP(C1075,'[27]Trips&amp;Operators'!$C$1:$E$99999,3,FALSE)</f>
        <v>CLARK</v>
      </c>
      <c r="O1075" s="7" t="s">
        <v>120</v>
      </c>
      <c r="P1075" s="8" t="s">
        <v>243</v>
      </c>
      <c r="Q1075" s="4" t="str">
        <f t="shared" si="84"/>
        <v>23</v>
      </c>
      <c r="R1075" s="9">
        <f t="shared" si="85"/>
        <v>42636</v>
      </c>
      <c r="S1075" s="4" t="str">
        <f t="shared" si="86"/>
        <v>0161-23</v>
      </c>
      <c r="T1075" s="4" t="str">
        <f t="shared" si="87"/>
        <v>EC</v>
      </c>
      <c r="U1075" s="26"/>
      <c r="V1075" s="3"/>
      <c r="W1075" s="27"/>
      <c r="X1075" s="27"/>
      <c r="Y1075" s="28"/>
    </row>
    <row r="1076" spans="1:25" x14ac:dyDescent="0.25">
      <c r="A1076" s="3">
        <v>42636.494363425925</v>
      </c>
      <c r="B1076" s="4" t="s">
        <v>172</v>
      </c>
      <c r="C1076" s="4" t="s">
        <v>984</v>
      </c>
      <c r="D1076" s="4" t="s">
        <v>22</v>
      </c>
      <c r="E1076" s="4" t="s">
        <v>981</v>
      </c>
      <c r="F1076" s="5">
        <v>0</v>
      </c>
      <c r="G1076" s="5">
        <v>142</v>
      </c>
      <c r="H1076" s="5">
        <v>230917</v>
      </c>
      <c r="I1076" s="5">
        <v>231095</v>
      </c>
      <c r="J1076" s="4" t="s">
        <v>982</v>
      </c>
      <c r="K1076" s="5">
        <v>190834</v>
      </c>
      <c r="L1076" s="17" t="s">
        <v>34</v>
      </c>
      <c r="M1076" s="5">
        <f t="shared" si="88"/>
        <v>-21257.807999999997</v>
      </c>
      <c r="N1076" s="6" t="str">
        <f>VLOOKUP(C1076,'[27]Trips&amp;Operators'!$C$1:$E$99999,3,FALSE)</f>
        <v>CLARK</v>
      </c>
      <c r="O1076" s="7" t="s">
        <v>120</v>
      </c>
      <c r="P1076" s="8" t="s">
        <v>243</v>
      </c>
      <c r="Q1076" s="4" t="str">
        <f t="shared" si="84"/>
        <v>23</v>
      </c>
      <c r="R1076" s="9">
        <f t="shared" si="85"/>
        <v>42636</v>
      </c>
      <c r="S1076" s="4" t="str">
        <f t="shared" si="86"/>
        <v>0161-23</v>
      </c>
      <c r="T1076" s="4" t="str">
        <f t="shared" si="87"/>
        <v>EC</v>
      </c>
      <c r="U1076" s="26"/>
      <c r="V1076" s="3"/>
      <c r="W1076" s="27"/>
      <c r="X1076" s="27"/>
      <c r="Y1076" s="28"/>
    </row>
    <row r="1077" spans="1:25" x14ac:dyDescent="0.25">
      <c r="A1077" s="3">
        <v>42636.633136574077</v>
      </c>
      <c r="B1077" s="4" t="s">
        <v>415</v>
      </c>
      <c r="C1077" s="4" t="s">
        <v>985</v>
      </c>
      <c r="D1077" s="4" t="s">
        <v>30</v>
      </c>
      <c r="E1077" s="4" t="s">
        <v>45</v>
      </c>
      <c r="F1077" s="5">
        <v>200</v>
      </c>
      <c r="G1077" s="5">
        <v>268</v>
      </c>
      <c r="H1077" s="5">
        <v>6172</v>
      </c>
      <c r="I1077" s="5">
        <v>5694</v>
      </c>
      <c r="J1077" s="4" t="s">
        <v>46</v>
      </c>
      <c r="K1077" s="5">
        <v>5457</v>
      </c>
      <c r="L1077" s="17" t="s">
        <v>25</v>
      </c>
      <c r="M1077" s="5">
        <f t="shared" si="88"/>
        <v>125.136</v>
      </c>
      <c r="N1077" s="6" t="str">
        <f>VLOOKUP(C1077,'[27]Trips&amp;Operators'!$C$1:$E$99999,3,FALSE)</f>
        <v>MOSES</v>
      </c>
      <c r="O1077" s="7" t="s">
        <v>26</v>
      </c>
      <c r="P1077" s="8" t="str">
        <f>VLOOKUP(E1077,[2]CommonEnf!$A$1:$B$19,2,FALSE)</f>
        <v>Speed Restriction</v>
      </c>
      <c r="Q1077" s="4" t="str">
        <f t="shared" si="84"/>
        <v>23</v>
      </c>
      <c r="R1077" s="9">
        <f t="shared" si="85"/>
        <v>42636</v>
      </c>
      <c r="S1077" s="4" t="str">
        <f t="shared" si="86"/>
        <v>0180-23</v>
      </c>
      <c r="T1077" s="4" t="str">
        <f t="shared" si="87"/>
        <v>EC</v>
      </c>
      <c r="U1077" s="26"/>
      <c r="V1077" s="3"/>
      <c r="W1077" s="27"/>
      <c r="X1077" s="27"/>
      <c r="Y1077" s="28"/>
    </row>
    <row r="1078" spans="1:25" x14ac:dyDescent="0.25">
      <c r="A1078" s="3">
        <v>42636.324814814812</v>
      </c>
      <c r="B1078" s="4" t="s">
        <v>122</v>
      </c>
      <c r="C1078" s="4" t="s">
        <v>986</v>
      </c>
      <c r="D1078" s="4" t="s">
        <v>30</v>
      </c>
      <c r="E1078" s="4" t="s">
        <v>45</v>
      </c>
      <c r="F1078" s="5">
        <v>300</v>
      </c>
      <c r="G1078" s="5">
        <v>358</v>
      </c>
      <c r="H1078" s="5">
        <v>22689</v>
      </c>
      <c r="I1078" s="5">
        <v>21706</v>
      </c>
      <c r="J1078" s="4" t="s">
        <v>46</v>
      </c>
      <c r="K1078" s="5">
        <v>21848</v>
      </c>
      <c r="L1078" s="17" t="s">
        <v>25</v>
      </c>
      <c r="M1078" s="5">
        <f t="shared" si="88"/>
        <v>-74.975999999999999</v>
      </c>
      <c r="N1078" s="6" t="str">
        <f>VLOOKUP(C1078,'[27]Trips&amp;Operators'!$C$1:$E$99999,3,FALSE)</f>
        <v>BRANNON</v>
      </c>
      <c r="O1078" s="7" t="s">
        <v>26</v>
      </c>
      <c r="P1078" s="8" t="str">
        <f>VLOOKUP(E1078,[2]CommonEnf!$A$1:$B$19,2,FALSE)</f>
        <v>Speed Restriction</v>
      </c>
      <c r="Q1078" s="4" t="str">
        <f t="shared" si="84"/>
        <v>23</v>
      </c>
      <c r="R1078" s="9">
        <f t="shared" si="85"/>
        <v>42636</v>
      </c>
      <c r="S1078" s="4" t="str">
        <f t="shared" si="86"/>
        <v>0122-23</v>
      </c>
      <c r="T1078" s="4" t="str">
        <f t="shared" si="87"/>
        <v>EC</v>
      </c>
      <c r="U1078" s="26"/>
      <c r="V1078" s="3"/>
      <c r="W1078" s="27"/>
      <c r="X1078" s="27"/>
      <c r="Y1078" s="28"/>
    </row>
    <row r="1079" spans="1:25" x14ac:dyDescent="0.25">
      <c r="A1079" s="3">
        <v>42636.355393518519</v>
      </c>
      <c r="B1079" s="4" t="s">
        <v>128</v>
      </c>
      <c r="C1079" s="4" t="s">
        <v>987</v>
      </c>
      <c r="D1079" s="4" t="s">
        <v>33</v>
      </c>
      <c r="E1079" s="4" t="s">
        <v>45</v>
      </c>
      <c r="F1079" s="5">
        <v>700</v>
      </c>
      <c r="G1079" s="5">
        <v>754</v>
      </c>
      <c r="H1079" s="5">
        <v>174178</v>
      </c>
      <c r="I1079" s="5">
        <v>177289</v>
      </c>
      <c r="J1079" s="4" t="s">
        <v>46</v>
      </c>
      <c r="K1079" s="5">
        <v>161962</v>
      </c>
      <c r="L1079" s="17" t="s">
        <v>34</v>
      </c>
      <c r="M1079" s="5">
        <f t="shared" si="88"/>
        <v>-8092.6559999999999</v>
      </c>
      <c r="N1079" s="6" t="str">
        <f>VLOOKUP(C1079,'[27]Trips&amp;Operators'!$C$1:$E$99999,3,FALSE)</f>
        <v>BRANNON</v>
      </c>
      <c r="O1079" s="7" t="s">
        <v>26</v>
      </c>
      <c r="P1079" s="8" t="str">
        <f>VLOOKUP(E1079,[2]CommonEnf!$A$1:$B$19,2,FALSE)</f>
        <v>Speed Restriction</v>
      </c>
      <c r="Q1079" s="4" t="str">
        <f t="shared" si="84"/>
        <v>23</v>
      </c>
      <c r="R1079" s="9">
        <f t="shared" si="85"/>
        <v>42636</v>
      </c>
      <c r="S1079" s="4" t="str">
        <f t="shared" si="86"/>
        <v>0135-23</v>
      </c>
      <c r="T1079" s="4" t="str">
        <f t="shared" si="87"/>
        <v>EC</v>
      </c>
      <c r="U1079" s="26"/>
      <c r="V1079" s="3"/>
      <c r="W1079" s="27"/>
      <c r="X1079" s="27"/>
      <c r="Y1079" s="28"/>
    </row>
    <row r="1080" spans="1:25" x14ac:dyDescent="0.25">
      <c r="A1080" s="3">
        <v>42636.201932870368</v>
      </c>
      <c r="B1080" s="4" t="s">
        <v>172</v>
      </c>
      <c r="C1080" s="4" t="s">
        <v>988</v>
      </c>
      <c r="D1080" s="4" t="s">
        <v>30</v>
      </c>
      <c r="E1080" s="4" t="s">
        <v>45</v>
      </c>
      <c r="F1080" s="5">
        <v>150</v>
      </c>
      <c r="G1080" s="5">
        <v>313</v>
      </c>
      <c r="H1080" s="5">
        <v>228225</v>
      </c>
      <c r="I1080" s="5">
        <v>229182</v>
      </c>
      <c r="J1080" s="4" t="s">
        <v>46</v>
      </c>
      <c r="K1080" s="5">
        <v>230436</v>
      </c>
      <c r="L1080" s="17" t="s">
        <v>34</v>
      </c>
      <c r="M1080" s="5">
        <f t="shared" si="88"/>
        <v>662.11200000000008</v>
      </c>
      <c r="N1080" s="6" t="str">
        <f>VLOOKUP(C1080,'[27]Trips&amp;Operators'!$C$1:$E$99999,3,FALSE)</f>
        <v>MALAVE</v>
      </c>
      <c r="O1080" s="7" t="s">
        <v>26</v>
      </c>
      <c r="P1080" s="8" t="str">
        <f>VLOOKUP(E1080,[2]CommonEnf!$A$1:$B$19,2,FALSE)</f>
        <v>Speed Restriction</v>
      </c>
      <c r="Q1080" s="4" t="str">
        <f t="shared" si="84"/>
        <v>23</v>
      </c>
      <c r="R1080" s="9">
        <f t="shared" si="85"/>
        <v>42636</v>
      </c>
      <c r="S1080" s="4" t="str">
        <f t="shared" si="86"/>
        <v>0105-23</v>
      </c>
      <c r="T1080" s="4" t="str">
        <f t="shared" si="87"/>
        <v>EC</v>
      </c>
      <c r="U1080" s="26"/>
      <c r="V1080" s="3"/>
      <c r="W1080" s="27"/>
      <c r="X1080" s="27"/>
      <c r="Y1080" s="28"/>
    </row>
    <row r="1081" spans="1:25" x14ac:dyDescent="0.25">
      <c r="A1081" s="3">
        <v>42636.921666666669</v>
      </c>
      <c r="B1081" s="4" t="s">
        <v>172</v>
      </c>
      <c r="C1081" s="4" t="s">
        <v>989</v>
      </c>
      <c r="D1081" s="4" t="s">
        <v>30</v>
      </c>
      <c r="E1081" s="4" t="s">
        <v>55</v>
      </c>
      <c r="F1081" s="5">
        <v>0</v>
      </c>
      <c r="G1081" s="5">
        <v>199</v>
      </c>
      <c r="H1081" s="5">
        <v>27593</v>
      </c>
      <c r="I1081" s="5">
        <v>27807</v>
      </c>
      <c r="J1081" s="4" t="s">
        <v>56</v>
      </c>
      <c r="K1081" s="5">
        <v>28054</v>
      </c>
      <c r="L1081" s="17" t="s">
        <v>34</v>
      </c>
      <c r="M1081" s="5">
        <f t="shared" si="88"/>
        <v>130.416</v>
      </c>
      <c r="N1081" s="6" t="str">
        <f>VLOOKUP(C1081,'[27]Trips&amp;Operators'!$C$1:$E$99999,3,FALSE)</f>
        <v>CHANDLER</v>
      </c>
      <c r="O1081" s="7" t="s">
        <v>120</v>
      </c>
      <c r="P1081" s="8" t="s">
        <v>121</v>
      </c>
      <c r="Q1081" s="4" t="str">
        <f t="shared" si="84"/>
        <v>23</v>
      </c>
      <c r="R1081" s="9">
        <f t="shared" si="85"/>
        <v>42636</v>
      </c>
      <c r="S1081" s="4" t="str">
        <f t="shared" si="86"/>
        <v>0233-23</v>
      </c>
      <c r="T1081" s="4" t="str">
        <f t="shared" si="87"/>
        <v>EC</v>
      </c>
      <c r="U1081" s="26"/>
      <c r="V1081" s="3"/>
      <c r="W1081" s="27"/>
      <c r="X1081" s="27"/>
      <c r="Y1081" s="28"/>
    </row>
    <row r="1082" spans="1:25" x14ac:dyDescent="0.25">
      <c r="A1082" s="3">
        <v>42636.603564814817</v>
      </c>
      <c r="B1082" s="4" t="s">
        <v>182</v>
      </c>
      <c r="C1082" s="4" t="s">
        <v>990</v>
      </c>
      <c r="D1082" s="4" t="s">
        <v>33</v>
      </c>
      <c r="E1082" s="4" t="s">
        <v>55</v>
      </c>
      <c r="F1082" s="5">
        <v>200</v>
      </c>
      <c r="G1082" s="5">
        <v>260</v>
      </c>
      <c r="H1082" s="5">
        <v>38649</v>
      </c>
      <c r="I1082" s="5">
        <v>39348</v>
      </c>
      <c r="J1082" s="4" t="s">
        <v>56</v>
      </c>
      <c r="K1082" s="5">
        <v>36645</v>
      </c>
      <c r="L1082" s="17" t="s">
        <v>34</v>
      </c>
      <c r="M1082" s="5">
        <f t="shared" si="88"/>
        <v>-1427.1839999999997</v>
      </c>
      <c r="N1082" s="6" t="str">
        <f>VLOOKUP(C1082,'[27]Trips&amp;Operators'!$C$1:$E$99999,3,FALSE)</f>
        <v>YOUNG</v>
      </c>
      <c r="O1082" s="7" t="s">
        <v>26</v>
      </c>
      <c r="P1082" s="8" t="str">
        <f>VLOOKUP(E1082,[2]CommonEnf!$A$1:$B$19,2,FALSE)</f>
        <v>Legitimate STOP signal aspect</v>
      </c>
      <c r="Q1082" s="4" t="str">
        <f t="shared" si="84"/>
        <v>23</v>
      </c>
      <c r="R1082" s="9">
        <f t="shared" si="85"/>
        <v>42636</v>
      </c>
      <c r="S1082" s="4" t="str">
        <f t="shared" si="86"/>
        <v>0185-23</v>
      </c>
      <c r="T1082" s="4" t="str">
        <f t="shared" si="87"/>
        <v>EC</v>
      </c>
      <c r="U1082" s="26"/>
      <c r="V1082" s="3"/>
      <c r="W1082" s="27"/>
      <c r="X1082" s="27"/>
      <c r="Y1082" s="28"/>
    </row>
    <row r="1083" spans="1:25" x14ac:dyDescent="0.25">
      <c r="A1083" s="3">
        <v>42636.207673611112</v>
      </c>
      <c r="B1083" s="4" t="s">
        <v>595</v>
      </c>
      <c r="C1083" s="4" t="s">
        <v>991</v>
      </c>
      <c r="D1083" s="4" t="s">
        <v>30</v>
      </c>
      <c r="E1083" s="4" t="s">
        <v>55</v>
      </c>
      <c r="F1083" s="5">
        <v>0</v>
      </c>
      <c r="G1083" s="5">
        <v>289</v>
      </c>
      <c r="H1083" s="5">
        <v>63596</v>
      </c>
      <c r="I1083" s="5">
        <v>64098</v>
      </c>
      <c r="J1083" s="4" t="s">
        <v>56</v>
      </c>
      <c r="K1083" s="5">
        <v>63995</v>
      </c>
      <c r="L1083" s="17" t="s">
        <v>34</v>
      </c>
      <c r="M1083" s="5">
        <f t="shared" si="88"/>
        <v>-54.384</v>
      </c>
      <c r="N1083" s="6" t="str">
        <f>VLOOKUP(C1083,'[27]Trips&amp;Operators'!$C$1:$E$99999,3,FALSE)</f>
        <v>GEBRETEKLE</v>
      </c>
      <c r="O1083" s="7" t="s">
        <v>120</v>
      </c>
      <c r="P1083" s="8" t="s">
        <v>992</v>
      </c>
      <c r="Q1083" s="4" t="str">
        <f t="shared" si="84"/>
        <v>23</v>
      </c>
      <c r="R1083" s="9">
        <f t="shared" si="85"/>
        <v>42636</v>
      </c>
      <c r="S1083" s="4" t="str">
        <f t="shared" si="86"/>
        <v>0109-23</v>
      </c>
      <c r="T1083" s="4" t="str">
        <f t="shared" si="87"/>
        <v>EC</v>
      </c>
      <c r="U1083" s="26"/>
      <c r="V1083" s="3"/>
      <c r="W1083" s="27"/>
      <c r="X1083" s="27"/>
      <c r="Y1083" s="28"/>
    </row>
    <row r="1084" spans="1:25" x14ac:dyDescent="0.25">
      <c r="A1084" s="3">
        <v>42636.398634259262</v>
      </c>
      <c r="B1084" s="4" t="s">
        <v>415</v>
      </c>
      <c r="C1084" s="4" t="s">
        <v>993</v>
      </c>
      <c r="D1084" s="4" t="s">
        <v>30</v>
      </c>
      <c r="E1084" s="4" t="s">
        <v>130</v>
      </c>
      <c r="F1084" s="5">
        <v>0</v>
      </c>
      <c r="G1084" s="5">
        <v>707</v>
      </c>
      <c r="H1084" s="5">
        <v>75020</v>
      </c>
      <c r="I1084" s="5">
        <v>71557</v>
      </c>
      <c r="J1084" s="4" t="s">
        <v>131</v>
      </c>
      <c r="K1084" s="5">
        <v>69363</v>
      </c>
      <c r="L1084" s="17" t="s">
        <v>25</v>
      </c>
      <c r="M1084" s="5">
        <f t="shared" si="88"/>
        <v>1158.432</v>
      </c>
      <c r="N1084" s="6" t="str">
        <f>VLOOKUP(C1084,'[27]Trips&amp;Operators'!$C$1:$E$99999,3,FALSE)</f>
        <v>GEBRETEKLE</v>
      </c>
      <c r="O1084" s="7" t="s">
        <v>120</v>
      </c>
      <c r="P1084" s="8" t="s">
        <v>992</v>
      </c>
      <c r="Q1084" s="4" t="str">
        <f t="shared" si="84"/>
        <v>23</v>
      </c>
      <c r="R1084" s="9">
        <f t="shared" si="85"/>
        <v>42636</v>
      </c>
      <c r="S1084" s="4" t="str">
        <f t="shared" si="86"/>
        <v>0138-23</v>
      </c>
      <c r="T1084" s="4" t="str">
        <f t="shared" si="87"/>
        <v>EC</v>
      </c>
      <c r="U1084" s="26"/>
      <c r="V1084" s="3"/>
      <c r="W1084" s="27"/>
      <c r="X1084" s="27"/>
      <c r="Y1084" s="28"/>
    </row>
    <row r="1085" spans="1:25" x14ac:dyDescent="0.25">
      <c r="A1085" s="3">
        <v>42636.250081018516</v>
      </c>
      <c r="B1085" s="4" t="s">
        <v>415</v>
      </c>
      <c r="C1085" s="4" t="s">
        <v>978</v>
      </c>
      <c r="D1085" s="4" t="s">
        <v>30</v>
      </c>
      <c r="E1085" s="4" t="s">
        <v>130</v>
      </c>
      <c r="F1085" s="5">
        <v>0</v>
      </c>
      <c r="G1085" s="5">
        <v>578</v>
      </c>
      <c r="H1085" s="5">
        <v>106331</v>
      </c>
      <c r="I1085" s="5">
        <v>104222</v>
      </c>
      <c r="J1085" s="4" t="s">
        <v>131</v>
      </c>
      <c r="K1085" s="5">
        <v>104776</v>
      </c>
      <c r="L1085" s="17" t="s">
        <v>25</v>
      </c>
      <c r="M1085" s="5">
        <f t="shared" si="88"/>
        <v>-292.512</v>
      </c>
      <c r="N1085" s="6" t="str">
        <f>VLOOKUP(C1085,'[27]Trips&amp;Operators'!$C$1:$E$99999,3,FALSE)</f>
        <v>GEBRETEKLE</v>
      </c>
      <c r="O1085" s="7" t="s">
        <v>120</v>
      </c>
      <c r="P1085" s="8" t="s">
        <v>992</v>
      </c>
      <c r="Q1085" s="4" t="str">
        <f t="shared" si="84"/>
        <v>23</v>
      </c>
      <c r="R1085" s="9">
        <f t="shared" si="85"/>
        <v>42636</v>
      </c>
      <c r="S1085" s="4" t="str">
        <f t="shared" si="86"/>
        <v>0110-23</v>
      </c>
      <c r="T1085" s="4" t="str">
        <f t="shared" si="87"/>
        <v>EC</v>
      </c>
      <c r="U1085" s="26"/>
      <c r="V1085" s="3"/>
      <c r="W1085" s="27"/>
      <c r="X1085" s="27"/>
      <c r="Y1085" s="28"/>
    </row>
    <row r="1086" spans="1:25" x14ac:dyDescent="0.25">
      <c r="A1086" s="3">
        <v>42636.216504629629</v>
      </c>
      <c r="B1086" s="4" t="s">
        <v>595</v>
      </c>
      <c r="C1086" s="4" t="s">
        <v>991</v>
      </c>
      <c r="D1086" s="4" t="s">
        <v>30</v>
      </c>
      <c r="E1086" s="4" t="s">
        <v>130</v>
      </c>
      <c r="F1086" s="5">
        <v>0</v>
      </c>
      <c r="G1086" s="5">
        <v>779</v>
      </c>
      <c r="H1086" s="5">
        <v>148056</v>
      </c>
      <c r="I1086" s="5">
        <v>152635</v>
      </c>
      <c r="J1086" s="4" t="s">
        <v>131</v>
      </c>
      <c r="K1086" s="5">
        <v>155600</v>
      </c>
      <c r="L1086" s="17" t="s">
        <v>34</v>
      </c>
      <c r="M1086" s="5">
        <f t="shared" si="88"/>
        <v>1565.52</v>
      </c>
      <c r="N1086" s="6" t="str">
        <f>VLOOKUP(C1086,'[27]Trips&amp;Operators'!$C$1:$E$99999,3,FALSE)</f>
        <v>GEBRETEKLE</v>
      </c>
      <c r="O1086" s="7" t="s">
        <v>120</v>
      </c>
      <c r="P1086" s="8" t="s">
        <v>992</v>
      </c>
      <c r="Q1086" s="4" t="str">
        <f t="shared" si="84"/>
        <v>23</v>
      </c>
      <c r="R1086" s="9">
        <f t="shared" si="85"/>
        <v>42636</v>
      </c>
      <c r="S1086" s="4" t="str">
        <f t="shared" si="86"/>
        <v>0109-23</v>
      </c>
      <c r="T1086" s="4" t="str">
        <f t="shared" si="87"/>
        <v>EC</v>
      </c>
      <c r="U1086" s="26"/>
      <c r="V1086" s="3"/>
      <c r="W1086" s="27"/>
      <c r="X1086" s="27"/>
      <c r="Y1086" s="28"/>
    </row>
    <row r="1087" spans="1:25" x14ac:dyDescent="0.25">
      <c r="A1087" s="3">
        <v>42636.846319444441</v>
      </c>
      <c r="B1087" s="4" t="s">
        <v>73</v>
      </c>
      <c r="C1087" s="4" t="s">
        <v>994</v>
      </c>
      <c r="D1087" s="4" t="s">
        <v>33</v>
      </c>
      <c r="E1087" s="4" t="s">
        <v>102</v>
      </c>
      <c r="F1087" s="5">
        <v>150</v>
      </c>
      <c r="G1087" s="5">
        <v>204</v>
      </c>
      <c r="H1087" s="5">
        <v>78011</v>
      </c>
      <c r="I1087" s="5">
        <v>77564</v>
      </c>
      <c r="J1087" s="4" t="s">
        <v>24</v>
      </c>
      <c r="K1087" s="5">
        <v>78500</v>
      </c>
      <c r="L1087" s="17" t="s">
        <v>25</v>
      </c>
      <c r="M1087" s="5">
        <f t="shared" si="88"/>
        <v>-494.20800000000003</v>
      </c>
      <c r="N1087" s="6" t="str">
        <f>VLOOKUP(C1087,'[27]Trips&amp;Operators'!$C$1:$E$99999,3,FALSE)</f>
        <v>LEVIN</v>
      </c>
      <c r="O1087" s="7" t="s">
        <v>26</v>
      </c>
      <c r="P1087" s="8" t="str">
        <f>VLOOKUP(E1087,[2]CommonEnf!$A$1:$B$19,2,FALSE)</f>
        <v>Speed Restriction</v>
      </c>
      <c r="Q1087" s="4" t="str">
        <f t="shared" si="84"/>
        <v>23</v>
      </c>
      <c r="R1087" s="9">
        <f t="shared" si="85"/>
        <v>42636</v>
      </c>
      <c r="S1087" s="4" t="str">
        <f t="shared" si="86"/>
        <v>0222-23</v>
      </c>
      <c r="T1087" s="4" t="str">
        <f t="shared" si="87"/>
        <v>EC</v>
      </c>
      <c r="U1087" s="26"/>
      <c r="V1087" s="3"/>
      <c r="W1087" s="27"/>
      <c r="X1087" s="27"/>
      <c r="Y1087" s="28"/>
    </row>
    <row r="1088" spans="1:25" x14ac:dyDescent="0.25">
      <c r="A1088" s="3">
        <v>42636.993206018517</v>
      </c>
      <c r="B1088" s="4" t="s">
        <v>122</v>
      </c>
      <c r="C1088" s="4" t="s">
        <v>995</v>
      </c>
      <c r="D1088" s="4" t="s">
        <v>33</v>
      </c>
      <c r="E1088" s="4" t="s">
        <v>102</v>
      </c>
      <c r="F1088" s="5">
        <v>150</v>
      </c>
      <c r="G1088" s="5">
        <v>213</v>
      </c>
      <c r="H1088" s="5">
        <v>78081</v>
      </c>
      <c r="I1088" s="5">
        <v>77479</v>
      </c>
      <c r="J1088" s="4" t="s">
        <v>24</v>
      </c>
      <c r="K1088" s="5">
        <v>78500</v>
      </c>
      <c r="L1088" s="17" t="s">
        <v>25</v>
      </c>
      <c r="M1088" s="5">
        <f t="shared" si="88"/>
        <v>-539.08799999999997</v>
      </c>
      <c r="N1088" s="6" t="str">
        <f>VLOOKUP(C1088,'[27]Trips&amp;Operators'!$C$1:$E$99999,3,FALSE)</f>
        <v>STURGEON</v>
      </c>
      <c r="O1088" s="7" t="s">
        <v>26</v>
      </c>
      <c r="P1088" s="8" t="str">
        <f>VLOOKUP(E1088,[2]CommonEnf!$A$1:$B$19,2,FALSE)</f>
        <v>Speed Restriction</v>
      </c>
      <c r="Q1088" s="4" t="str">
        <f t="shared" si="84"/>
        <v>23</v>
      </c>
      <c r="R1088" s="9">
        <f t="shared" si="85"/>
        <v>42636</v>
      </c>
      <c r="S1088" s="4" t="str">
        <f t="shared" si="86"/>
        <v>0236-23</v>
      </c>
      <c r="T1088" s="4" t="str">
        <f t="shared" si="87"/>
        <v>EC</v>
      </c>
      <c r="U1088" s="26"/>
      <c r="V1088" s="3"/>
      <c r="W1088" s="27"/>
      <c r="X1088" s="27"/>
      <c r="Y1088" s="28"/>
    </row>
    <row r="1089" spans="1:25" x14ac:dyDescent="0.25">
      <c r="A1089" s="3">
        <v>42636.24454861111</v>
      </c>
      <c r="B1089" s="4" t="s">
        <v>20</v>
      </c>
      <c r="C1089" s="4" t="s">
        <v>996</v>
      </c>
      <c r="D1089" s="4" t="s">
        <v>30</v>
      </c>
      <c r="E1089" s="4" t="s">
        <v>63</v>
      </c>
      <c r="F1089" s="5">
        <v>0</v>
      </c>
      <c r="G1089" s="5">
        <v>65</v>
      </c>
      <c r="H1089" s="5">
        <v>231</v>
      </c>
      <c r="I1089" s="5">
        <v>156</v>
      </c>
      <c r="J1089" s="4" t="s">
        <v>64</v>
      </c>
      <c r="K1089" s="5">
        <v>1</v>
      </c>
      <c r="L1089" s="17" t="s">
        <v>25</v>
      </c>
      <c r="M1089" s="5">
        <f t="shared" si="88"/>
        <v>81.84</v>
      </c>
      <c r="N1089" s="6" t="str">
        <f>VLOOKUP(C1089,'[27]Trips&amp;Operators'!$C$1:$E$99999,3,FALSE)</f>
        <v>MALAVE</v>
      </c>
      <c r="O1089" s="7" t="s">
        <v>26</v>
      </c>
      <c r="P1089" s="8" t="str">
        <f>VLOOKUP(E1089,[2]CommonEnf!$A$1:$B$19,2,FALSE)</f>
        <v>Line terminus</v>
      </c>
      <c r="Q1089" s="4" t="str">
        <f t="shared" ref="Q1089:Q1152" si="89">RIGHT(C1089,2)</f>
        <v>23</v>
      </c>
      <c r="R1089" s="9">
        <f t="shared" ref="R1089:R1152" si="90">first_day_of_month+Q1089-1</f>
        <v>42636</v>
      </c>
      <c r="S1089" s="4" t="str">
        <f t="shared" ref="S1089:S1152" si="91">IF(LEN(C1089)=6,"0"&amp;C1089,C1089)</f>
        <v>0106-23</v>
      </c>
      <c r="T1089" s="4" t="str">
        <f t="shared" ref="T1089:T1152" si="92">IFERROR(IF(VALUE(LEFT(S1089,2))&lt;=2,"EC",IF(OR(VALUE(LEFT(S1089,2))=8,VALUE(LEFT(S1089,2))=18),"NW","Other")),"Other")</f>
        <v>EC</v>
      </c>
      <c r="U1089" s="26"/>
      <c r="V1089" s="3"/>
      <c r="W1089" s="27"/>
      <c r="X1089" s="27"/>
      <c r="Y1089" s="28"/>
    </row>
    <row r="1090" spans="1:25" x14ac:dyDescent="0.25">
      <c r="A1090" s="3">
        <v>42636.329212962963</v>
      </c>
      <c r="B1090" s="4" t="s">
        <v>122</v>
      </c>
      <c r="C1090" s="4" t="s">
        <v>986</v>
      </c>
      <c r="D1090" s="4" t="s">
        <v>30</v>
      </c>
      <c r="E1090" s="4" t="s">
        <v>63</v>
      </c>
      <c r="F1090" s="5">
        <v>0</v>
      </c>
      <c r="G1090" s="5">
        <v>98</v>
      </c>
      <c r="H1090" s="5">
        <v>329</v>
      </c>
      <c r="I1090" s="5">
        <v>229</v>
      </c>
      <c r="J1090" s="4" t="s">
        <v>64</v>
      </c>
      <c r="K1090" s="5">
        <v>1</v>
      </c>
      <c r="L1090" s="17" t="s">
        <v>25</v>
      </c>
      <c r="M1090" s="5">
        <f t="shared" ref="M1090:M1153" si="93">CONVERT((I1090-K1090)/10000,"mi","ft")*IF(L1090="Increasing Mileposts (1)",-1,1)</f>
        <v>120.384</v>
      </c>
      <c r="N1090" s="6" t="str">
        <f>VLOOKUP(C1090,'[27]Trips&amp;Operators'!$C$1:$E$99999,3,FALSE)</f>
        <v>BRANNON</v>
      </c>
      <c r="O1090" s="7" t="s">
        <v>26</v>
      </c>
      <c r="P1090" s="8" t="str">
        <f>VLOOKUP(E1090,[2]CommonEnf!$A$1:$B$19,2,FALSE)</f>
        <v>Line terminus</v>
      </c>
      <c r="Q1090" s="4" t="str">
        <f t="shared" si="89"/>
        <v>23</v>
      </c>
      <c r="R1090" s="9">
        <f t="shared" si="90"/>
        <v>42636</v>
      </c>
      <c r="S1090" s="4" t="str">
        <f t="shared" si="91"/>
        <v>0122-23</v>
      </c>
      <c r="T1090" s="4" t="str">
        <f t="shared" si="92"/>
        <v>EC</v>
      </c>
      <c r="U1090" s="26"/>
      <c r="V1090" s="3"/>
      <c r="W1090" s="27"/>
      <c r="X1090" s="27"/>
      <c r="Y1090" s="28"/>
    </row>
    <row r="1091" spans="1:25" x14ac:dyDescent="0.25">
      <c r="A1091" s="3">
        <v>42636.347974537035</v>
      </c>
      <c r="B1091" s="4" t="s">
        <v>73</v>
      </c>
      <c r="C1091" s="4" t="s">
        <v>975</v>
      </c>
      <c r="D1091" s="4" t="s">
        <v>30</v>
      </c>
      <c r="E1091" s="4" t="s">
        <v>63</v>
      </c>
      <c r="F1091" s="5">
        <v>0</v>
      </c>
      <c r="G1091" s="5">
        <v>55</v>
      </c>
      <c r="H1091" s="5">
        <v>181</v>
      </c>
      <c r="I1091" s="5">
        <v>125</v>
      </c>
      <c r="J1091" s="4" t="s">
        <v>64</v>
      </c>
      <c r="K1091" s="5">
        <v>1</v>
      </c>
      <c r="L1091" s="17" t="s">
        <v>25</v>
      </c>
      <c r="M1091" s="5">
        <f t="shared" si="93"/>
        <v>65.471999999999994</v>
      </c>
      <c r="N1091" s="6" t="str">
        <f>VLOOKUP(C1091,'[27]Trips&amp;Operators'!$C$1:$E$99999,3,FALSE)</f>
        <v>SPECTOR</v>
      </c>
      <c r="O1091" s="7" t="s">
        <v>26</v>
      </c>
      <c r="P1091" s="8" t="str">
        <f>VLOOKUP(E1091,[2]CommonEnf!$A$1:$B$19,2,FALSE)</f>
        <v>Line terminus</v>
      </c>
      <c r="Q1091" s="4" t="str">
        <f t="shared" si="89"/>
        <v>23</v>
      </c>
      <c r="R1091" s="9">
        <f t="shared" si="90"/>
        <v>42636</v>
      </c>
      <c r="S1091" s="4" t="str">
        <f t="shared" si="91"/>
        <v>0126-23</v>
      </c>
      <c r="T1091" s="4" t="str">
        <f t="shared" si="92"/>
        <v>EC</v>
      </c>
      <c r="U1091" s="26"/>
      <c r="V1091" s="3"/>
      <c r="W1091" s="27"/>
      <c r="X1091" s="27"/>
      <c r="Y1091" s="28"/>
    </row>
    <row r="1092" spans="1:25" x14ac:dyDescent="0.25">
      <c r="A1092" s="3">
        <v>42636.420868055553</v>
      </c>
      <c r="B1092" s="4" t="s">
        <v>73</v>
      </c>
      <c r="C1092" s="4" t="s">
        <v>997</v>
      </c>
      <c r="D1092" s="4" t="s">
        <v>30</v>
      </c>
      <c r="E1092" s="4" t="s">
        <v>63</v>
      </c>
      <c r="F1092" s="5">
        <v>0</v>
      </c>
      <c r="G1092" s="5">
        <v>52</v>
      </c>
      <c r="H1092" s="5">
        <v>178</v>
      </c>
      <c r="I1092" s="5">
        <v>138</v>
      </c>
      <c r="J1092" s="4" t="s">
        <v>64</v>
      </c>
      <c r="K1092" s="5">
        <v>1</v>
      </c>
      <c r="L1092" s="17" t="s">
        <v>25</v>
      </c>
      <c r="M1092" s="5">
        <f t="shared" si="93"/>
        <v>72.335999999999999</v>
      </c>
      <c r="N1092" s="6" t="str">
        <f>VLOOKUP(C1092,'[27]Trips&amp;Operators'!$C$1:$E$99999,3,FALSE)</f>
        <v>SPECTOR</v>
      </c>
      <c r="O1092" s="7" t="s">
        <v>26</v>
      </c>
      <c r="P1092" s="8" t="str">
        <f>VLOOKUP(E1092,[2]CommonEnf!$A$1:$B$19,2,FALSE)</f>
        <v>Line terminus</v>
      </c>
      <c r="Q1092" s="4" t="str">
        <f t="shared" si="89"/>
        <v>23</v>
      </c>
      <c r="R1092" s="9">
        <f t="shared" si="90"/>
        <v>42636</v>
      </c>
      <c r="S1092" s="4" t="str">
        <f t="shared" si="91"/>
        <v>0140-23</v>
      </c>
      <c r="T1092" s="4" t="str">
        <f t="shared" si="92"/>
        <v>EC</v>
      </c>
      <c r="U1092" s="26"/>
      <c r="V1092" s="3"/>
      <c r="W1092" s="27"/>
      <c r="X1092" s="27"/>
      <c r="Y1092" s="28"/>
    </row>
    <row r="1093" spans="1:25" x14ac:dyDescent="0.25">
      <c r="A1093" s="3">
        <v>42636.591504629629</v>
      </c>
      <c r="B1093" s="4" t="s">
        <v>185</v>
      </c>
      <c r="C1093" s="4" t="s">
        <v>998</v>
      </c>
      <c r="D1093" s="4" t="s">
        <v>30</v>
      </c>
      <c r="E1093" s="4" t="s">
        <v>63</v>
      </c>
      <c r="F1093" s="5">
        <v>0</v>
      </c>
      <c r="G1093" s="5">
        <v>54</v>
      </c>
      <c r="H1093" s="5">
        <v>170</v>
      </c>
      <c r="I1093" s="5">
        <v>118</v>
      </c>
      <c r="J1093" s="4" t="s">
        <v>64</v>
      </c>
      <c r="K1093" s="5">
        <v>1</v>
      </c>
      <c r="L1093" s="17" t="s">
        <v>25</v>
      </c>
      <c r="M1093" s="5">
        <f t="shared" si="93"/>
        <v>61.776000000000003</v>
      </c>
      <c r="N1093" s="6" t="str">
        <f>VLOOKUP(C1093,'[27]Trips&amp;Operators'!$C$1:$E$99999,3,FALSE)</f>
        <v>YOUNG</v>
      </c>
      <c r="O1093" s="7" t="s">
        <v>26</v>
      </c>
      <c r="P1093" s="8" t="str">
        <f>VLOOKUP(E1093,[2]CommonEnf!$A$1:$B$19,2,FALSE)</f>
        <v>Line terminus</v>
      </c>
      <c r="Q1093" s="4" t="str">
        <f t="shared" si="89"/>
        <v>23</v>
      </c>
      <c r="R1093" s="9">
        <f t="shared" si="90"/>
        <v>42636</v>
      </c>
      <c r="S1093" s="4" t="str">
        <f t="shared" si="91"/>
        <v>0172-23</v>
      </c>
      <c r="T1093" s="4" t="str">
        <f t="shared" si="92"/>
        <v>EC</v>
      </c>
      <c r="U1093" s="26"/>
      <c r="V1093" s="3"/>
      <c r="W1093" s="27"/>
      <c r="X1093" s="27"/>
      <c r="Y1093" s="28"/>
    </row>
    <row r="1094" spans="1:25" x14ac:dyDescent="0.25">
      <c r="A1094" s="3">
        <v>42636.940925925926</v>
      </c>
      <c r="B1094" s="4" t="s">
        <v>73</v>
      </c>
      <c r="C1094" s="4" t="s">
        <v>999</v>
      </c>
      <c r="D1094" s="4" t="s">
        <v>30</v>
      </c>
      <c r="E1094" s="4" t="s">
        <v>63</v>
      </c>
      <c r="F1094" s="5">
        <v>0</v>
      </c>
      <c r="G1094" s="5">
        <v>36</v>
      </c>
      <c r="H1094" s="5">
        <v>121</v>
      </c>
      <c r="I1094" s="5">
        <v>103</v>
      </c>
      <c r="J1094" s="4" t="s">
        <v>64</v>
      </c>
      <c r="K1094" s="5">
        <v>1</v>
      </c>
      <c r="L1094" s="17" t="s">
        <v>25</v>
      </c>
      <c r="M1094" s="5">
        <f t="shared" si="93"/>
        <v>53.856000000000002</v>
      </c>
      <c r="N1094" s="6" t="str">
        <f>VLOOKUP(C1094,'[27]Trips&amp;Operators'!$C$1:$E$99999,3,FALSE)</f>
        <v>LEVIN</v>
      </c>
      <c r="O1094" s="7" t="s">
        <v>26</v>
      </c>
      <c r="P1094" s="8" t="str">
        <f>VLOOKUP(E1094,[2]CommonEnf!$A$1:$B$19,2,FALSE)</f>
        <v>Line terminus</v>
      </c>
      <c r="Q1094" s="4" t="str">
        <f t="shared" si="89"/>
        <v>23</v>
      </c>
      <c r="R1094" s="9">
        <f t="shared" si="90"/>
        <v>42636</v>
      </c>
      <c r="S1094" s="4" t="str">
        <f t="shared" si="91"/>
        <v>0230-23</v>
      </c>
      <c r="T1094" s="4" t="str">
        <f t="shared" si="92"/>
        <v>EC</v>
      </c>
      <c r="U1094" s="26"/>
      <c r="V1094" s="3"/>
      <c r="W1094" s="27"/>
      <c r="X1094" s="27"/>
      <c r="Y1094" s="28"/>
    </row>
    <row r="1095" spans="1:25" x14ac:dyDescent="0.25">
      <c r="A1095" s="3">
        <v>42636.360914351855</v>
      </c>
      <c r="B1095" s="4" t="s">
        <v>128</v>
      </c>
      <c r="C1095" s="4" t="s">
        <v>987</v>
      </c>
      <c r="D1095" s="4" t="s">
        <v>30</v>
      </c>
      <c r="E1095" s="4" t="s">
        <v>63</v>
      </c>
      <c r="F1095" s="5">
        <v>0</v>
      </c>
      <c r="G1095" s="5">
        <v>110</v>
      </c>
      <c r="H1095" s="5">
        <v>233042</v>
      </c>
      <c r="I1095" s="5">
        <v>233182</v>
      </c>
      <c r="J1095" s="4" t="s">
        <v>64</v>
      </c>
      <c r="K1095" s="5">
        <v>233491</v>
      </c>
      <c r="L1095" s="17" t="s">
        <v>34</v>
      </c>
      <c r="M1095" s="5">
        <f t="shared" si="93"/>
        <v>163.15199999999999</v>
      </c>
      <c r="N1095" s="6" t="str">
        <f>VLOOKUP(C1095,'[27]Trips&amp;Operators'!$C$1:$E$99999,3,FALSE)</f>
        <v>BRANNON</v>
      </c>
      <c r="O1095" s="7" t="s">
        <v>26</v>
      </c>
      <c r="P1095" s="8" t="str">
        <f>VLOOKUP(E1095,[2]CommonEnf!$A$1:$B$19,2,FALSE)</f>
        <v>Line terminus</v>
      </c>
      <c r="Q1095" s="4" t="str">
        <f t="shared" si="89"/>
        <v>23</v>
      </c>
      <c r="R1095" s="9">
        <f t="shared" si="90"/>
        <v>42636</v>
      </c>
      <c r="S1095" s="4" t="str">
        <f t="shared" si="91"/>
        <v>0135-23</v>
      </c>
      <c r="T1095" s="4" t="str">
        <f t="shared" si="92"/>
        <v>EC</v>
      </c>
      <c r="U1095" s="26"/>
      <c r="V1095" s="3"/>
      <c r="W1095" s="27"/>
      <c r="X1095" s="27"/>
      <c r="Y1095" s="28"/>
    </row>
    <row r="1096" spans="1:25" x14ac:dyDescent="0.25">
      <c r="A1096" s="3">
        <v>42636.410891203705</v>
      </c>
      <c r="B1096" s="4" t="s">
        <v>195</v>
      </c>
      <c r="C1096" s="4" t="s">
        <v>1000</v>
      </c>
      <c r="D1096" s="4" t="s">
        <v>30</v>
      </c>
      <c r="E1096" s="4" t="s">
        <v>63</v>
      </c>
      <c r="F1096" s="5">
        <v>0</v>
      </c>
      <c r="G1096" s="5">
        <v>76</v>
      </c>
      <c r="H1096" s="5">
        <v>233215</v>
      </c>
      <c r="I1096" s="5">
        <v>233314</v>
      </c>
      <c r="J1096" s="4" t="s">
        <v>64</v>
      </c>
      <c r="K1096" s="5">
        <v>233491</v>
      </c>
      <c r="L1096" s="17" t="s">
        <v>34</v>
      </c>
      <c r="M1096" s="5">
        <f t="shared" si="93"/>
        <v>93.456000000000003</v>
      </c>
      <c r="N1096" s="6" t="str">
        <f>VLOOKUP(C1096,'[27]Trips&amp;Operators'!$C$1:$E$99999,3,FALSE)</f>
        <v>DAVIS</v>
      </c>
      <c r="O1096" s="7" t="s">
        <v>26</v>
      </c>
      <c r="P1096" s="8" t="str">
        <f>VLOOKUP(E1096,[2]CommonEnf!$A$1:$B$19,2,FALSE)</f>
        <v>Line terminus</v>
      </c>
      <c r="Q1096" s="4" t="str">
        <f t="shared" si="89"/>
        <v>23</v>
      </c>
      <c r="R1096" s="9">
        <f t="shared" si="90"/>
        <v>42636</v>
      </c>
      <c r="S1096" s="4" t="str">
        <f t="shared" si="91"/>
        <v>0145-23</v>
      </c>
      <c r="T1096" s="4" t="str">
        <f t="shared" si="92"/>
        <v>EC</v>
      </c>
      <c r="U1096" s="26"/>
      <c r="V1096" s="3"/>
      <c r="W1096" s="27"/>
      <c r="X1096" s="27"/>
      <c r="Y1096" s="28"/>
    </row>
    <row r="1097" spans="1:25" x14ac:dyDescent="0.25">
      <c r="A1097" s="3">
        <v>42636.536817129629</v>
      </c>
      <c r="B1097" s="4" t="s">
        <v>140</v>
      </c>
      <c r="C1097" s="4" t="s">
        <v>1001</v>
      </c>
      <c r="D1097" s="4" t="s">
        <v>30</v>
      </c>
      <c r="E1097" s="4" t="s">
        <v>63</v>
      </c>
      <c r="F1097" s="5">
        <v>0</v>
      </c>
      <c r="G1097" s="5">
        <v>70</v>
      </c>
      <c r="H1097" s="5">
        <v>233230</v>
      </c>
      <c r="I1097" s="5">
        <v>233300</v>
      </c>
      <c r="J1097" s="4" t="s">
        <v>64</v>
      </c>
      <c r="K1097" s="5">
        <v>233491</v>
      </c>
      <c r="L1097" s="17" t="s">
        <v>34</v>
      </c>
      <c r="M1097" s="5">
        <f t="shared" si="93"/>
        <v>100.848</v>
      </c>
      <c r="N1097" s="6" t="str">
        <f>VLOOKUP(C1097,'[27]Trips&amp;Operators'!$C$1:$E$99999,3,FALSE)</f>
        <v>SHOOK</v>
      </c>
      <c r="O1097" s="7" t="s">
        <v>26</v>
      </c>
      <c r="P1097" s="8" t="str">
        <f>VLOOKUP(E1097,[2]CommonEnf!$A$1:$B$19,2,FALSE)</f>
        <v>Line terminus</v>
      </c>
      <c r="Q1097" s="4" t="str">
        <f t="shared" si="89"/>
        <v>23</v>
      </c>
      <c r="R1097" s="9">
        <f t="shared" si="90"/>
        <v>42636</v>
      </c>
      <c r="S1097" s="4" t="str">
        <f t="shared" si="91"/>
        <v>0169-23</v>
      </c>
      <c r="T1097" s="4" t="str">
        <f t="shared" si="92"/>
        <v>EC</v>
      </c>
      <c r="U1097" s="26"/>
      <c r="V1097" s="3"/>
      <c r="W1097" s="27"/>
      <c r="X1097" s="27"/>
      <c r="Y1097" s="28"/>
    </row>
    <row r="1098" spans="1:25" x14ac:dyDescent="0.25">
      <c r="A1098" s="3">
        <v>42636.591435185182</v>
      </c>
      <c r="B1098" s="4" t="s">
        <v>595</v>
      </c>
      <c r="C1098" s="4" t="s">
        <v>1002</v>
      </c>
      <c r="D1098" s="4" t="s">
        <v>30</v>
      </c>
      <c r="E1098" s="4" t="s">
        <v>63</v>
      </c>
      <c r="F1098" s="5">
        <v>0</v>
      </c>
      <c r="G1098" s="5">
        <v>60</v>
      </c>
      <c r="H1098" s="5">
        <v>233264</v>
      </c>
      <c r="I1098" s="5">
        <v>233320</v>
      </c>
      <c r="J1098" s="4" t="s">
        <v>64</v>
      </c>
      <c r="K1098" s="5">
        <v>233491</v>
      </c>
      <c r="L1098" s="17" t="s">
        <v>34</v>
      </c>
      <c r="M1098" s="5">
        <f t="shared" si="93"/>
        <v>90.287999999999997</v>
      </c>
      <c r="N1098" s="6" t="str">
        <f>VLOOKUP(C1098,'[27]Trips&amp;Operators'!$C$1:$E$99999,3,FALSE)</f>
        <v>MOSES</v>
      </c>
      <c r="O1098" s="7" t="s">
        <v>26</v>
      </c>
      <c r="P1098" s="8" t="str">
        <f>VLOOKUP(E1098,[2]CommonEnf!$A$1:$B$19,2,FALSE)</f>
        <v>Line terminus</v>
      </c>
      <c r="Q1098" s="4" t="str">
        <f t="shared" si="89"/>
        <v>23</v>
      </c>
      <c r="R1098" s="9">
        <f t="shared" si="90"/>
        <v>42636</v>
      </c>
      <c r="S1098" s="4" t="str">
        <f t="shared" si="91"/>
        <v>0179-23</v>
      </c>
      <c r="T1098" s="4" t="str">
        <f t="shared" si="92"/>
        <v>EC</v>
      </c>
      <c r="U1098" s="26"/>
      <c r="V1098" s="3"/>
      <c r="W1098" s="27"/>
      <c r="X1098" s="27"/>
      <c r="Y1098" s="28"/>
    </row>
    <row r="1099" spans="1:25" x14ac:dyDescent="0.25">
      <c r="A1099" s="3">
        <v>42636.73847222222</v>
      </c>
      <c r="B1099" s="4" t="s">
        <v>595</v>
      </c>
      <c r="C1099" s="4" t="s">
        <v>1003</v>
      </c>
      <c r="D1099" s="4" t="s">
        <v>30</v>
      </c>
      <c r="E1099" s="4" t="s">
        <v>63</v>
      </c>
      <c r="F1099" s="5">
        <v>0</v>
      </c>
      <c r="G1099" s="5">
        <v>78</v>
      </c>
      <c r="H1099" s="5">
        <v>233170</v>
      </c>
      <c r="I1099" s="5">
        <v>233257</v>
      </c>
      <c r="J1099" s="4" t="s">
        <v>64</v>
      </c>
      <c r="K1099" s="5">
        <v>233491</v>
      </c>
      <c r="L1099" s="17" t="s">
        <v>34</v>
      </c>
      <c r="M1099" s="5">
        <f t="shared" si="93"/>
        <v>123.55200000000001</v>
      </c>
      <c r="N1099" s="6" t="str">
        <f>VLOOKUP(C1099,'[27]Trips&amp;Operators'!$C$1:$E$99999,3,FALSE)</f>
        <v>MOSES</v>
      </c>
      <c r="O1099" s="7" t="s">
        <v>26</v>
      </c>
      <c r="P1099" s="8" t="str">
        <f>VLOOKUP(E1099,[2]CommonEnf!$A$1:$B$19,2,FALSE)</f>
        <v>Line terminus</v>
      </c>
      <c r="Q1099" s="4" t="str">
        <f t="shared" si="89"/>
        <v>23</v>
      </c>
      <c r="R1099" s="9">
        <f t="shared" si="90"/>
        <v>42636</v>
      </c>
      <c r="S1099" s="4" t="str">
        <f t="shared" si="91"/>
        <v>0207-23</v>
      </c>
      <c r="T1099" s="4" t="str">
        <f t="shared" si="92"/>
        <v>EC</v>
      </c>
      <c r="U1099" s="26"/>
      <c r="V1099" s="3"/>
      <c r="W1099" s="27"/>
      <c r="X1099" s="27"/>
      <c r="Y1099" s="28"/>
    </row>
    <row r="1100" spans="1:25" x14ac:dyDescent="0.25">
      <c r="A1100" s="3">
        <v>42636.765648148146</v>
      </c>
      <c r="B1100" s="4" t="s">
        <v>182</v>
      </c>
      <c r="C1100" s="4" t="s">
        <v>1004</v>
      </c>
      <c r="D1100" s="4" t="s">
        <v>30</v>
      </c>
      <c r="E1100" s="4" t="s">
        <v>63</v>
      </c>
      <c r="F1100" s="5">
        <v>0</v>
      </c>
      <c r="G1100" s="5">
        <v>84</v>
      </c>
      <c r="H1100" s="5">
        <v>233227</v>
      </c>
      <c r="I1100" s="5">
        <v>233297</v>
      </c>
      <c r="J1100" s="4" t="s">
        <v>64</v>
      </c>
      <c r="K1100" s="5">
        <v>233491</v>
      </c>
      <c r="L1100" s="17" t="s">
        <v>34</v>
      </c>
      <c r="M1100" s="5">
        <f t="shared" si="93"/>
        <v>102.432</v>
      </c>
      <c r="N1100" s="6" t="str">
        <f>VLOOKUP(C1100,'[27]Trips&amp;Operators'!$C$1:$E$99999,3,FALSE)</f>
        <v>YANAI</v>
      </c>
      <c r="O1100" s="7" t="s">
        <v>26</v>
      </c>
      <c r="P1100" s="8" t="str">
        <f>VLOOKUP(E1100,[2]CommonEnf!$A$1:$B$19,2,FALSE)</f>
        <v>Line terminus</v>
      </c>
      <c r="Q1100" s="4" t="str">
        <f t="shared" si="89"/>
        <v>23</v>
      </c>
      <c r="R1100" s="9">
        <f t="shared" si="90"/>
        <v>42636</v>
      </c>
      <c r="S1100" s="4" t="str">
        <f t="shared" si="91"/>
        <v>0213-23</v>
      </c>
      <c r="T1100" s="4" t="str">
        <f t="shared" si="92"/>
        <v>EC</v>
      </c>
      <c r="U1100" s="26"/>
      <c r="V1100" s="3"/>
      <c r="W1100" s="27"/>
      <c r="X1100" s="27"/>
      <c r="Y1100" s="28"/>
    </row>
    <row r="1101" spans="1:25" x14ac:dyDescent="0.25">
      <c r="A1101" s="3">
        <v>42636.80541666667</v>
      </c>
      <c r="B1101" s="4" t="s">
        <v>128</v>
      </c>
      <c r="C1101" s="4" t="s">
        <v>1005</v>
      </c>
      <c r="D1101" s="4" t="s">
        <v>30</v>
      </c>
      <c r="E1101" s="4" t="s">
        <v>63</v>
      </c>
      <c r="F1101" s="5">
        <v>0</v>
      </c>
      <c r="G1101" s="5">
        <v>54</v>
      </c>
      <c r="H1101" s="5">
        <v>233314</v>
      </c>
      <c r="I1101" s="5">
        <v>233360</v>
      </c>
      <c r="J1101" s="4" t="s">
        <v>64</v>
      </c>
      <c r="K1101" s="5">
        <v>233491</v>
      </c>
      <c r="L1101" s="17" t="s">
        <v>34</v>
      </c>
      <c r="M1101" s="5">
        <f t="shared" si="93"/>
        <v>69.168000000000006</v>
      </c>
      <c r="N1101" s="6" t="str">
        <f>VLOOKUP(C1101,'[27]Trips&amp;Operators'!$C$1:$E$99999,3,FALSE)</f>
        <v>STURGEON</v>
      </c>
      <c r="O1101" s="7" t="s">
        <v>26</v>
      </c>
      <c r="P1101" s="8" t="str">
        <f>VLOOKUP(E1101,[2]CommonEnf!$A$1:$B$19,2,FALSE)</f>
        <v>Line terminus</v>
      </c>
      <c r="Q1101" s="4" t="str">
        <f t="shared" si="89"/>
        <v>23</v>
      </c>
      <c r="R1101" s="9">
        <f t="shared" si="90"/>
        <v>42636</v>
      </c>
      <c r="S1101" s="4" t="str">
        <f t="shared" si="91"/>
        <v>0219-23</v>
      </c>
      <c r="T1101" s="4" t="str">
        <f t="shared" si="92"/>
        <v>EC</v>
      </c>
      <c r="U1101" s="26"/>
      <c r="V1101" s="3"/>
      <c r="W1101" s="27"/>
      <c r="X1101" s="27"/>
      <c r="Y1101" s="28"/>
    </row>
    <row r="1102" spans="1:25" x14ac:dyDescent="0.25">
      <c r="A1102" s="3">
        <v>42636.287083333336</v>
      </c>
      <c r="B1102" s="4" t="s">
        <v>80</v>
      </c>
      <c r="C1102" s="4" t="s">
        <v>1006</v>
      </c>
      <c r="D1102" s="4" t="s">
        <v>33</v>
      </c>
      <c r="E1102" s="4" t="s">
        <v>45</v>
      </c>
      <c r="F1102" s="5">
        <v>150</v>
      </c>
      <c r="G1102" s="5">
        <v>213</v>
      </c>
      <c r="H1102" s="5">
        <v>5393</v>
      </c>
      <c r="I1102" s="5">
        <v>5718</v>
      </c>
      <c r="J1102" s="4" t="s">
        <v>46</v>
      </c>
      <c r="K1102" s="5">
        <v>574</v>
      </c>
      <c r="L1102" s="17" t="s">
        <v>34</v>
      </c>
      <c r="M1102" s="5">
        <f t="shared" si="93"/>
        <v>-2716.0319999999997</v>
      </c>
      <c r="N1102" s="6" t="str">
        <f>VLOOKUP(C1102,'[27]Trips&amp;Operators'!$C$1:$E$99999,3,FALSE)</f>
        <v>STRICKLAND</v>
      </c>
      <c r="O1102" s="7" t="s">
        <v>26</v>
      </c>
      <c r="P1102" s="8" t="str">
        <f>VLOOKUP(E1102,[2]CommonEnf!$A$1:$B$19,2,FALSE)</f>
        <v>Speed Restriction</v>
      </c>
      <c r="Q1102" s="4" t="str">
        <f t="shared" si="89"/>
        <v>23</v>
      </c>
      <c r="R1102" s="9">
        <f t="shared" si="90"/>
        <v>42636</v>
      </c>
      <c r="S1102" s="4" t="str">
        <f t="shared" si="91"/>
        <v>0805-23</v>
      </c>
      <c r="T1102" s="4" t="str">
        <f t="shared" si="92"/>
        <v>NW</v>
      </c>
      <c r="U1102" s="26"/>
      <c r="V1102" s="3"/>
      <c r="W1102" s="27"/>
      <c r="X1102" s="27"/>
      <c r="Y1102" s="28"/>
    </row>
    <row r="1103" spans="1:25" x14ac:dyDescent="0.25">
      <c r="A1103" s="3">
        <v>42636.304548611108</v>
      </c>
      <c r="B1103" s="4" t="s">
        <v>28</v>
      </c>
      <c r="C1103" s="4" t="s">
        <v>1007</v>
      </c>
      <c r="D1103" s="4" t="s">
        <v>30</v>
      </c>
      <c r="E1103" s="4" t="s">
        <v>45</v>
      </c>
      <c r="F1103" s="5">
        <v>300</v>
      </c>
      <c r="G1103" s="5">
        <v>396</v>
      </c>
      <c r="H1103" s="5">
        <v>24902</v>
      </c>
      <c r="I1103" s="5">
        <v>23803</v>
      </c>
      <c r="J1103" s="4" t="s">
        <v>46</v>
      </c>
      <c r="K1103" s="5">
        <v>23561</v>
      </c>
      <c r="L1103" s="17" t="s">
        <v>25</v>
      </c>
      <c r="M1103" s="5">
        <f t="shared" si="93"/>
        <v>127.776</v>
      </c>
      <c r="N1103" s="6" t="str">
        <f>VLOOKUP(C1103,'[27]Trips&amp;Operators'!$C$1:$E$99999,3,FALSE)</f>
        <v>STRICKLAND</v>
      </c>
      <c r="O1103" s="7" t="s">
        <v>26</v>
      </c>
      <c r="P1103" s="8" t="str">
        <f>VLOOKUP(E1103,[2]CommonEnf!$A$1:$B$19,2,FALSE)</f>
        <v>Speed Restriction</v>
      </c>
      <c r="Q1103" s="4" t="str">
        <f t="shared" si="89"/>
        <v>23</v>
      </c>
      <c r="R1103" s="9">
        <f t="shared" si="90"/>
        <v>42636</v>
      </c>
      <c r="S1103" s="4" t="str">
        <f t="shared" si="91"/>
        <v>0806-23</v>
      </c>
      <c r="T1103" s="4" t="str">
        <f t="shared" si="92"/>
        <v>NW</v>
      </c>
      <c r="U1103" s="26"/>
      <c r="V1103" s="3"/>
      <c r="W1103" s="27"/>
      <c r="X1103" s="27"/>
      <c r="Y1103" s="28"/>
    </row>
    <row r="1104" spans="1:25" x14ac:dyDescent="0.25">
      <c r="A1104" s="3">
        <v>42636.33320601852</v>
      </c>
      <c r="B1104" s="4" t="s">
        <v>80</v>
      </c>
      <c r="C1104" s="4" t="s">
        <v>1008</v>
      </c>
      <c r="D1104" s="4" t="s">
        <v>30</v>
      </c>
      <c r="E1104" s="4" t="s">
        <v>45</v>
      </c>
      <c r="F1104" s="5">
        <v>300</v>
      </c>
      <c r="G1104" s="5">
        <v>373</v>
      </c>
      <c r="H1104" s="5">
        <v>38678</v>
      </c>
      <c r="I1104" s="5">
        <v>39543</v>
      </c>
      <c r="J1104" s="4" t="s">
        <v>46</v>
      </c>
      <c r="K1104" s="5">
        <v>39716</v>
      </c>
      <c r="L1104" s="17" t="s">
        <v>34</v>
      </c>
      <c r="M1104" s="5">
        <f t="shared" si="93"/>
        <v>91.343999999999994</v>
      </c>
      <c r="N1104" s="6" t="str">
        <f>VLOOKUP(C1104,'[27]Trips&amp;Operators'!$C$1:$E$99999,3,FALSE)</f>
        <v>STRICKLAND</v>
      </c>
      <c r="O1104" s="7" t="s">
        <v>26</v>
      </c>
      <c r="P1104" s="8" t="str">
        <f>VLOOKUP(E1104,[2]CommonEnf!$A$1:$B$19,2,FALSE)</f>
        <v>Speed Restriction</v>
      </c>
      <c r="Q1104" s="4" t="str">
        <f t="shared" si="89"/>
        <v>23</v>
      </c>
      <c r="R1104" s="9">
        <f t="shared" si="90"/>
        <v>42636</v>
      </c>
      <c r="S1104" s="4" t="str">
        <f t="shared" si="91"/>
        <v>0809-23</v>
      </c>
      <c r="T1104" s="4" t="str">
        <f t="shared" si="92"/>
        <v>NW</v>
      </c>
      <c r="U1104" s="26"/>
      <c r="V1104" s="3"/>
      <c r="W1104" s="27"/>
      <c r="X1104" s="27"/>
      <c r="Y1104" s="28"/>
    </row>
    <row r="1105" spans="1:25" x14ac:dyDescent="0.25">
      <c r="A1105" s="3">
        <v>42636.344872685186</v>
      </c>
      <c r="B1105" s="4" t="s">
        <v>28</v>
      </c>
      <c r="C1105" s="4" t="s">
        <v>1009</v>
      </c>
      <c r="D1105" s="4" t="s">
        <v>33</v>
      </c>
      <c r="E1105" s="4" t="s">
        <v>45</v>
      </c>
      <c r="F1105" s="5">
        <v>400</v>
      </c>
      <c r="G1105" s="5">
        <v>454</v>
      </c>
      <c r="H1105" s="5">
        <v>39034</v>
      </c>
      <c r="I1105" s="5">
        <v>37643</v>
      </c>
      <c r="J1105" s="4" t="s">
        <v>46</v>
      </c>
      <c r="K1105" s="5">
        <v>40977</v>
      </c>
      <c r="L1105" s="17" t="s">
        <v>25</v>
      </c>
      <c r="M1105" s="5">
        <f t="shared" si="93"/>
        <v>-1760.3520000000001</v>
      </c>
      <c r="N1105" s="6" t="str">
        <f>VLOOKUP(C1105,'[27]Trips&amp;Operators'!$C$1:$E$99999,3,FALSE)</f>
        <v>STRICKLAND</v>
      </c>
      <c r="O1105" s="7" t="s">
        <v>26</v>
      </c>
      <c r="P1105" s="8" t="str">
        <f>VLOOKUP(E1105,[2]CommonEnf!$A$1:$B$19,2,FALSE)</f>
        <v>Speed Restriction</v>
      </c>
      <c r="Q1105" s="4" t="str">
        <f t="shared" si="89"/>
        <v>23</v>
      </c>
      <c r="R1105" s="9">
        <f t="shared" si="90"/>
        <v>42636</v>
      </c>
      <c r="S1105" s="4" t="str">
        <f t="shared" si="91"/>
        <v>0810-23</v>
      </c>
      <c r="T1105" s="4" t="str">
        <f t="shared" si="92"/>
        <v>NW</v>
      </c>
      <c r="U1105" s="26"/>
      <c r="V1105" s="3"/>
      <c r="W1105" s="27"/>
      <c r="X1105" s="27"/>
      <c r="Y1105" s="28"/>
    </row>
    <row r="1106" spans="1:25" x14ac:dyDescent="0.25">
      <c r="A1106" s="3">
        <v>42636.334502314814</v>
      </c>
      <c r="B1106" s="4" t="s">
        <v>80</v>
      </c>
      <c r="C1106" s="4" t="s">
        <v>1008</v>
      </c>
      <c r="D1106" s="4" t="s">
        <v>33</v>
      </c>
      <c r="E1106" s="4" t="s">
        <v>45</v>
      </c>
      <c r="F1106" s="5">
        <v>400</v>
      </c>
      <c r="G1106" s="5">
        <v>454</v>
      </c>
      <c r="H1106" s="5">
        <v>43934</v>
      </c>
      <c r="I1106" s="5">
        <v>45415</v>
      </c>
      <c r="J1106" s="4" t="s">
        <v>46</v>
      </c>
      <c r="K1106" s="5">
        <v>41797</v>
      </c>
      <c r="L1106" s="17" t="s">
        <v>34</v>
      </c>
      <c r="M1106" s="5">
        <f t="shared" si="93"/>
        <v>-1910.3040000000001</v>
      </c>
      <c r="N1106" s="6" t="str">
        <f>VLOOKUP(C1106,'[27]Trips&amp;Operators'!$C$1:$E$99999,3,FALSE)</f>
        <v>STRICKLAND</v>
      </c>
      <c r="O1106" s="7" t="s">
        <v>26</v>
      </c>
      <c r="P1106" s="8" t="str">
        <f>VLOOKUP(E1106,[2]CommonEnf!$A$1:$B$19,2,FALSE)</f>
        <v>Speed Restriction</v>
      </c>
      <c r="Q1106" s="4" t="str">
        <f t="shared" si="89"/>
        <v>23</v>
      </c>
      <c r="R1106" s="9">
        <f t="shared" si="90"/>
        <v>42636</v>
      </c>
      <c r="S1106" s="4" t="str">
        <f t="shared" si="91"/>
        <v>0809-23</v>
      </c>
      <c r="T1106" s="4" t="str">
        <f t="shared" si="92"/>
        <v>NW</v>
      </c>
      <c r="U1106" s="26"/>
      <c r="V1106" s="3"/>
      <c r="W1106" s="27"/>
      <c r="X1106" s="27"/>
      <c r="Y1106" s="28"/>
    </row>
    <row r="1107" spans="1:25" x14ac:dyDescent="0.25">
      <c r="A1107" s="3">
        <v>42636.397152777776</v>
      </c>
      <c r="B1107" s="4" t="s">
        <v>31</v>
      </c>
      <c r="C1107" s="4" t="s">
        <v>1010</v>
      </c>
      <c r="D1107" s="4" t="s">
        <v>30</v>
      </c>
      <c r="E1107" s="4" t="s">
        <v>45</v>
      </c>
      <c r="F1107" s="5">
        <v>150</v>
      </c>
      <c r="G1107" s="5">
        <v>285</v>
      </c>
      <c r="H1107" s="5">
        <v>56431</v>
      </c>
      <c r="I1107" s="5">
        <v>56940</v>
      </c>
      <c r="J1107" s="4" t="s">
        <v>46</v>
      </c>
      <c r="K1107" s="5">
        <v>57008</v>
      </c>
      <c r="L1107" s="17" t="s">
        <v>34</v>
      </c>
      <c r="M1107" s="5">
        <f t="shared" si="93"/>
        <v>35.904000000000003</v>
      </c>
      <c r="N1107" s="6" t="str">
        <f>VLOOKUP(C1107,'[27]Trips&amp;Operators'!$C$1:$E$99999,3,FALSE)</f>
        <v>YORK</v>
      </c>
      <c r="O1107" s="7" t="s">
        <v>26</v>
      </c>
      <c r="P1107" s="8" t="str">
        <f>VLOOKUP(E1107,[2]CommonEnf!$A$1:$B$19,2,FALSE)</f>
        <v>Speed Restriction</v>
      </c>
      <c r="Q1107" s="4" t="str">
        <f t="shared" si="89"/>
        <v>23</v>
      </c>
      <c r="R1107" s="9">
        <f t="shared" si="90"/>
        <v>42636</v>
      </c>
      <c r="S1107" s="4" t="str">
        <f t="shared" si="91"/>
        <v>0813-23</v>
      </c>
      <c r="T1107" s="4" t="str">
        <f t="shared" si="92"/>
        <v>NW</v>
      </c>
      <c r="U1107" s="26"/>
      <c r="V1107" s="3"/>
      <c r="W1107" s="27"/>
      <c r="X1107" s="27"/>
      <c r="Y1107" s="28"/>
    </row>
    <row r="1108" spans="1:25" x14ac:dyDescent="0.25">
      <c r="A1108" s="3">
        <v>42636.52171296296</v>
      </c>
      <c r="B1108" s="4" t="s">
        <v>31</v>
      </c>
      <c r="C1108" s="4" t="s">
        <v>1011</v>
      </c>
      <c r="D1108" s="4" t="s">
        <v>30</v>
      </c>
      <c r="E1108" s="4" t="s">
        <v>45</v>
      </c>
      <c r="F1108" s="5">
        <v>150</v>
      </c>
      <c r="G1108" s="5">
        <v>315</v>
      </c>
      <c r="H1108" s="5">
        <v>56289</v>
      </c>
      <c r="I1108" s="5">
        <v>56879</v>
      </c>
      <c r="J1108" s="4" t="s">
        <v>46</v>
      </c>
      <c r="K1108" s="5">
        <v>57008</v>
      </c>
      <c r="L1108" s="17" t="s">
        <v>34</v>
      </c>
      <c r="M1108" s="5">
        <f t="shared" si="93"/>
        <v>68.111999999999995</v>
      </c>
      <c r="N1108" s="6" t="str">
        <f>VLOOKUP(C1108,'[27]Trips&amp;Operators'!$C$1:$E$99999,3,FALSE)</f>
        <v>YORK</v>
      </c>
      <c r="O1108" s="7" t="s">
        <v>26</v>
      </c>
      <c r="P1108" s="8" t="str">
        <f>VLOOKUP(E1108,[2]CommonEnf!$A$1:$B$19,2,FALSE)</f>
        <v>Speed Restriction</v>
      </c>
      <c r="Q1108" s="4" t="str">
        <f t="shared" si="89"/>
        <v>23</v>
      </c>
      <c r="R1108" s="9">
        <f t="shared" si="90"/>
        <v>42636</v>
      </c>
      <c r="S1108" s="4" t="str">
        <f t="shared" si="91"/>
        <v>0819-23</v>
      </c>
      <c r="T1108" s="4" t="str">
        <f t="shared" si="92"/>
        <v>NW</v>
      </c>
      <c r="U1108" s="26"/>
      <c r="V1108" s="3"/>
      <c r="W1108" s="27"/>
      <c r="X1108" s="27"/>
      <c r="Y1108" s="28"/>
    </row>
    <row r="1109" spans="1:25" x14ac:dyDescent="0.25">
      <c r="A1109" s="3">
        <v>42636.647303240738</v>
      </c>
      <c r="B1109" s="4" t="s">
        <v>31</v>
      </c>
      <c r="C1109" s="4" t="s">
        <v>1012</v>
      </c>
      <c r="D1109" s="4" t="s">
        <v>30</v>
      </c>
      <c r="E1109" s="4" t="s">
        <v>45</v>
      </c>
      <c r="F1109" s="5">
        <v>150</v>
      </c>
      <c r="G1109" s="5">
        <v>247</v>
      </c>
      <c r="H1109" s="5">
        <v>56695</v>
      </c>
      <c r="I1109" s="5">
        <v>57071</v>
      </c>
      <c r="J1109" s="4" t="s">
        <v>46</v>
      </c>
      <c r="K1109" s="5">
        <v>57008</v>
      </c>
      <c r="L1109" s="17" t="s">
        <v>34</v>
      </c>
      <c r="M1109" s="5">
        <f t="shared" si="93"/>
        <v>-33.264000000000003</v>
      </c>
      <c r="N1109" s="6" t="str">
        <f>VLOOKUP(C1109,'[27]Trips&amp;Operators'!$C$1:$E$99999,3,FALSE)</f>
        <v>HELVIE</v>
      </c>
      <c r="O1109" s="7" t="s">
        <v>26</v>
      </c>
      <c r="P1109" s="8" t="str">
        <f>VLOOKUP(E1109,[2]CommonEnf!$A$1:$B$19,2,FALSE)</f>
        <v>Speed Restriction</v>
      </c>
      <c r="Q1109" s="4" t="str">
        <f t="shared" si="89"/>
        <v>23</v>
      </c>
      <c r="R1109" s="9">
        <f t="shared" si="90"/>
        <v>42636</v>
      </c>
      <c r="S1109" s="4" t="str">
        <f t="shared" si="91"/>
        <v>0825-23</v>
      </c>
      <c r="T1109" s="4" t="str">
        <f t="shared" si="92"/>
        <v>NW</v>
      </c>
      <c r="U1109" s="26"/>
      <c r="V1109" s="3"/>
      <c r="W1109" s="27"/>
      <c r="X1109" s="27"/>
      <c r="Y1109" s="28"/>
    </row>
    <row r="1110" spans="1:25" x14ac:dyDescent="0.25">
      <c r="A1110" s="3">
        <v>42636.224907407406</v>
      </c>
      <c r="B1110" s="4" t="s">
        <v>28</v>
      </c>
      <c r="C1110" s="4" t="s">
        <v>1013</v>
      </c>
      <c r="D1110" s="4" t="s">
        <v>30</v>
      </c>
      <c r="E1110" s="4" t="s">
        <v>55</v>
      </c>
      <c r="F1110" s="5">
        <v>0</v>
      </c>
      <c r="G1110" s="5">
        <v>108</v>
      </c>
      <c r="H1110" s="5">
        <v>5093</v>
      </c>
      <c r="I1110" s="5">
        <v>4920</v>
      </c>
      <c r="J1110" s="4" t="s">
        <v>56</v>
      </c>
      <c r="K1110" s="5">
        <v>4790</v>
      </c>
      <c r="L1110" s="17" t="s">
        <v>25</v>
      </c>
      <c r="M1110" s="5">
        <f t="shared" si="93"/>
        <v>68.64</v>
      </c>
      <c r="N1110" s="6" t="str">
        <f>VLOOKUP(C1110,'[27]Trips&amp;Operators'!$C$1:$E$99999,3,FALSE)</f>
        <v>STRICKLAND</v>
      </c>
      <c r="O1110" s="7" t="s">
        <v>120</v>
      </c>
      <c r="P1110" s="8" t="s">
        <v>121</v>
      </c>
      <c r="Q1110" s="4" t="str">
        <f t="shared" si="89"/>
        <v>23</v>
      </c>
      <c r="R1110" s="9">
        <f t="shared" si="90"/>
        <v>42636</v>
      </c>
      <c r="S1110" s="4" t="str">
        <f t="shared" si="91"/>
        <v>0800-23</v>
      </c>
      <c r="T1110" s="4" t="str">
        <f t="shared" si="92"/>
        <v>NW</v>
      </c>
      <c r="U1110" s="26"/>
      <c r="V1110" s="3"/>
      <c r="W1110" s="27"/>
      <c r="X1110" s="27"/>
      <c r="Y1110" s="28"/>
    </row>
    <row r="1111" spans="1:25" x14ac:dyDescent="0.25">
      <c r="A1111" s="3">
        <v>42636.226921296293</v>
      </c>
      <c r="B1111" s="4" t="s">
        <v>28</v>
      </c>
      <c r="C1111" s="4" t="s">
        <v>1013</v>
      </c>
      <c r="D1111" s="4" t="s">
        <v>30</v>
      </c>
      <c r="E1111" s="4" t="s">
        <v>63</v>
      </c>
      <c r="F1111" s="5">
        <v>0</v>
      </c>
      <c r="G1111" s="5">
        <v>63</v>
      </c>
      <c r="H1111" s="5">
        <v>204</v>
      </c>
      <c r="I1111" s="5">
        <v>124</v>
      </c>
      <c r="J1111" s="4" t="s">
        <v>64</v>
      </c>
      <c r="K1111" s="5">
        <v>1</v>
      </c>
      <c r="L1111" s="17" t="s">
        <v>25</v>
      </c>
      <c r="M1111" s="5">
        <f t="shared" si="93"/>
        <v>64.944000000000003</v>
      </c>
      <c r="N1111" s="6" t="str">
        <f>VLOOKUP(C1111,'[27]Trips&amp;Operators'!$C$1:$E$99999,3,FALSE)</f>
        <v>STRICKLAND</v>
      </c>
      <c r="O1111" s="7" t="s">
        <v>26</v>
      </c>
      <c r="P1111" s="8" t="str">
        <f>VLOOKUP(E1111,[2]CommonEnf!$A$1:$B$19,2,FALSE)</f>
        <v>Line terminus</v>
      </c>
      <c r="Q1111" s="4" t="str">
        <f t="shared" si="89"/>
        <v>23</v>
      </c>
      <c r="R1111" s="9">
        <f t="shared" si="90"/>
        <v>42636</v>
      </c>
      <c r="S1111" s="4" t="str">
        <f t="shared" si="91"/>
        <v>0800-23</v>
      </c>
      <c r="T1111" s="4" t="str">
        <f t="shared" si="92"/>
        <v>NW</v>
      </c>
      <c r="U1111" s="26"/>
      <c r="V1111" s="3"/>
      <c r="W1111" s="27"/>
      <c r="X1111" s="27"/>
      <c r="Y1111" s="28"/>
    </row>
    <row r="1112" spans="1:25" x14ac:dyDescent="0.25">
      <c r="A1112" s="3">
        <v>42636.310393518521</v>
      </c>
      <c r="B1112" s="4" t="s">
        <v>28</v>
      </c>
      <c r="C1112" s="4" t="s">
        <v>1007</v>
      </c>
      <c r="D1112" s="4" t="s">
        <v>30</v>
      </c>
      <c r="E1112" s="4" t="s">
        <v>63</v>
      </c>
      <c r="F1112" s="5">
        <v>0</v>
      </c>
      <c r="G1112" s="5">
        <v>89</v>
      </c>
      <c r="H1112" s="5">
        <v>871</v>
      </c>
      <c r="I1112" s="5">
        <v>797</v>
      </c>
      <c r="J1112" s="4" t="s">
        <v>64</v>
      </c>
      <c r="K1112" s="5">
        <v>575</v>
      </c>
      <c r="L1112" s="17" t="s">
        <v>25</v>
      </c>
      <c r="M1112" s="5">
        <f t="shared" si="93"/>
        <v>117.21599999999999</v>
      </c>
      <c r="N1112" s="6" t="str">
        <f>VLOOKUP(C1112,'[27]Trips&amp;Operators'!$C$1:$E$99999,3,FALSE)</f>
        <v>STRICKLAND</v>
      </c>
      <c r="O1112" s="7" t="s">
        <v>26</v>
      </c>
      <c r="P1112" s="8" t="str">
        <f>VLOOKUP(E1112,[2]CommonEnf!$A$1:$B$19,2,FALSE)</f>
        <v>Line terminus</v>
      </c>
      <c r="Q1112" s="4" t="str">
        <f t="shared" si="89"/>
        <v>23</v>
      </c>
      <c r="R1112" s="9">
        <f t="shared" si="90"/>
        <v>42636</v>
      </c>
      <c r="S1112" s="4" t="str">
        <f t="shared" si="91"/>
        <v>0806-23</v>
      </c>
      <c r="T1112" s="4" t="str">
        <f t="shared" si="92"/>
        <v>NW</v>
      </c>
      <c r="U1112" s="26"/>
      <c r="V1112" s="3"/>
      <c r="W1112" s="27"/>
      <c r="X1112" s="27"/>
      <c r="Y1112" s="28"/>
    </row>
    <row r="1113" spans="1:25" x14ac:dyDescent="0.25">
      <c r="A1113" s="3">
        <v>42636.495856481481</v>
      </c>
      <c r="B1113" s="4" t="s">
        <v>35</v>
      </c>
      <c r="C1113" s="4" t="s">
        <v>1014</v>
      </c>
      <c r="D1113" s="4" t="s">
        <v>30</v>
      </c>
      <c r="E1113" s="4" t="s">
        <v>63</v>
      </c>
      <c r="F1113" s="5">
        <v>0</v>
      </c>
      <c r="G1113" s="5">
        <v>133</v>
      </c>
      <c r="H1113" s="5">
        <v>964</v>
      </c>
      <c r="I1113" s="5">
        <v>822</v>
      </c>
      <c r="J1113" s="4" t="s">
        <v>64</v>
      </c>
      <c r="K1113" s="5">
        <v>575</v>
      </c>
      <c r="L1113" s="17" t="s">
        <v>25</v>
      </c>
      <c r="M1113" s="5">
        <f t="shared" si="93"/>
        <v>130.416</v>
      </c>
      <c r="N1113" s="6" t="str">
        <f>VLOOKUP(C1113,'[27]Trips&amp;Operators'!$C$1:$E$99999,3,FALSE)</f>
        <v>YORK</v>
      </c>
      <c r="O1113" s="7" t="s">
        <v>26</v>
      </c>
      <c r="P1113" s="8" t="str">
        <f>VLOOKUP(E1113,[2]CommonEnf!$A$1:$B$19,2,FALSE)</f>
        <v>Line terminus</v>
      </c>
      <c r="Q1113" s="4" t="str">
        <f t="shared" si="89"/>
        <v>23</v>
      </c>
      <c r="R1113" s="9">
        <f t="shared" si="90"/>
        <v>42636</v>
      </c>
      <c r="S1113" s="4" t="str">
        <f t="shared" si="91"/>
        <v>0818-23</v>
      </c>
      <c r="T1113" s="4" t="str">
        <f t="shared" si="92"/>
        <v>NW</v>
      </c>
      <c r="U1113" s="26"/>
      <c r="V1113" s="3"/>
      <c r="W1113" s="27"/>
      <c r="X1113" s="27"/>
      <c r="Y1113" s="28"/>
    </row>
    <row r="1114" spans="1:25" x14ac:dyDescent="0.25">
      <c r="A1114" s="3">
        <v>42636.726585648146</v>
      </c>
      <c r="B1114" s="4" t="s">
        <v>28</v>
      </c>
      <c r="C1114" s="4" t="s">
        <v>1015</v>
      </c>
      <c r="D1114" s="4" t="s">
        <v>30</v>
      </c>
      <c r="E1114" s="4" t="s">
        <v>63</v>
      </c>
      <c r="F1114" s="5">
        <v>0</v>
      </c>
      <c r="G1114" s="5">
        <v>55</v>
      </c>
      <c r="H1114" s="5">
        <v>741</v>
      </c>
      <c r="I1114" s="5">
        <v>696</v>
      </c>
      <c r="J1114" s="4" t="s">
        <v>64</v>
      </c>
      <c r="K1114" s="5">
        <v>575</v>
      </c>
      <c r="L1114" s="17" t="s">
        <v>25</v>
      </c>
      <c r="M1114" s="5">
        <f t="shared" si="93"/>
        <v>63.887999999999998</v>
      </c>
      <c r="N1114" s="6" t="str">
        <f>VLOOKUP(C1114,'[27]Trips&amp;Operators'!$C$1:$E$99999,3,FALSE)</f>
        <v>NEWELL</v>
      </c>
      <c r="O1114" s="7" t="s">
        <v>26</v>
      </c>
      <c r="P1114" s="8" t="str">
        <f>VLOOKUP(E1114,[2]CommonEnf!$A$1:$B$19,2,FALSE)</f>
        <v>Line terminus</v>
      </c>
      <c r="Q1114" s="4" t="str">
        <f t="shared" si="89"/>
        <v>23</v>
      </c>
      <c r="R1114" s="9">
        <f t="shared" si="90"/>
        <v>42636</v>
      </c>
      <c r="S1114" s="4" t="str">
        <f t="shared" si="91"/>
        <v>0832-23</v>
      </c>
      <c r="T1114" s="4" t="str">
        <f t="shared" si="92"/>
        <v>NW</v>
      </c>
      <c r="U1114" s="26"/>
      <c r="V1114" s="3"/>
      <c r="W1114" s="27"/>
      <c r="X1114" s="27"/>
      <c r="Y1114" s="28"/>
    </row>
    <row r="1115" spans="1:25" x14ac:dyDescent="0.25">
      <c r="A1115" s="3">
        <v>42636.769537037035</v>
      </c>
      <c r="B1115" s="4" t="s">
        <v>28</v>
      </c>
      <c r="C1115" s="4" t="s">
        <v>1016</v>
      </c>
      <c r="D1115" s="4" t="s">
        <v>30</v>
      </c>
      <c r="E1115" s="4" t="s">
        <v>63</v>
      </c>
      <c r="F1115" s="5">
        <v>0</v>
      </c>
      <c r="G1115" s="5">
        <v>73</v>
      </c>
      <c r="H1115" s="5">
        <v>820</v>
      </c>
      <c r="I1115" s="5">
        <v>761</v>
      </c>
      <c r="J1115" s="4" t="s">
        <v>64</v>
      </c>
      <c r="K1115" s="5">
        <v>575</v>
      </c>
      <c r="L1115" s="17" t="s">
        <v>25</v>
      </c>
      <c r="M1115" s="5">
        <f t="shared" si="93"/>
        <v>98.207999999999998</v>
      </c>
      <c r="N1115" s="6" t="str">
        <f>VLOOKUP(C1115,'[27]Trips&amp;Operators'!$C$1:$E$99999,3,FALSE)</f>
        <v>NEWELL</v>
      </c>
      <c r="O1115" s="7" t="s">
        <v>26</v>
      </c>
      <c r="P1115" s="8" t="str">
        <f>VLOOKUP(E1115,[2]CommonEnf!$A$1:$B$19,2,FALSE)</f>
        <v>Line terminus</v>
      </c>
      <c r="Q1115" s="4" t="str">
        <f t="shared" si="89"/>
        <v>23</v>
      </c>
      <c r="R1115" s="9">
        <f t="shared" si="90"/>
        <v>42636</v>
      </c>
      <c r="S1115" s="4" t="str">
        <f t="shared" si="91"/>
        <v>0836-23</v>
      </c>
      <c r="T1115" s="4" t="str">
        <f t="shared" si="92"/>
        <v>NW</v>
      </c>
      <c r="U1115" s="26"/>
      <c r="V1115" s="3"/>
      <c r="W1115" s="27"/>
      <c r="X1115" s="27"/>
      <c r="Y1115" s="28"/>
    </row>
    <row r="1116" spans="1:25" x14ac:dyDescent="0.25">
      <c r="A1116" s="3">
        <v>42636.830868055556</v>
      </c>
      <c r="B1116" s="4" t="s">
        <v>35</v>
      </c>
      <c r="C1116" s="4" t="s">
        <v>1017</v>
      </c>
      <c r="D1116" s="4" t="s">
        <v>30</v>
      </c>
      <c r="E1116" s="4" t="s">
        <v>63</v>
      </c>
      <c r="F1116" s="5">
        <v>0</v>
      </c>
      <c r="G1116" s="5">
        <v>36</v>
      </c>
      <c r="H1116" s="5">
        <v>691</v>
      </c>
      <c r="I1116" s="5">
        <v>664</v>
      </c>
      <c r="J1116" s="4" t="s">
        <v>64</v>
      </c>
      <c r="K1116" s="5">
        <v>575</v>
      </c>
      <c r="L1116" s="17" t="s">
        <v>25</v>
      </c>
      <c r="M1116" s="5">
        <f t="shared" si="93"/>
        <v>46.991999999999997</v>
      </c>
      <c r="N1116" s="6" t="str">
        <f>VLOOKUP(C1116,'[27]Trips&amp;Operators'!$C$1:$E$99999,3,FALSE)</f>
        <v>HELVIE</v>
      </c>
      <c r="O1116" s="7" t="s">
        <v>26</v>
      </c>
      <c r="P1116" s="8" t="str">
        <f>VLOOKUP(E1116,[2]CommonEnf!$A$1:$B$19,2,FALSE)</f>
        <v>Line terminus</v>
      </c>
      <c r="Q1116" s="4" t="str">
        <f t="shared" si="89"/>
        <v>23</v>
      </c>
      <c r="R1116" s="9">
        <f t="shared" si="90"/>
        <v>42636</v>
      </c>
      <c r="S1116" s="4" t="str">
        <f t="shared" si="91"/>
        <v>0840-23</v>
      </c>
      <c r="T1116" s="4" t="str">
        <f t="shared" si="92"/>
        <v>NW</v>
      </c>
      <c r="U1116" s="26"/>
      <c r="V1116" s="3"/>
      <c r="W1116" s="27"/>
      <c r="X1116" s="27"/>
      <c r="Y1116" s="28"/>
    </row>
    <row r="1117" spans="1:25" x14ac:dyDescent="0.25">
      <c r="A1117" s="3">
        <v>42636.295798611114</v>
      </c>
      <c r="B1117" s="4" t="s">
        <v>80</v>
      </c>
      <c r="C1117" s="4" t="s">
        <v>1006</v>
      </c>
      <c r="D1117" s="4" t="s">
        <v>30</v>
      </c>
      <c r="E1117" s="4" t="s">
        <v>63</v>
      </c>
      <c r="F1117" s="5">
        <v>0</v>
      </c>
      <c r="G1117" s="5">
        <v>62</v>
      </c>
      <c r="H1117" s="5">
        <v>58788</v>
      </c>
      <c r="I1117" s="5">
        <v>58867</v>
      </c>
      <c r="J1117" s="4" t="s">
        <v>64</v>
      </c>
      <c r="K1117" s="5">
        <v>59048</v>
      </c>
      <c r="L1117" s="17" t="s">
        <v>34</v>
      </c>
      <c r="M1117" s="5">
        <f t="shared" si="93"/>
        <v>95.567999999999998</v>
      </c>
      <c r="N1117" s="6" t="str">
        <f>VLOOKUP(C1117,'[27]Trips&amp;Operators'!$C$1:$E$99999,3,FALSE)</f>
        <v>STRICKLAND</v>
      </c>
      <c r="O1117" s="7" t="s">
        <v>26</v>
      </c>
      <c r="P1117" s="8" t="str">
        <f>VLOOKUP(E1117,[2]CommonEnf!$A$1:$B$19,2,FALSE)</f>
        <v>Line terminus</v>
      </c>
      <c r="Q1117" s="4" t="str">
        <f t="shared" si="89"/>
        <v>23</v>
      </c>
      <c r="R1117" s="9">
        <f t="shared" si="90"/>
        <v>42636</v>
      </c>
      <c r="S1117" s="4" t="str">
        <f t="shared" si="91"/>
        <v>0805-23</v>
      </c>
      <c r="T1117" s="4" t="str">
        <f t="shared" si="92"/>
        <v>NW</v>
      </c>
      <c r="U1117" s="26"/>
      <c r="V1117" s="3"/>
      <c r="W1117" s="27"/>
      <c r="X1117" s="27"/>
      <c r="Y1117" s="28"/>
    </row>
    <row r="1118" spans="1:25" x14ac:dyDescent="0.25">
      <c r="A1118" s="3">
        <v>42636.337835648148</v>
      </c>
      <c r="B1118" s="4" t="s">
        <v>80</v>
      </c>
      <c r="C1118" s="4" t="s">
        <v>1008</v>
      </c>
      <c r="D1118" s="4" t="s">
        <v>30</v>
      </c>
      <c r="E1118" s="4" t="s">
        <v>63</v>
      </c>
      <c r="F1118" s="5">
        <v>0</v>
      </c>
      <c r="G1118" s="5">
        <v>43</v>
      </c>
      <c r="H1118" s="5">
        <v>58954</v>
      </c>
      <c r="I1118" s="5">
        <v>58982</v>
      </c>
      <c r="J1118" s="4" t="s">
        <v>64</v>
      </c>
      <c r="K1118" s="5">
        <v>59048</v>
      </c>
      <c r="L1118" s="17" t="s">
        <v>34</v>
      </c>
      <c r="M1118" s="5">
        <f t="shared" si="93"/>
        <v>34.847999999999999</v>
      </c>
      <c r="N1118" s="6" t="str">
        <f>VLOOKUP(C1118,'[27]Trips&amp;Operators'!$C$1:$E$99999,3,FALSE)</f>
        <v>STRICKLAND</v>
      </c>
      <c r="O1118" s="7" t="s">
        <v>26</v>
      </c>
      <c r="P1118" s="8" t="str">
        <f>VLOOKUP(E1118,[2]CommonEnf!$A$1:$B$19,2,FALSE)</f>
        <v>Line terminus</v>
      </c>
      <c r="Q1118" s="4" t="str">
        <f t="shared" si="89"/>
        <v>23</v>
      </c>
      <c r="R1118" s="9">
        <f t="shared" si="90"/>
        <v>42636</v>
      </c>
      <c r="S1118" s="4" t="str">
        <f t="shared" si="91"/>
        <v>0809-23</v>
      </c>
      <c r="T1118" s="4" t="str">
        <f t="shared" si="92"/>
        <v>NW</v>
      </c>
      <c r="U1118" s="26"/>
      <c r="V1118" s="3"/>
      <c r="W1118" s="27"/>
      <c r="X1118" s="27"/>
      <c r="Y1118" s="28"/>
    </row>
    <row r="1119" spans="1:25" x14ac:dyDescent="0.25">
      <c r="A1119" s="3">
        <v>42636.56726851852</v>
      </c>
      <c r="B1119" s="4" t="s">
        <v>31</v>
      </c>
      <c r="C1119" s="4" t="s">
        <v>1018</v>
      </c>
      <c r="D1119" s="4" t="s">
        <v>30</v>
      </c>
      <c r="E1119" s="4" t="s">
        <v>63</v>
      </c>
      <c r="F1119" s="5">
        <v>0</v>
      </c>
      <c r="G1119" s="5">
        <v>52</v>
      </c>
      <c r="H1119" s="5">
        <v>58839</v>
      </c>
      <c r="I1119" s="5">
        <v>58882</v>
      </c>
      <c r="J1119" s="4" t="s">
        <v>64</v>
      </c>
      <c r="K1119" s="5">
        <v>59048</v>
      </c>
      <c r="L1119" s="17" t="s">
        <v>34</v>
      </c>
      <c r="M1119" s="5">
        <f t="shared" si="93"/>
        <v>87.647999999999996</v>
      </c>
      <c r="N1119" s="6" t="str">
        <f>VLOOKUP(C1119,'[27]Trips&amp;Operators'!$C$1:$E$99999,3,FALSE)</f>
        <v>HELVIE</v>
      </c>
      <c r="O1119" s="7" t="s">
        <v>26</v>
      </c>
      <c r="P1119" s="8" t="str">
        <f>VLOOKUP(E1119,[2]CommonEnf!$A$1:$B$19,2,FALSE)</f>
        <v>Line terminus</v>
      </c>
      <c r="Q1119" s="4" t="str">
        <f t="shared" si="89"/>
        <v>23</v>
      </c>
      <c r="R1119" s="9">
        <f t="shared" si="90"/>
        <v>42636</v>
      </c>
      <c r="S1119" s="4" t="str">
        <f t="shared" si="91"/>
        <v>0821-23</v>
      </c>
      <c r="T1119" s="4" t="str">
        <f t="shared" si="92"/>
        <v>NW</v>
      </c>
      <c r="U1119" s="26"/>
      <c r="V1119" s="3"/>
      <c r="W1119" s="27"/>
      <c r="X1119" s="27"/>
      <c r="Y1119" s="28"/>
    </row>
    <row r="1120" spans="1:25" x14ac:dyDescent="0.25">
      <c r="A1120" s="3">
        <v>42636.567789351851</v>
      </c>
      <c r="B1120" s="4" t="s">
        <v>31</v>
      </c>
      <c r="C1120" s="4" t="s">
        <v>1018</v>
      </c>
      <c r="D1120" s="4" t="s">
        <v>30</v>
      </c>
      <c r="E1120" s="4" t="s">
        <v>63</v>
      </c>
      <c r="F1120" s="5">
        <v>0</v>
      </c>
      <c r="G1120" s="5">
        <v>25</v>
      </c>
      <c r="H1120" s="5">
        <v>58939</v>
      </c>
      <c r="I1120" s="5">
        <v>58954</v>
      </c>
      <c r="J1120" s="4" t="s">
        <v>64</v>
      </c>
      <c r="K1120" s="5">
        <v>59048</v>
      </c>
      <c r="L1120" s="17" t="s">
        <v>34</v>
      </c>
      <c r="M1120" s="5">
        <f t="shared" si="93"/>
        <v>49.631999999999998</v>
      </c>
      <c r="N1120" s="6" t="str">
        <f>VLOOKUP(C1120,'[27]Trips&amp;Operators'!$C$1:$E$99999,3,FALSE)</f>
        <v>HELVIE</v>
      </c>
      <c r="O1120" s="7" t="s">
        <v>26</v>
      </c>
      <c r="P1120" s="8" t="str">
        <f>VLOOKUP(E1120,[2]CommonEnf!$A$1:$B$19,2,FALSE)</f>
        <v>Line terminus</v>
      </c>
      <c r="Q1120" s="4" t="str">
        <f t="shared" si="89"/>
        <v>23</v>
      </c>
      <c r="R1120" s="9">
        <f t="shared" si="90"/>
        <v>42636</v>
      </c>
      <c r="S1120" s="4" t="str">
        <f t="shared" si="91"/>
        <v>0821-23</v>
      </c>
      <c r="T1120" s="4" t="str">
        <f t="shared" si="92"/>
        <v>NW</v>
      </c>
      <c r="U1120" s="26"/>
      <c r="V1120" s="3"/>
      <c r="W1120" s="27"/>
      <c r="X1120" s="27"/>
      <c r="Y1120" s="28"/>
    </row>
    <row r="1121" spans="1:25" x14ac:dyDescent="0.25">
      <c r="A1121" s="10">
        <v>42636.742835648147</v>
      </c>
      <c r="B1121" s="11" t="s">
        <v>202</v>
      </c>
      <c r="C1121" s="11" t="s">
        <v>1019</v>
      </c>
      <c r="D1121" s="11" t="s">
        <v>30</v>
      </c>
      <c r="E1121" s="11" t="s">
        <v>55</v>
      </c>
      <c r="F1121" s="12">
        <v>0</v>
      </c>
      <c r="G1121" s="12">
        <v>19</v>
      </c>
      <c r="H1121" s="12">
        <v>24298</v>
      </c>
      <c r="I1121" s="12">
        <v>24279</v>
      </c>
      <c r="J1121" s="11" t="s">
        <v>56</v>
      </c>
      <c r="K1121" s="12">
        <v>24235</v>
      </c>
      <c r="L1121" s="19" t="s">
        <v>25</v>
      </c>
      <c r="M1121" s="21">
        <f t="shared" si="93"/>
        <v>23.231999999999999</v>
      </c>
      <c r="N1121" s="22" t="str">
        <f>VLOOKUP(C1121,'[27]Trips&amp;Operators'!$C$1:$E$99999,3,FALSE)</f>
        <v>CHANDLER</v>
      </c>
      <c r="O1121" s="14" t="s">
        <v>26</v>
      </c>
      <c r="P1121" s="15"/>
      <c r="Q1121" s="11" t="str">
        <f t="shared" si="89"/>
        <v>23</v>
      </c>
      <c r="R1121" s="16">
        <f t="shared" si="90"/>
        <v>42636</v>
      </c>
      <c r="S1121" s="2" t="str">
        <f t="shared" si="91"/>
        <v>58-23</v>
      </c>
      <c r="T1121" s="2" t="str">
        <f t="shared" si="92"/>
        <v>Other</v>
      </c>
      <c r="U1121" s="26"/>
      <c r="V1121" s="3"/>
      <c r="W1121" s="27"/>
      <c r="X1121" s="27"/>
      <c r="Y1121" s="28"/>
    </row>
    <row r="1122" spans="1:25" x14ac:dyDescent="0.25">
      <c r="A1122" s="3">
        <v>42636.47078703704</v>
      </c>
      <c r="B1122" s="4" t="s">
        <v>202</v>
      </c>
      <c r="C1122" s="4" t="s">
        <v>1020</v>
      </c>
      <c r="D1122" s="4" t="s">
        <v>30</v>
      </c>
      <c r="E1122" s="4" t="s">
        <v>63</v>
      </c>
      <c r="F1122" s="5">
        <v>0</v>
      </c>
      <c r="G1122" s="5">
        <v>36</v>
      </c>
      <c r="H1122" s="5">
        <v>924</v>
      </c>
      <c r="I1122" s="5">
        <v>898</v>
      </c>
      <c r="J1122" s="4" t="s">
        <v>64</v>
      </c>
      <c r="K1122" s="5">
        <v>826</v>
      </c>
      <c r="L1122" s="17" t="s">
        <v>25</v>
      </c>
      <c r="M1122" s="29">
        <f t="shared" si="93"/>
        <v>38.015999999999998</v>
      </c>
      <c r="N1122" s="30" t="str">
        <f>VLOOKUP(C1122,'[27]Trips&amp;Operators'!$C$1:$E$99999,3,FALSE)</f>
        <v>MOSES</v>
      </c>
      <c r="O1122" s="7" t="s">
        <v>26</v>
      </c>
      <c r="P1122" s="8"/>
      <c r="Q1122" s="4" t="str">
        <f t="shared" si="89"/>
        <v>23</v>
      </c>
      <c r="R1122" s="9">
        <f t="shared" si="90"/>
        <v>42636</v>
      </c>
      <c r="S1122" s="2" t="str">
        <f t="shared" si="91"/>
        <v>52-23</v>
      </c>
      <c r="T1122" s="2" t="str">
        <f t="shared" si="92"/>
        <v>Other</v>
      </c>
      <c r="U1122" s="26"/>
      <c r="V1122" s="3"/>
      <c r="W1122" s="27"/>
      <c r="X1122" s="27"/>
      <c r="Y1122" s="28"/>
    </row>
    <row r="1123" spans="1:25" x14ac:dyDescent="0.25">
      <c r="A1123" s="3">
        <v>42636.768379629626</v>
      </c>
      <c r="B1123" s="4" t="s">
        <v>152</v>
      </c>
      <c r="C1123" s="4" t="s">
        <v>1021</v>
      </c>
      <c r="D1123" s="4" t="s">
        <v>33</v>
      </c>
      <c r="E1123" s="4" t="s">
        <v>63</v>
      </c>
      <c r="F1123" s="5">
        <v>0</v>
      </c>
      <c r="G1123" s="5">
        <v>7</v>
      </c>
      <c r="H1123" s="5">
        <v>839</v>
      </c>
      <c r="I1123" s="5">
        <v>0</v>
      </c>
      <c r="J1123" s="4" t="s">
        <v>64</v>
      </c>
      <c r="K1123" s="5">
        <v>839</v>
      </c>
      <c r="L1123" s="17" t="s">
        <v>25</v>
      </c>
      <c r="M1123" s="29">
        <f t="shared" si="93"/>
        <v>-442.99200000000002</v>
      </c>
      <c r="N1123" s="30" t="str">
        <f>VLOOKUP(C1123,'[27]Trips&amp;Operators'!$C$1:$E$99999,3,FALSE)</f>
        <v>ARVIDSON</v>
      </c>
      <c r="O1123" s="7" t="s">
        <v>26</v>
      </c>
      <c r="P1123" s="8"/>
      <c r="Q1123" s="4" t="str">
        <f t="shared" si="89"/>
        <v>23</v>
      </c>
      <c r="R1123" s="9">
        <f t="shared" si="90"/>
        <v>42636</v>
      </c>
      <c r="S1123" s="2" t="str">
        <f t="shared" si="91"/>
        <v>60-23</v>
      </c>
      <c r="T1123" s="2" t="str">
        <f t="shared" si="92"/>
        <v>Other</v>
      </c>
      <c r="U1123" s="26"/>
      <c r="V1123" s="3"/>
      <c r="W1123" s="27"/>
      <c r="X1123" s="27"/>
      <c r="Y1123" s="28"/>
    </row>
    <row r="1124" spans="1:25" x14ac:dyDescent="0.25">
      <c r="A1124" s="3">
        <v>42637.464675925927</v>
      </c>
      <c r="B1124" s="4" t="s">
        <v>91</v>
      </c>
      <c r="C1124" s="4" t="s">
        <v>1022</v>
      </c>
      <c r="D1124" s="4" t="s">
        <v>33</v>
      </c>
      <c r="E1124" s="4" t="s">
        <v>23</v>
      </c>
      <c r="F1124" s="5">
        <v>0</v>
      </c>
      <c r="G1124" s="5">
        <v>825</v>
      </c>
      <c r="H1124" s="5">
        <v>109008</v>
      </c>
      <c r="I1124" s="5">
        <v>112992</v>
      </c>
      <c r="J1124" s="4" t="s">
        <v>24</v>
      </c>
      <c r="K1124" s="5">
        <v>108954</v>
      </c>
      <c r="L1124" s="17" t="s">
        <v>34</v>
      </c>
      <c r="M1124" s="5">
        <f t="shared" si="93"/>
        <v>-2132.0639999999999</v>
      </c>
      <c r="N1124" s="6" t="str">
        <f>VLOOKUP(C1124,'[28]Trips&amp;Operators'!$C$1:$E$99999,3,FALSE)</f>
        <v>STRICKLAND</v>
      </c>
      <c r="O1124" s="7" t="s">
        <v>26</v>
      </c>
      <c r="P1124" s="8" t="str">
        <f>VLOOKUP(E1124,[2]CommonEnf!$A$1:$B$19,2,FALSE)</f>
        <v>Crossing Early Arrival</v>
      </c>
      <c r="Q1124" s="4" t="str">
        <f t="shared" si="89"/>
        <v>24</v>
      </c>
      <c r="R1124" s="9">
        <f t="shared" si="90"/>
        <v>42637</v>
      </c>
      <c r="S1124" s="4" t="str">
        <f t="shared" si="91"/>
        <v>0157-24</v>
      </c>
      <c r="T1124" s="4" t="str">
        <f t="shared" si="92"/>
        <v>EC</v>
      </c>
      <c r="U1124" s="26"/>
      <c r="V1124" s="3"/>
      <c r="W1124" s="27"/>
      <c r="X1124" s="27"/>
      <c r="Y1124" s="28"/>
    </row>
    <row r="1125" spans="1:25" x14ac:dyDescent="0.25">
      <c r="A1125" s="3">
        <v>42637.812361111108</v>
      </c>
      <c r="B1125" s="4" t="s">
        <v>80</v>
      </c>
      <c r="C1125" s="4" t="s">
        <v>1023</v>
      </c>
      <c r="D1125" s="4" t="s">
        <v>30</v>
      </c>
      <c r="E1125" s="4" t="s">
        <v>23</v>
      </c>
      <c r="F1125" s="5">
        <v>0</v>
      </c>
      <c r="G1125" s="5">
        <v>48</v>
      </c>
      <c r="H1125" s="5">
        <v>108484</v>
      </c>
      <c r="I1125" s="5">
        <v>108516</v>
      </c>
      <c r="J1125" s="4" t="s">
        <v>24</v>
      </c>
      <c r="K1125" s="5">
        <v>108954</v>
      </c>
      <c r="L1125" s="17" t="s">
        <v>34</v>
      </c>
      <c r="M1125" s="5">
        <f t="shared" si="93"/>
        <v>231.26400000000001</v>
      </c>
      <c r="N1125" s="6" t="str">
        <f>VLOOKUP(C1125,'[28]Trips&amp;Operators'!$C$1:$E$99999,3,FALSE)</f>
        <v>SMITH</v>
      </c>
      <c r="O1125" s="7" t="s">
        <v>26</v>
      </c>
      <c r="P1125" s="8" t="s">
        <v>112</v>
      </c>
      <c r="Q1125" s="4" t="str">
        <f t="shared" si="89"/>
        <v>24</v>
      </c>
      <c r="R1125" s="9">
        <f t="shared" si="90"/>
        <v>42637</v>
      </c>
      <c r="S1125" s="4" t="str">
        <f t="shared" si="91"/>
        <v>0221-24</v>
      </c>
      <c r="T1125" s="4" t="str">
        <f t="shared" si="92"/>
        <v>EC</v>
      </c>
      <c r="U1125" s="26"/>
      <c r="V1125" s="3"/>
      <c r="W1125" s="27"/>
      <c r="X1125" s="27"/>
      <c r="Y1125" s="28"/>
    </row>
    <row r="1126" spans="1:25" x14ac:dyDescent="0.25">
      <c r="A1126" s="3">
        <v>42637.176412037035</v>
      </c>
      <c r="B1126" s="4" t="s">
        <v>91</v>
      </c>
      <c r="C1126" s="4" t="s">
        <v>1024</v>
      </c>
      <c r="D1126" s="4" t="s">
        <v>30</v>
      </c>
      <c r="E1126" s="4" t="s">
        <v>23</v>
      </c>
      <c r="F1126" s="5">
        <v>690</v>
      </c>
      <c r="G1126" s="5">
        <v>822</v>
      </c>
      <c r="H1126" s="5">
        <v>107873</v>
      </c>
      <c r="I1126" s="5">
        <v>112240</v>
      </c>
      <c r="J1126" s="4" t="s">
        <v>24</v>
      </c>
      <c r="K1126" s="5">
        <v>108954</v>
      </c>
      <c r="L1126" s="17" t="s">
        <v>34</v>
      </c>
      <c r="M1126" s="5">
        <f t="shared" si="93"/>
        <v>-1735.008</v>
      </c>
      <c r="N1126" s="6" t="str">
        <f>VLOOKUP(C1126,'[28]Trips&amp;Operators'!$C$1:$E$99999,3,FALSE)</f>
        <v>MALAVE</v>
      </c>
      <c r="O1126" s="7" t="s">
        <v>26</v>
      </c>
      <c r="P1126" s="8" t="str">
        <f>VLOOKUP(E1126,[2]CommonEnf!$A$1:$B$19,2,FALSE)</f>
        <v>Crossing Early Arrival</v>
      </c>
      <c r="Q1126" s="4" t="str">
        <f t="shared" si="89"/>
        <v>24</v>
      </c>
      <c r="R1126" s="9">
        <f t="shared" si="90"/>
        <v>42637</v>
      </c>
      <c r="S1126" s="4" t="str">
        <f t="shared" si="91"/>
        <v>0103-24</v>
      </c>
      <c r="T1126" s="4" t="str">
        <f t="shared" si="92"/>
        <v>EC</v>
      </c>
      <c r="U1126" s="26"/>
      <c r="V1126" s="3"/>
      <c r="W1126" s="27"/>
      <c r="X1126" s="27"/>
      <c r="Y1126" s="28"/>
    </row>
    <row r="1127" spans="1:25" x14ac:dyDescent="0.25">
      <c r="A1127" s="3">
        <v>42637.649942129632</v>
      </c>
      <c r="B1127" s="4" t="s">
        <v>99</v>
      </c>
      <c r="C1127" s="4" t="s">
        <v>1025</v>
      </c>
      <c r="D1127" s="4" t="s">
        <v>30</v>
      </c>
      <c r="E1127" s="4" t="s">
        <v>23</v>
      </c>
      <c r="F1127" s="5">
        <v>0</v>
      </c>
      <c r="G1127" s="5">
        <v>218</v>
      </c>
      <c r="H1127" s="5">
        <v>110446</v>
      </c>
      <c r="I1127" s="5">
        <v>110124</v>
      </c>
      <c r="J1127" s="4" t="s">
        <v>24</v>
      </c>
      <c r="K1127" s="5">
        <v>109135</v>
      </c>
      <c r="L1127" s="17" t="s">
        <v>25</v>
      </c>
      <c r="M1127" s="5">
        <f t="shared" si="93"/>
        <v>522.19200000000001</v>
      </c>
      <c r="N1127" s="6" t="str">
        <f>VLOOKUP(C1127,'[28]Trips&amp;Operators'!$C$1:$E$99999,3,FALSE)</f>
        <v>STORY</v>
      </c>
      <c r="O1127" s="7" t="s">
        <v>26</v>
      </c>
      <c r="P1127" s="8" t="s">
        <v>112</v>
      </c>
      <c r="Q1127" s="4" t="str">
        <f t="shared" si="89"/>
        <v>24</v>
      </c>
      <c r="R1127" s="9">
        <f t="shared" si="90"/>
        <v>42637</v>
      </c>
      <c r="S1127" s="4" t="str">
        <f t="shared" si="91"/>
        <v>0186-24</v>
      </c>
      <c r="T1127" s="4" t="str">
        <f t="shared" si="92"/>
        <v>EC</v>
      </c>
      <c r="U1127" s="26"/>
      <c r="V1127" s="3"/>
      <c r="W1127" s="27"/>
      <c r="X1127" s="27"/>
      <c r="Y1127" s="28"/>
    </row>
    <row r="1128" spans="1:25" x14ac:dyDescent="0.25">
      <c r="A1128" s="3">
        <v>42637.697743055556</v>
      </c>
      <c r="B1128" s="4" t="s">
        <v>28</v>
      </c>
      <c r="C1128" s="4" t="s">
        <v>1026</v>
      </c>
      <c r="D1128" s="4" t="s">
        <v>30</v>
      </c>
      <c r="E1128" s="4" t="s">
        <v>23</v>
      </c>
      <c r="F1128" s="5">
        <v>0</v>
      </c>
      <c r="G1128" s="5">
        <v>267</v>
      </c>
      <c r="H1128" s="5">
        <v>110337</v>
      </c>
      <c r="I1128" s="5">
        <v>109690</v>
      </c>
      <c r="J1128" s="4" t="s">
        <v>24</v>
      </c>
      <c r="K1128" s="5">
        <v>109135</v>
      </c>
      <c r="L1128" s="17" t="s">
        <v>25</v>
      </c>
      <c r="M1128" s="5">
        <f t="shared" si="93"/>
        <v>293.04000000000002</v>
      </c>
      <c r="N1128" s="6" t="str">
        <f>VLOOKUP(C1128,'[28]Trips&amp;Operators'!$C$1:$E$99999,3,FALSE)</f>
        <v>BRUDER</v>
      </c>
      <c r="O1128" s="7" t="s">
        <v>26</v>
      </c>
      <c r="P1128" s="8" t="s">
        <v>112</v>
      </c>
      <c r="Q1128" s="4" t="str">
        <f t="shared" si="89"/>
        <v>24</v>
      </c>
      <c r="R1128" s="9">
        <f t="shared" si="90"/>
        <v>42637</v>
      </c>
      <c r="S1128" s="4" t="str">
        <f t="shared" si="91"/>
        <v>0196-24</v>
      </c>
      <c r="T1128" s="4" t="str">
        <f t="shared" si="92"/>
        <v>EC</v>
      </c>
      <c r="U1128" s="26"/>
      <c r="V1128" s="3"/>
      <c r="W1128" s="27"/>
      <c r="X1128" s="27"/>
      <c r="Y1128" s="28"/>
    </row>
    <row r="1129" spans="1:25" x14ac:dyDescent="0.25">
      <c r="A1129" s="3">
        <v>42637.698171296295</v>
      </c>
      <c r="B1129" s="4" t="s">
        <v>28</v>
      </c>
      <c r="C1129" s="4" t="s">
        <v>1026</v>
      </c>
      <c r="D1129" s="4" t="s">
        <v>30</v>
      </c>
      <c r="E1129" s="4" t="s">
        <v>23</v>
      </c>
      <c r="F1129" s="5">
        <v>50</v>
      </c>
      <c r="G1129" s="5">
        <v>115</v>
      </c>
      <c r="H1129" s="5">
        <v>109491</v>
      </c>
      <c r="I1129" s="5">
        <v>109417</v>
      </c>
      <c r="J1129" s="4" t="s">
        <v>24</v>
      </c>
      <c r="K1129" s="5">
        <v>109135</v>
      </c>
      <c r="L1129" s="17" t="s">
        <v>25</v>
      </c>
      <c r="M1129" s="5">
        <f t="shared" si="93"/>
        <v>148.89599999999999</v>
      </c>
      <c r="N1129" s="6" t="str">
        <f>VLOOKUP(C1129,'[28]Trips&amp;Operators'!$C$1:$E$99999,3,FALSE)</f>
        <v>BRUDER</v>
      </c>
      <c r="O1129" s="7" t="s">
        <v>26</v>
      </c>
      <c r="P1129" s="8" t="s">
        <v>112</v>
      </c>
      <c r="Q1129" s="4" t="str">
        <f t="shared" si="89"/>
        <v>24</v>
      </c>
      <c r="R1129" s="9">
        <f t="shared" si="90"/>
        <v>42637</v>
      </c>
      <c r="S1129" s="4" t="str">
        <f t="shared" si="91"/>
        <v>0196-24</v>
      </c>
      <c r="T1129" s="4" t="str">
        <f t="shared" si="92"/>
        <v>EC</v>
      </c>
      <c r="U1129" s="26"/>
      <c r="V1129" s="3"/>
      <c r="W1129" s="27"/>
      <c r="X1129" s="27"/>
      <c r="Y1129" s="28"/>
    </row>
    <row r="1130" spans="1:25" x14ac:dyDescent="0.25">
      <c r="A1130" s="3">
        <v>42637.665219907409</v>
      </c>
      <c r="B1130" s="4" t="s">
        <v>99</v>
      </c>
      <c r="C1130" s="4" t="s">
        <v>1025</v>
      </c>
      <c r="D1130" s="4" t="s">
        <v>30</v>
      </c>
      <c r="E1130" s="4" t="s">
        <v>45</v>
      </c>
      <c r="F1130" s="5">
        <v>150</v>
      </c>
      <c r="G1130" s="5">
        <v>218</v>
      </c>
      <c r="H1130" s="5">
        <v>5238</v>
      </c>
      <c r="I1130" s="5">
        <v>4894</v>
      </c>
      <c r="J1130" s="4" t="s">
        <v>46</v>
      </c>
      <c r="K1130" s="5">
        <v>4677</v>
      </c>
      <c r="L1130" s="17" t="s">
        <v>25</v>
      </c>
      <c r="M1130" s="5">
        <f t="shared" si="93"/>
        <v>114.57599999999999</v>
      </c>
      <c r="N1130" s="6" t="str">
        <f>VLOOKUP(C1130,'[28]Trips&amp;Operators'!$C$1:$E$99999,3,FALSE)</f>
        <v>STORY</v>
      </c>
      <c r="O1130" s="7" t="s">
        <v>26</v>
      </c>
      <c r="P1130" s="8" t="str">
        <f>VLOOKUP(E1130,[2]CommonEnf!$A$1:$B$19,2,FALSE)</f>
        <v>Speed Restriction</v>
      </c>
      <c r="Q1130" s="4" t="str">
        <f t="shared" si="89"/>
        <v>24</v>
      </c>
      <c r="R1130" s="9">
        <f t="shared" si="90"/>
        <v>42637</v>
      </c>
      <c r="S1130" s="4" t="str">
        <f t="shared" si="91"/>
        <v>0186-24</v>
      </c>
      <c r="T1130" s="4" t="str">
        <f t="shared" si="92"/>
        <v>EC</v>
      </c>
      <c r="U1130" s="26"/>
      <c r="V1130" s="3"/>
      <c r="W1130" s="27"/>
      <c r="X1130" s="27"/>
      <c r="Y1130" s="28"/>
    </row>
    <row r="1131" spans="1:25" x14ac:dyDescent="0.25">
      <c r="A1131" s="3">
        <v>42637.816967592589</v>
      </c>
      <c r="B1131" s="4" t="s">
        <v>209</v>
      </c>
      <c r="C1131" s="4" t="s">
        <v>1027</v>
      </c>
      <c r="D1131" s="4" t="s">
        <v>30</v>
      </c>
      <c r="E1131" s="4" t="s">
        <v>45</v>
      </c>
      <c r="F1131" s="5">
        <v>150</v>
      </c>
      <c r="G1131" s="5">
        <v>202</v>
      </c>
      <c r="H1131" s="5">
        <v>5121</v>
      </c>
      <c r="I1131" s="5">
        <v>4763</v>
      </c>
      <c r="J1131" s="4" t="s">
        <v>46</v>
      </c>
      <c r="K1131" s="5">
        <v>4677</v>
      </c>
      <c r="L1131" s="17" t="s">
        <v>25</v>
      </c>
      <c r="M1131" s="5">
        <f t="shared" si="93"/>
        <v>45.408000000000001</v>
      </c>
      <c r="N1131" s="6" t="str">
        <f>VLOOKUP(C1131,'[28]Trips&amp;Operators'!$C$1:$E$99999,3,FALSE)</f>
        <v>STORY</v>
      </c>
      <c r="O1131" s="7" t="s">
        <v>26</v>
      </c>
      <c r="P1131" s="8" t="str">
        <f>VLOOKUP(E1131,[2]CommonEnf!$A$1:$B$19,2,FALSE)</f>
        <v>Speed Restriction</v>
      </c>
      <c r="Q1131" s="4" t="str">
        <f t="shared" si="89"/>
        <v>24</v>
      </c>
      <c r="R1131" s="9">
        <f t="shared" si="90"/>
        <v>42637</v>
      </c>
      <c r="S1131" s="4" t="str">
        <f t="shared" si="91"/>
        <v>0216-24</v>
      </c>
      <c r="T1131" s="4" t="str">
        <f t="shared" si="92"/>
        <v>EC</v>
      </c>
      <c r="U1131" s="26"/>
      <c r="V1131" s="3"/>
      <c r="W1131" s="27"/>
      <c r="X1131" s="27"/>
      <c r="Y1131" s="28"/>
    </row>
    <row r="1132" spans="1:25" x14ac:dyDescent="0.25">
      <c r="A1132" s="3">
        <v>42637.284398148149</v>
      </c>
      <c r="B1132" s="4" t="s">
        <v>88</v>
      </c>
      <c r="C1132" s="4" t="s">
        <v>1028</v>
      </c>
      <c r="D1132" s="4" t="s">
        <v>30</v>
      </c>
      <c r="E1132" s="4" t="s">
        <v>45</v>
      </c>
      <c r="F1132" s="5">
        <v>300</v>
      </c>
      <c r="G1132" s="5">
        <v>423</v>
      </c>
      <c r="H1132" s="5">
        <v>23164</v>
      </c>
      <c r="I1132" s="5">
        <v>21944</v>
      </c>
      <c r="J1132" s="4" t="s">
        <v>46</v>
      </c>
      <c r="K1132" s="5">
        <v>21848</v>
      </c>
      <c r="L1132" s="17" t="s">
        <v>25</v>
      </c>
      <c r="M1132" s="5">
        <f t="shared" si="93"/>
        <v>50.688000000000002</v>
      </c>
      <c r="N1132" s="6" t="str">
        <f>VLOOKUP(C1132,'[28]Trips&amp;Operators'!$C$1:$E$99999,3,FALSE)</f>
        <v>MAELZER</v>
      </c>
      <c r="O1132" s="7" t="s">
        <v>26</v>
      </c>
      <c r="P1132" s="8" t="str">
        <f>VLOOKUP(E1132,[2]CommonEnf!$A$1:$B$19,2,FALSE)</f>
        <v>Speed Restriction</v>
      </c>
      <c r="Q1132" s="4" t="str">
        <f t="shared" si="89"/>
        <v>24</v>
      </c>
      <c r="R1132" s="9">
        <f t="shared" si="90"/>
        <v>42637</v>
      </c>
      <c r="S1132" s="4" t="str">
        <f t="shared" si="91"/>
        <v>0114-24</v>
      </c>
      <c r="T1132" s="4" t="str">
        <f t="shared" si="92"/>
        <v>EC</v>
      </c>
      <c r="U1132" s="26"/>
      <c r="V1132" s="3"/>
      <c r="W1132" s="27"/>
      <c r="X1132" s="27"/>
      <c r="Y1132" s="28"/>
    </row>
    <row r="1133" spans="1:25" x14ac:dyDescent="0.25">
      <c r="A1133" s="3">
        <v>42637.648136574076</v>
      </c>
      <c r="B1133" s="4" t="s">
        <v>99</v>
      </c>
      <c r="C1133" s="4" t="s">
        <v>1025</v>
      </c>
      <c r="D1133" s="4" t="s">
        <v>30</v>
      </c>
      <c r="E1133" s="4" t="s">
        <v>45</v>
      </c>
      <c r="F1133" s="5">
        <v>400</v>
      </c>
      <c r="G1133" s="5">
        <v>560</v>
      </c>
      <c r="H1133" s="5">
        <v>122500</v>
      </c>
      <c r="I1133" s="5">
        <v>120786</v>
      </c>
      <c r="J1133" s="4" t="s">
        <v>46</v>
      </c>
      <c r="K1133" s="5">
        <v>119716</v>
      </c>
      <c r="L1133" s="17" t="s">
        <v>25</v>
      </c>
      <c r="M1133" s="5">
        <f t="shared" si="93"/>
        <v>564.96</v>
      </c>
      <c r="N1133" s="6" t="str">
        <f>VLOOKUP(C1133,'[28]Trips&amp;Operators'!$C$1:$E$99999,3,FALSE)</f>
        <v>STORY</v>
      </c>
      <c r="O1133" s="7" t="s">
        <v>26</v>
      </c>
      <c r="P1133" s="8" t="str">
        <f>VLOOKUP(E1133,[2]CommonEnf!$A$1:$B$19,2,FALSE)</f>
        <v>Speed Restriction</v>
      </c>
      <c r="Q1133" s="4" t="str">
        <f t="shared" si="89"/>
        <v>24</v>
      </c>
      <c r="R1133" s="9">
        <f t="shared" si="90"/>
        <v>42637</v>
      </c>
      <c r="S1133" s="4" t="str">
        <f t="shared" si="91"/>
        <v>0186-24</v>
      </c>
      <c r="T1133" s="4" t="str">
        <f t="shared" si="92"/>
        <v>EC</v>
      </c>
      <c r="U1133" s="26"/>
      <c r="V1133" s="3"/>
      <c r="W1133" s="27"/>
      <c r="X1133" s="27"/>
      <c r="Y1133" s="28"/>
    </row>
    <row r="1134" spans="1:25" x14ac:dyDescent="0.25">
      <c r="A1134" s="3">
        <v>42637.957453703704</v>
      </c>
      <c r="B1134" s="4" t="s">
        <v>113</v>
      </c>
      <c r="C1134" s="4" t="s">
        <v>1029</v>
      </c>
      <c r="D1134" s="4" t="s">
        <v>33</v>
      </c>
      <c r="E1134" s="4" t="s">
        <v>45</v>
      </c>
      <c r="F1134" s="5">
        <v>350</v>
      </c>
      <c r="G1134" s="5">
        <v>400</v>
      </c>
      <c r="H1134" s="5">
        <v>225063</v>
      </c>
      <c r="I1134" s="5">
        <v>223897</v>
      </c>
      <c r="J1134" s="4" t="s">
        <v>46</v>
      </c>
      <c r="K1134" s="5">
        <v>232107</v>
      </c>
      <c r="L1134" s="17" t="s">
        <v>25</v>
      </c>
      <c r="M1134" s="5">
        <f t="shared" si="93"/>
        <v>-4334.88</v>
      </c>
      <c r="N1134" s="6" t="str">
        <f>VLOOKUP(C1134,'[28]Trips&amp;Operators'!$C$1:$E$99999,3,FALSE)</f>
        <v>CHANDLER</v>
      </c>
      <c r="O1134" s="7" t="s">
        <v>26</v>
      </c>
      <c r="P1134" s="8" t="str">
        <f>VLOOKUP(E1134,[2]CommonEnf!$A$1:$B$19,2,FALSE)</f>
        <v>Speed Restriction</v>
      </c>
      <c r="Q1134" s="4" t="str">
        <f t="shared" si="89"/>
        <v>24</v>
      </c>
      <c r="R1134" s="9">
        <f t="shared" si="90"/>
        <v>42637</v>
      </c>
      <c r="S1134" s="4" t="str">
        <f t="shared" si="91"/>
        <v>0234-24</v>
      </c>
      <c r="T1134" s="4" t="str">
        <f t="shared" si="92"/>
        <v>EC</v>
      </c>
      <c r="U1134" s="26"/>
      <c r="V1134" s="3"/>
      <c r="W1134" s="27"/>
      <c r="X1134" s="27"/>
      <c r="Y1134" s="28"/>
    </row>
    <row r="1135" spans="1:25" x14ac:dyDescent="0.25">
      <c r="A1135" s="3">
        <v>42637.224814814814</v>
      </c>
      <c r="B1135" s="4" t="s">
        <v>415</v>
      </c>
      <c r="C1135" s="4" t="s">
        <v>1030</v>
      </c>
      <c r="D1135" s="4" t="s">
        <v>30</v>
      </c>
      <c r="E1135" s="4" t="s">
        <v>55</v>
      </c>
      <c r="F1135" s="5">
        <v>0</v>
      </c>
      <c r="G1135" s="5">
        <v>308</v>
      </c>
      <c r="H1135" s="5">
        <v>21772</v>
      </c>
      <c r="I1135" s="5">
        <v>20978</v>
      </c>
      <c r="J1135" s="4" t="s">
        <v>56</v>
      </c>
      <c r="K1135" s="5">
        <v>20632</v>
      </c>
      <c r="L1135" s="17" t="s">
        <v>25</v>
      </c>
      <c r="M1135" s="5">
        <f t="shared" si="93"/>
        <v>182.68799999999999</v>
      </c>
      <c r="N1135" s="6" t="str">
        <f>VLOOKUP(C1135,'[28]Trips&amp;Operators'!$C$1:$E$99999,3,FALSE)</f>
        <v>MALAVE</v>
      </c>
      <c r="O1135" s="7" t="s">
        <v>120</v>
      </c>
      <c r="P1135" s="8" t="s">
        <v>992</v>
      </c>
      <c r="Q1135" s="4" t="str">
        <f t="shared" si="89"/>
        <v>24</v>
      </c>
      <c r="R1135" s="9">
        <f t="shared" si="90"/>
        <v>42637</v>
      </c>
      <c r="S1135" s="4" t="str">
        <f t="shared" si="91"/>
        <v>0104-24</v>
      </c>
      <c r="T1135" s="4" t="str">
        <f t="shared" si="92"/>
        <v>EC</v>
      </c>
      <c r="U1135" s="26"/>
      <c r="V1135" s="3"/>
      <c r="W1135" s="27"/>
      <c r="X1135" s="27"/>
      <c r="Y1135" s="28"/>
    </row>
    <row r="1136" spans="1:25" x14ac:dyDescent="0.25">
      <c r="A1136" s="3">
        <v>42637.22550925926</v>
      </c>
      <c r="B1136" s="4" t="s">
        <v>415</v>
      </c>
      <c r="C1136" s="4" t="s">
        <v>1030</v>
      </c>
      <c r="D1136" s="4" t="s">
        <v>30</v>
      </c>
      <c r="E1136" s="4" t="s">
        <v>55</v>
      </c>
      <c r="F1136" s="5">
        <v>0</v>
      </c>
      <c r="G1136" s="5">
        <v>308</v>
      </c>
      <c r="H1136" s="5">
        <v>21772</v>
      </c>
      <c r="I1136" s="5">
        <v>20980</v>
      </c>
      <c r="J1136" s="4" t="s">
        <v>56</v>
      </c>
      <c r="K1136" s="5">
        <v>20632</v>
      </c>
      <c r="L1136" s="17" t="s">
        <v>25</v>
      </c>
      <c r="M1136" s="5">
        <f t="shared" si="93"/>
        <v>183.744</v>
      </c>
      <c r="N1136" s="6" t="str">
        <f>VLOOKUP(C1136,'[28]Trips&amp;Operators'!$C$1:$E$99999,3,FALSE)</f>
        <v>MALAVE</v>
      </c>
      <c r="O1136" s="7" t="s">
        <v>120</v>
      </c>
      <c r="P1136" s="8" t="s">
        <v>992</v>
      </c>
      <c r="Q1136" s="4" t="str">
        <f t="shared" si="89"/>
        <v>24</v>
      </c>
      <c r="R1136" s="9">
        <f t="shared" si="90"/>
        <v>42637</v>
      </c>
      <c r="S1136" s="4" t="str">
        <f t="shared" si="91"/>
        <v>0104-24</v>
      </c>
      <c r="T1136" s="4" t="str">
        <f t="shared" si="92"/>
        <v>EC</v>
      </c>
      <c r="U1136" s="26"/>
      <c r="V1136" s="3"/>
      <c r="W1136" s="27"/>
      <c r="X1136" s="27"/>
      <c r="Y1136" s="28"/>
    </row>
    <row r="1137" spans="1:25" x14ac:dyDescent="0.25">
      <c r="A1137" s="3">
        <v>42637.225983796299</v>
      </c>
      <c r="B1137" s="4" t="s">
        <v>415</v>
      </c>
      <c r="C1137" s="4" t="s">
        <v>1030</v>
      </c>
      <c r="D1137" s="4" t="s">
        <v>30</v>
      </c>
      <c r="E1137" s="4" t="s">
        <v>55</v>
      </c>
      <c r="F1137" s="5">
        <v>0</v>
      </c>
      <c r="G1137" s="5">
        <v>53</v>
      </c>
      <c r="H1137" s="5">
        <v>20952</v>
      </c>
      <c r="I1137" s="5">
        <v>20857</v>
      </c>
      <c r="J1137" s="4" t="s">
        <v>56</v>
      </c>
      <c r="K1137" s="5">
        <v>20632</v>
      </c>
      <c r="L1137" s="17" t="s">
        <v>25</v>
      </c>
      <c r="M1137" s="5">
        <f t="shared" si="93"/>
        <v>118.8</v>
      </c>
      <c r="N1137" s="6" t="str">
        <f>VLOOKUP(C1137,'[28]Trips&amp;Operators'!$C$1:$E$99999,3,FALSE)</f>
        <v>MALAVE</v>
      </c>
      <c r="O1137" s="7" t="s">
        <v>120</v>
      </c>
      <c r="P1137" s="8" t="s">
        <v>992</v>
      </c>
      <c r="Q1137" s="4" t="str">
        <f t="shared" si="89"/>
        <v>24</v>
      </c>
      <c r="R1137" s="9">
        <f t="shared" si="90"/>
        <v>42637</v>
      </c>
      <c r="S1137" s="4" t="str">
        <f t="shared" si="91"/>
        <v>0104-24</v>
      </c>
      <c r="T1137" s="4" t="str">
        <f t="shared" si="92"/>
        <v>EC</v>
      </c>
      <c r="U1137" s="26"/>
      <c r="V1137" s="3"/>
      <c r="W1137" s="27"/>
      <c r="X1137" s="27"/>
      <c r="Y1137" s="28"/>
    </row>
    <row r="1138" spans="1:25" x14ac:dyDescent="0.25">
      <c r="A1138" s="3">
        <v>42637.300150462965</v>
      </c>
      <c r="B1138" s="4" t="s">
        <v>415</v>
      </c>
      <c r="C1138" s="4" t="s">
        <v>1031</v>
      </c>
      <c r="D1138" s="4" t="s">
        <v>30</v>
      </c>
      <c r="E1138" s="4" t="s">
        <v>55</v>
      </c>
      <c r="F1138" s="5">
        <v>0</v>
      </c>
      <c r="G1138" s="5">
        <v>544</v>
      </c>
      <c r="H1138" s="5">
        <v>52448</v>
      </c>
      <c r="I1138" s="5">
        <v>50223</v>
      </c>
      <c r="J1138" s="4" t="s">
        <v>56</v>
      </c>
      <c r="K1138" s="5">
        <v>50763</v>
      </c>
      <c r="L1138" s="17" t="s">
        <v>25</v>
      </c>
      <c r="M1138" s="5">
        <f t="shared" si="93"/>
        <v>-285.12</v>
      </c>
      <c r="N1138" s="6" t="str">
        <f>VLOOKUP(C1138,'[28]Trips&amp;Operators'!$C$1:$E$99999,3,FALSE)</f>
        <v>MALAVE</v>
      </c>
      <c r="O1138" s="7" t="s">
        <v>120</v>
      </c>
      <c r="P1138" s="8" t="s">
        <v>992</v>
      </c>
      <c r="Q1138" s="4" t="str">
        <f t="shared" si="89"/>
        <v>24</v>
      </c>
      <c r="R1138" s="9">
        <f t="shared" si="90"/>
        <v>42637</v>
      </c>
      <c r="S1138" s="4" t="str">
        <f t="shared" si="91"/>
        <v>0118-24</v>
      </c>
      <c r="T1138" s="4" t="str">
        <f t="shared" si="92"/>
        <v>EC</v>
      </c>
      <c r="U1138" s="26"/>
      <c r="V1138" s="3"/>
      <c r="W1138" s="27"/>
      <c r="X1138" s="27"/>
      <c r="Y1138" s="28"/>
    </row>
    <row r="1139" spans="1:25" x14ac:dyDescent="0.25">
      <c r="A1139" s="3">
        <v>42637.51803240741</v>
      </c>
      <c r="B1139" s="4" t="s">
        <v>415</v>
      </c>
      <c r="C1139" s="4" t="s">
        <v>1032</v>
      </c>
      <c r="D1139" s="4" t="s">
        <v>30</v>
      </c>
      <c r="E1139" s="4" t="s">
        <v>55</v>
      </c>
      <c r="F1139" s="5">
        <v>0</v>
      </c>
      <c r="G1139" s="5">
        <v>352</v>
      </c>
      <c r="H1139" s="5">
        <v>53200</v>
      </c>
      <c r="I1139" s="5">
        <v>52047</v>
      </c>
      <c r="J1139" s="4" t="s">
        <v>56</v>
      </c>
      <c r="K1139" s="5">
        <v>50763</v>
      </c>
      <c r="L1139" s="17" t="s">
        <v>25</v>
      </c>
      <c r="M1139" s="5">
        <f t="shared" si="93"/>
        <v>677.95199999999988</v>
      </c>
      <c r="N1139" s="6" t="str">
        <f>VLOOKUP(C1139,'[28]Trips&amp;Operators'!$C$1:$E$99999,3,FALSE)</f>
        <v>STEWART</v>
      </c>
      <c r="O1139" s="7" t="s">
        <v>120</v>
      </c>
      <c r="P1139" s="8" t="s">
        <v>992</v>
      </c>
      <c r="Q1139" s="4" t="str">
        <f t="shared" si="89"/>
        <v>24</v>
      </c>
      <c r="R1139" s="9">
        <f t="shared" si="90"/>
        <v>42637</v>
      </c>
      <c r="S1139" s="4" t="str">
        <f t="shared" si="91"/>
        <v>0160-24</v>
      </c>
      <c r="T1139" s="4" t="str">
        <f t="shared" si="92"/>
        <v>EC</v>
      </c>
      <c r="U1139" s="26"/>
      <c r="V1139" s="3"/>
      <c r="W1139" s="27"/>
      <c r="X1139" s="27"/>
      <c r="Y1139" s="28"/>
    </row>
    <row r="1140" spans="1:25" x14ac:dyDescent="0.25">
      <c r="A1140" s="3">
        <v>42637.402048611111</v>
      </c>
      <c r="B1140" s="4" t="s">
        <v>595</v>
      </c>
      <c r="C1140" s="4" t="s">
        <v>1033</v>
      </c>
      <c r="D1140" s="4" t="s">
        <v>30</v>
      </c>
      <c r="E1140" s="4" t="s">
        <v>55</v>
      </c>
      <c r="F1140" s="5">
        <v>0</v>
      </c>
      <c r="G1140" s="5">
        <v>616</v>
      </c>
      <c r="H1140" s="5">
        <v>92088</v>
      </c>
      <c r="I1140" s="5">
        <v>94858</v>
      </c>
      <c r="J1140" s="4" t="s">
        <v>56</v>
      </c>
      <c r="K1140" s="5">
        <v>95978</v>
      </c>
      <c r="L1140" s="17" t="s">
        <v>34</v>
      </c>
      <c r="M1140" s="5">
        <f t="shared" si="93"/>
        <v>591.36</v>
      </c>
      <c r="N1140" s="6" t="str">
        <f>VLOOKUP(C1140,'[28]Trips&amp;Operators'!$C$1:$E$99999,3,FALSE)</f>
        <v>MALAVE</v>
      </c>
      <c r="O1140" s="7" t="s">
        <v>120</v>
      </c>
      <c r="P1140" s="8" t="s">
        <v>992</v>
      </c>
      <c r="Q1140" s="4" t="str">
        <f t="shared" si="89"/>
        <v>24</v>
      </c>
      <c r="R1140" s="9">
        <f t="shared" si="90"/>
        <v>42637</v>
      </c>
      <c r="S1140" s="4" t="str">
        <f t="shared" si="91"/>
        <v>0145-24</v>
      </c>
      <c r="T1140" s="4" t="str">
        <f t="shared" si="92"/>
        <v>EC</v>
      </c>
      <c r="U1140" s="26"/>
      <c r="V1140" s="3"/>
      <c r="W1140" s="27"/>
      <c r="X1140" s="27"/>
      <c r="Y1140" s="28"/>
    </row>
    <row r="1141" spans="1:25" x14ac:dyDescent="0.25">
      <c r="A1141" s="3">
        <v>42637.642951388887</v>
      </c>
      <c r="B1141" s="4" t="s">
        <v>99</v>
      </c>
      <c r="C1141" s="4" t="s">
        <v>1025</v>
      </c>
      <c r="D1141" s="4" t="s">
        <v>30</v>
      </c>
      <c r="E1141" s="4" t="s">
        <v>55</v>
      </c>
      <c r="F1141" s="5">
        <v>0</v>
      </c>
      <c r="G1141" s="5">
        <v>405</v>
      </c>
      <c r="H1141" s="5">
        <v>129409</v>
      </c>
      <c r="I1141" s="5">
        <v>128249</v>
      </c>
      <c r="J1141" s="4" t="s">
        <v>56</v>
      </c>
      <c r="K1141" s="5">
        <v>127587</v>
      </c>
      <c r="L1141" s="17" t="s">
        <v>25</v>
      </c>
      <c r="M1141" s="5">
        <f t="shared" si="93"/>
        <v>349.53599999999994</v>
      </c>
      <c r="N1141" s="6" t="str">
        <f>VLOOKUP(C1141,'[28]Trips&amp;Operators'!$C$1:$E$99999,3,FALSE)</f>
        <v>STORY</v>
      </c>
      <c r="O1141" s="7" t="s">
        <v>26</v>
      </c>
      <c r="P1141" s="8" t="str">
        <f>VLOOKUP(E1141,[2]CommonEnf!$A$1:$B$19,2,FALSE)</f>
        <v>Legitimate STOP signal aspect</v>
      </c>
      <c r="Q1141" s="4" t="str">
        <f t="shared" si="89"/>
        <v>24</v>
      </c>
      <c r="R1141" s="9">
        <f t="shared" si="90"/>
        <v>42637</v>
      </c>
      <c r="S1141" s="4" t="str">
        <f t="shared" si="91"/>
        <v>0186-24</v>
      </c>
      <c r="T1141" s="4" t="str">
        <f t="shared" si="92"/>
        <v>EC</v>
      </c>
      <c r="U1141" s="26"/>
      <c r="V1141" s="3"/>
      <c r="W1141" s="27"/>
      <c r="X1141" s="27"/>
      <c r="Y1141" s="28"/>
    </row>
    <row r="1142" spans="1:25" x14ac:dyDescent="0.25">
      <c r="A1142" s="3">
        <v>42637.643483796295</v>
      </c>
      <c r="B1142" s="4" t="s">
        <v>99</v>
      </c>
      <c r="C1142" s="4" t="s">
        <v>1025</v>
      </c>
      <c r="D1142" s="4" t="s">
        <v>30</v>
      </c>
      <c r="E1142" s="4" t="s">
        <v>55</v>
      </c>
      <c r="F1142" s="5">
        <v>0</v>
      </c>
      <c r="G1142" s="5">
        <v>90</v>
      </c>
      <c r="H1142" s="5">
        <v>127967</v>
      </c>
      <c r="I1142" s="5">
        <v>127866</v>
      </c>
      <c r="J1142" s="4" t="s">
        <v>56</v>
      </c>
      <c r="K1142" s="5">
        <v>127587</v>
      </c>
      <c r="L1142" s="17" t="s">
        <v>25</v>
      </c>
      <c r="M1142" s="5">
        <f t="shared" si="93"/>
        <v>147.31200000000001</v>
      </c>
      <c r="N1142" s="6" t="str">
        <f>VLOOKUP(C1142,'[28]Trips&amp;Operators'!$C$1:$E$99999,3,FALSE)</f>
        <v>STORY</v>
      </c>
      <c r="O1142" s="7" t="s">
        <v>26</v>
      </c>
      <c r="P1142" s="8" t="str">
        <f>VLOOKUP(E1142,[2]CommonEnf!$A$1:$B$19,2,FALSE)</f>
        <v>Legitimate STOP signal aspect</v>
      </c>
      <c r="Q1142" s="4" t="str">
        <f t="shared" si="89"/>
        <v>24</v>
      </c>
      <c r="R1142" s="9">
        <f t="shared" si="90"/>
        <v>42637</v>
      </c>
      <c r="S1142" s="4" t="str">
        <f t="shared" si="91"/>
        <v>0186-24</v>
      </c>
      <c r="T1142" s="4" t="str">
        <f t="shared" si="92"/>
        <v>EC</v>
      </c>
      <c r="U1142" s="26"/>
      <c r="V1142" s="3"/>
      <c r="W1142" s="27"/>
      <c r="X1142" s="27"/>
      <c r="Y1142" s="28"/>
    </row>
    <row r="1143" spans="1:25" x14ac:dyDescent="0.25">
      <c r="A1143" s="3">
        <v>42637.675335648149</v>
      </c>
      <c r="B1143" s="4" t="s">
        <v>20</v>
      </c>
      <c r="C1143" s="4" t="s">
        <v>1034</v>
      </c>
      <c r="D1143" s="4" t="s">
        <v>33</v>
      </c>
      <c r="E1143" s="4" t="s">
        <v>55</v>
      </c>
      <c r="F1143" s="5">
        <v>0</v>
      </c>
      <c r="G1143" s="5">
        <v>117</v>
      </c>
      <c r="H1143" s="5">
        <v>127556</v>
      </c>
      <c r="I1143" s="5">
        <v>127360</v>
      </c>
      <c r="J1143" s="4" t="s">
        <v>56</v>
      </c>
      <c r="K1143" s="5">
        <v>127587</v>
      </c>
      <c r="L1143" s="17" t="s">
        <v>25</v>
      </c>
      <c r="M1143" s="5">
        <f t="shared" si="93"/>
        <v>-119.85599999999999</v>
      </c>
      <c r="N1143" s="6" t="str">
        <f>VLOOKUP(C1143,'[28]Trips&amp;Operators'!$C$1:$E$99999,3,FALSE)</f>
        <v>MOSES</v>
      </c>
      <c r="O1143" s="7" t="s">
        <v>26</v>
      </c>
      <c r="P1143" s="8" t="str">
        <f>VLOOKUP(E1143,[2]CommonEnf!$A$1:$B$19,2,FALSE)</f>
        <v>Legitimate STOP signal aspect</v>
      </c>
      <c r="Q1143" s="4" t="str">
        <f t="shared" si="89"/>
        <v>24</v>
      </c>
      <c r="R1143" s="9">
        <f t="shared" si="90"/>
        <v>42637</v>
      </c>
      <c r="S1143" s="4" t="str">
        <f t="shared" si="91"/>
        <v>0192-24</v>
      </c>
      <c r="T1143" s="4" t="str">
        <f t="shared" si="92"/>
        <v>EC</v>
      </c>
      <c r="U1143" s="26"/>
      <c r="V1143" s="3"/>
      <c r="W1143" s="27"/>
      <c r="X1143" s="27"/>
      <c r="Y1143" s="28"/>
    </row>
    <row r="1144" spans="1:25" x14ac:dyDescent="0.25">
      <c r="A1144" s="3">
        <v>42637.579745370371</v>
      </c>
      <c r="B1144" s="4" t="s">
        <v>415</v>
      </c>
      <c r="C1144" s="4" t="s">
        <v>1035</v>
      </c>
      <c r="D1144" s="4" t="s">
        <v>30</v>
      </c>
      <c r="E1144" s="4" t="s">
        <v>55</v>
      </c>
      <c r="F1144" s="5">
        <v>0</v>
      </c>
      <c r="G1144" s="5">
        <v>735</v>
      </c>
      <c r="H1144" s="5">
        <v>135517</v>
      </c>
      <c r="I1144" s="5">
        <v>132400</v>
      </c>
      <c r="J1144" s="4" t="s">
        <v>56</v>
      </c>
      <c r="K1144" s="5">
        <v>133166</v>
      </c>
      <c r="L1144" s="17" t="s">
        <v>25</v>
      </c>
      <c r="M1144" s="5">
        <f t="shared" si="93"/>
        <v>-404.44799999999998</v>
      </c>
      <c r="N1144" s="6" t="str">
        <f>VLOOKUP(C1144,'[28]Trips&amp;Operators'!$C$1:$E$99999,3,FALSE)</f>
        <v>STEWART</v>
      </c>
      <c r="O1144" s="7" t="s">
        <v>120</v>
      </c>
      <c r="P1144" s="8" t="s">
        <v>992</v>
      </c>
      <c r="Q1144" s="4" t="str">
        <f t="shared" si="89"/>
        <v>24</v>
      </c>
      <c r="R1144" s="9">
        <f t="shared" si="90"/>
        <v>42637</v>
      </c>
      <c r="S1144" s="4" t="str">
        <f t="shared" si="91"/>
        <v>0174-24</v>
      </c>
      <c r="T1144" s="4" t="str">
        <f t="shared" si="92"/>
        <v>EC</v>
      </c>
      <c r="U1144" s="26"/>
      <c r="V1144" s="3"/>
      <c r="W1144" s="27"/>
      <c r="X1144" s="27"/>
      <c r="Y1144" s="28"/>
    </row>
    <row r="1145" spans="1:25" x14ac:dyDescent="0.25">
      <c r="A1145" s="3">
        <v>42637.206412037034</v>
      </c>
      <c r="B1145" s="4" t="s">
        <v>415</v>
      </c>
      <c r="C1145" s="4" t="s">
        <v>1030</v>
      </c>
      <c r="D1145" s="4" t="s">
        <v>30</v>
      </c>
      <c r="E1145" s="4" t="s">
        <v>55</v>
      </c>
      <c r="F1145" s="5">
        <v>0</v>
      </c>
      <c r="G1145" s="5">
        <v>781</v>
      </c>
      <c r="H1145" s="5">
        <v>140081</v>
      </c>
      <c r="I1145" s="5">
        <v>136716</v>
      </c>
      <c r="J1145" s="4" t="s">
        <v>56</v>
      </c>
      <c r="K1145" s="5">
        <v>138851</v>
      </c>
      <c r="L1145" s="17" t="s">
        <v>25</v>
      </c>
      <c r="M1145" s="5">
        <f t="shared" si="93"/>
        <v>-1127.28</v>
      </c>
      <c r="N1145" s="6" t="str">
        <f>VLOOKUP(C1145,'[28]Trips&amp;Operators'!$C$1:$E$99999,3,FALSE)</f>
        <v>MALAVE</v>
      </c>
      <c r="O1145" s="7" t="s">
        <v>120</v>
      </c>
      <c r="P1145" s="8" t="s">
        <v>992</v>
      </c>
      <c r="Q1145" s="4" t="str">
        <f t="shared" si="89"/>
        <v>24</v>
      </c>
      <c r="R1145" s="9">
        <f t="shared" si="90"/>
        <v>42637</v>
      </c>
      <c r="S1145" s="4" t="str">
        <f t="shared" si="91"/>
        <v>0104-24</v>
      </c>
      <c r="T1145" s="4" t="str">
        <f t="shared" si="92"/>
        <v>EC</v>
      </c>
      <c r="U1145" s="26"/>
      <c r="V1145" s="3"/>
      <c r="W1145" s="27"/>
      <c r="X1145" s="27"/>
      <c r="Y1145" s="28"/>
    </row>
    <row r="1146" spans="1:25" x14ac:dyDescent="0.25">
      <c r="A1146" s="3">
        <v>42637.503622685188</v>
      </c>
      <c r="B1146" s="4" t="s">
        <v>82</v>
      </c>
      <c r="C1146" s="4" t="s">
        <v>1036</v>
      </c>
      <c r="D1146" s="4" t="s">
        <v>33</v>
      </c>
      <c r="E1146" s="4" t="s">
        <v>102</v>
      </c>
      <c r="F1146" s="5">
        <v>150</v>
      </c>
      <c r="G1146" s="5">
        <v>201</v>
      </c>
      <c r="H1146" s="5">
        <v>78883</v>
      </c>
      <c r="I1146" s="5">
        <v>79397</v>
      </c>
      <c r="J1146" s="4" t="s">
        <v>24</v>
      </c>
      <c r="K1146" s="5">
        <v>78299</v>
      </c>
      <c r="L1146" s="17" t="s">
        <v>34</v>
      </c>
      <c r="M1146" s="5">
        <f t="shared" si="93"/>
        <v>-579.74400000000003</v>
      </c>
      <c r="N1146" s="6" t="str">
        <f>VLOOKUP(C1146,'[28]Trips&amp;Operators'!$C$1:$E$99999,3,FALSE)</f>
        <v>SHOOK</v>
      </c>
      <c r="O1146" s="7" t="s">
        <v>26</v>
      </c>
      <c r="P1146" s="8" t="str">
        <f>VLOOKUP(E1146,[2]CommonEnf!$A$1:$B$19,2,FALSE)</f>
        <v>Speed Restriction</v>
      </c>
      <c r="Q1146" s="4" t="str">
        <f t="shared" si="89"/>
        <v>24</v>
      </c>
      <c r="R1146" s="9">
        <f t="shared" si="90"/>
        <v>42637</v>
      </c>
      <c r="S1146" s="4" t="str">
        <f t="shared" si="91"/>
        <v>0165-24</v>
      </c>
      <c r="T1146" s="4" t="str">
        <f t="shared" si="92"/>
        <v>EC</v>
      </c>
      <c r="U1146" s="26"/>
      <c r="V1146" s="3"/>
      <c r="W1146" s="27"/>
      <c r="X1146" s="27"/>
      <c r="Y1146" s="28"/>
    </row>
    <row r="1147" spans="1:25" x14ac:dyDescent="0.25">
      <c r="A1147" s="3">
        <v>42637.234340277777</v>
      </c>
      <c r="B1147" s="4" t="s">
        <v>209</v>
      </c>
      <c r="C1147" s="4" t="s">
        <v>1037</v>
      </c>
      <c r="D1147" s="4" t="s">
        <v>33</v>
      </c>
      <c r="E1147" s="4" t="s">
        <v>102</v>
      </c>
      <c r="F1147" s="5">
        <v>150</v>
      </c>
      <c r="G1147" s="5">
        <v>200</v>
      </c>
      <c r="H1147" s="5">
        <v>77556</v>
      </c>
      <c r="I1147" s="5">
        <v>77030</v>
      </c>
      <c r="J1147" s="4" t="s">
        <v>24</v>
      </c>
      <c r="K1147" s="5">
        <v>78500</v>
      </c>
      <c r="L1147" s="17" t="s">
        <v>25</v>
      </c>
      <c r="M1147" s="5">
        <f t="shared" si="93"/>
        <v>-776.16</v>
      </c>
      <c r="N1147" s="6" t="str">
        <f>VLOOKUP(C1147,'[28]Trips&amp;Operators'!$C$1:$E$99999,3,FALSE)</f>
        <v>ACKERMAN</v>
      </c>
      <c r="O1147" s="7" t="s">
        <v>26</v>
      </c>
      <c r="P1147" s="8" t="str">
        <f>VLOOKUP(E1147,[2]CommonEnf!$A$1:$B$19,2,FALSE)</f>
        <v>Speed Restriction</v>
      </c>
      <c r="Q1147" s="4" t="str">
        <f t="shared" si="89"/>
        <v>24</v>
      </c>
      <c r="R1147" s="9">
        <f t="shared" si="90"/>
        <v>42637</v>
      </c>
      <c r="S1147" s="4" t="str">
        <f t="shared" si="91"/>
        <v>0106-24</v>
      </c>
      <c r="T1147" s="4" t="str">
        <f t="shared" si="92"/>
        <v>EC</v>
      </c>
      <c r="U1147" s="26"/>
      <c r="V1147" s="3"/>
      <c r="W1147" s="27"/>
      <c r="X1147" s="27"/>
      <c r="Y1147" s="28"/>
    </row>
    <row r="1148" spans="1:25" x14ac:dyDescent="0.25">
      <c r="A1148" s="3">
        <v>42637.28564814815</v>
      </c>
      <c r="B1148" s="4" t="s">
        <v>99</v>
      </c>
      <c r="C1148" s="4" t="s">
        <v>1038</v>
      </c>
      <c r="D1148" s="4" t="s">
        <v>33</v>
      </c>
      <c r="E1148" s="4" t="s">
        <v>102</v>
      </c>
      <c r="F1148" s="5">
        <v>150</v>
      </c>
      <c r="G1148" s="5">
        <v>206</v>
      </c>
      <c r="H1148" s="5">
        <v>78311</v>
      </c>
      <c r="I1148" s="5">
        <v>77777</v>
      </c>
      <c r="J1148" s="4" t="s">
        <v>24</v>
      </c>
      <c r="K1148" s="5">
        <v>78500</v>
      </c>
      <c r="L1148" s="17" t="s">
        <v>25</v>
      </c>
      <c r="M1148" s="5">
        <f t="shared" si="93"/>
        <v>-381.74400000000003</v>
      </c>
      <c r="N1148" s="6" t="str">
        <f>VLOOKUP(C1148,'[28]Trips&amp;Operators'!$C$1:$E$99999,3,FALSE)</f>
        <v>STRICKLAND</v>
      </c>
      <c r="O1148" s="7" t="s">
        <v>26</v>
      </c>
      <c r="P1148" s="8" t="str">
        <f>VLOOKUP(E1148,[2]CommonEnf!$A$1:$B$19,2,FALSE)</f>
        <v>Speed Restriction</v>
      </c>
      <c r="Q1148" s="4" t="str">
        <f t="shared" si="89"/>
        <v>24</v>
      </c>
      <c r="R1148" s="9">
        <f t="shared" si="90"/>
        <v>42637</v>
      </c>
      <c r="S1148" s="4" t="str">
        <f t="shared" si="91"/>
        <v>0116-24</v>
      </c>
      <c r="T1148" s="4" t="str">
        <f t="shared" si="92"/>
        <v>EC</v>
      </c>
      <c r="U1148" s="26"/>
      <c r="V1148" s="3"/>
      <c r="W1148" s="27"/>
      <c r="X1148" s="27"/>
      <c r="Y1148" s="28"/>
    </row>
    <row r="1149" spans="1:25" x14ac:dyDescent="0.25">
      <c r="A1149" s="3">
        <v>42637.368287037039</v>
      </c>
      <c r="B1149" s="4" t="s">
        <v>415</v>
      </c>
      <c r="C1149" s="4" t="s">
        <v>1039</v>
      </c>
      <c r="D1149" s="4" t="s">
        <v>33</v>
      </c>
      <c r="E1149" s="4" t="s">
        <v>102</v>
      </c>
      <c r="F1149" s="5">
        <v>150</v>
      </c>
      <c r="G1149" s="5">
        <v>217</v>
      </c>
      <c r="H1149" s="5">
        <v>77991</v>
      </c>
      <c r="I1149" s="5">
        <v>77266</v>
      </c>
      <c r="J1149" s="4" t="s">
        <v>24</v>
      </c>
      <c r="K1149" s="5">
        <v>78500</v>
      </c>
      <c r="L1149" s="17" t="s">
        <v>25</v>
      </c>
      <c r="M1149" s="5">
        <f t="shared" si="93"/>
        <v>-651.55200000000002</v>
      </c>
      <c r="N1149" s="6" t="str">
        <f>VLOOKUP(C1149,'[28]Trips&amp;Operators'!$C$1:$E$99999,3,FALSE)</f>
        <v>MALAVE</v>
      </c>
      <c r="O1149" s="7" t="s">
        <v>26</v>
      </c>
      <c r="P1149" s="8" t="str">
        <f>VLOOKUP(E1149,[2]CommonEnf!$A$1:$B$19,2,FALSE)</f>
        <v>Speed Restriction</v>
      </c>
      <c r="Q1149" s="4" t="str">
        <f t="shared" si="89"/>
        <v>24</v>
      </c>
      <c r="R1149" s="9">
        <f t="shared" si="90"/>
        <v>42637</v>
      </c>
      <c r="S1149" s="4" t="str">
        <f t="shared" si="91"/>
        <v>0132-24</v>
      </c>
      <c r="T1149" s="4" t="str">
        <f t="shared" si="92"/>
        <v>EC</v>
      </c>
      <c r="U1149" s="26"/>
      <c r="V1149" s="3"/>
      <c r="W1149" s="27"/>
      <c r="X1149" s="27"/>
      <c r="Y1149" s="28"/>
    </row>
    <row r="1150" spans="1:25" x14ac:dyDescent="0.25">
      <c r="A1150" s="3">
        <v>42637.645902777775</v>
      </c>
      <c r="B1150" s="4" t="s">
        <v>88</v>
      </c>
      <c r="C1150" s="4" t="s">
        <v>1040</v>
      </c>
      <c r="D1150" s="4" t="s">
        <v>33</v>
      </c>
      <c r="E1150" s="4" t="s">
        <v>102</v>
      </c>
      <c r="F1150" s="5">
        <v>150</v>
      </c>
      <c r="G1150" s="5">
        <v>212</v>
      </c>
      <c r="H1150" s="5">
        <v>77975</v>
      </c>
      <c r="I1150" s="5">
        <v>77580</v>
      </c>
      <c r="J1150" s="4" t="s">
        <v>24</v>
      </c>
      <c r="K1150" s="5">
        <v>78500</v>
      </c>
      <c r="L1150" s="17" t="s">
        <v>25</v>
      </c>
      <c r="M1150" s="5">
        <f t="shared" si="93"/>
        <v>-485.76</v>
      </c>
      <c r="N1150" s="6" t="str">
        <f>VLOOKUP(C1150,'[28]Trips&amp;Operators'!$C$1:$E$99999,3,FALSE)</f>
        <v>CLARK</v>
      </c>
      <c r="O1150" s="7" t="s">
        <v>26</v>
      </c>
      <c r="P1150" s="8" t="str">
        <f>VLOOKUP(E1150,[2]CommonEnf!$A$1:$B$19,2,FALSE)</f>
        <v>Speed Restriction</v>
      </c>
      <c r="Q1150" s="4" t="str">
        <f t="shared" si="89"/>
        <v>24</v>
      </c>
      <c r="R1150" s="9">
        <f t="shared" si="90"/>
        <v>42637</v>
      </c>
      <c r="S1150" s="4" t="str">
        <f t="shared" si="91"/>
        <v>0184-24</v>
      </c>
      <c r="T1150" s="4" t="str">
        <f t="shared" si="92"/>
        <v>EC</v>
      </c>
      <c r="U1150" s="26"/>
      <c r="V1150" s="3"/>
      <c r="W1150" s="27"/>
      <c r="X1150" s="27"/>
      <c r="Y1150" s="28"/>
    </row>
    <row r="1151" spans="1:25" x14ac:dyDescent="0.25">
      <c r="A1151" s="3">
        <v>42637.298055555555</v>
      </c>
      <c r="B1151" s="4" t="s">
        <v>99</v>
      </c>
      <c r="C1151" s="4" t="s">
        <v>1038</v>
      </c>
      <c r="D1151" s="4" t="s">
        <v>30</v>
      </c>
      <c r="E1151" s="4" t="s">
        <v>63</v>
      </c>
      <c r="F1151" s="5">
        <v>0</v>
      </c>
      <c r="G1151" s="5">
        <v>64</v>
      </c>
      <c r="H1151" s="5">
        <v>245</v>
      </c>
      <c r="I1151" s="5">
        <v>201</v>
      </c>
      <c r="J1151" s="4" t="s">
        <v>64</v>
      </c>
      <c r="K1151" s="5">
        <v>1</v>
      </c>
      <c r="L1151" s="17" t="s">
        <v>25</v>
      </c>
      <c r="M1151" s="5">
        <f t="shared" si="93"/>
        <v>105.6</v>
      </c>
      <c r="N1151" s="6" t="str">
        <f>VLOOKUP(C1151,'[28]Trips&amp;Operators'!$C$1:$E$99999,3,FALSE)</f>
        <v>STRICKLAND</v>
      </c>
      <c r="O1151" s="7" t="s">
        <v>26</v>
      </c>
      <c r="P1151" s="8" t="str">
        <f>VLOOKUP(E1151,[2]CommonEnf!$A$1:$B$19,2,FALSE)</f>
        <v>Line terminus</v>
      </c>
      <c r="Q1151" s="4" t="str">
        <f t="shared" si="89"/>
        <v>24</v>
      </c>
      <c r="R1151" s="9">
        <f t="shared" si="90"/>
        <v>42637</v>
      </c>
      <c r="S1151" s="4" t="str">
        <f t="shared" si="91"/>
        <v>0116-24</v>
      </c>
      <c r="T1151" s="4" t="str">
        <f t="shared" si="92"/>
        <v>EC</v>
      </c>
      <c r="U1151" s="26"/>
      <c r="V1151" s="3"/>
      <c r="W1151" s="27"/>
      <c r="X1151" s="27"/>
      <c r="Y1151" s="28"/>
    </row>
    <row r="1152" spans="1:25" x14ac:dyDescent="0.25">
      <c r="A1152" s="3">
        <v>42637.516388888886</v>
      </c>
      <c r="B1152" s="4" t="s">
        <v>99</v>
      </c>
      <c r="C1152" s="4" t="s">
        <v>1041</v>
      </c>
      <c r="D1152" s="4" t="s">
        <v>30</v>
      </c>
      <c r="E1152" s="4" t="s">
        <v>63</v>
      </c>
      <c r="F1152" s="5">
        <v>0</v>
      </c>
      <c r="G1152" s="5">
        <v>42</v>
      </c>
      <c r="H1152" s="5">
        <v>211</v>
      </c>
      <c r="I1152" s="5">
        <v>152</v>
      </c>
      <c r="J1152" s="4" t="s">
        <v>64</v>
      </c>
      <c r="K1152" s="5">
        <v>1</v>
      </c>
      <c r="L1152" s="17" t="s">
        <v>25</v>
      </c>
      <c r="M1152" s="5">
        <f t="shared" si="93"/>
        <v>79.727999999999994</v>
      </c>
      <c r="N1152" s="6" t="str">
        <f>VLOOKUP(C1152,'[28]Trips&amp;Operators'!$C$1:$E$99999,3,FALSE)</f>
        <v>STRICKLAND</v>
      </c>
      <c r="O1152" s="7" t="s">
        <v>26</v>
      </c>
      <c r="P1152" s="8" t="str">
        <f>VLOOKUP(E1152,[2]CommonEnf!$A$1:$B$19,2,FALSE)</f>
        <v>Line terminus</v>
      </c>
      <c r="Q1152" s="4" t="str">
        <f t="shared" si="89"/>
        <v>24</v>
      </c>
      <c r="R1152" s="9">
        <f t="shared" si="90"/>
        <v>42637</v>
      </c>
      <c r="S1152" s="4" t="str">
        <f t="shared" si="91"/>
        <v>0158-24</v>
      </c>
      <c r="T1152" s="4" t="str">
        <f t="shared" si="92"/>
        <v>EC</v>
      </c>
      <c r="U1152" s="26"/>
      <c r="V1152" s="3"/>
      <c r="W1152" s="27"/>
      <c r="X1152" s="27"/>
      <c r="Y1152" s="28"/>
    </row>
    <row r="1153" spans="1:25" x14ac:dyDescent="0.25">
      <c r="A1153" s="3">
        <v>42637.589930555558</v>
      </c>
      <c r="B1153" s="4" t="s">
        <v>99</v>
      </c>
      <c r="C1153" s="4" t="s">
        <v>1042</v>
      </c>
      <c r="D1153" s="4" t="s">
        <v>30</v>
      </c>
      <c r="E1153" s="4" t="s">
        <v>63</v>
      </c>
      <c r="F1153" s="5">
        <v>0</v>
      </c>
      <c r="G1153" s="5">
        <v>58</v>
      </c>
      <c r="H1153" s="5">
        <v>189</v>
      </c>
      <c r="I1153" s="5">
        <v>136</v>
      </c>
      <c r="J1153" s="4" t="s">
        <v>64</v>
      </c>
      <c r="K1153" s="5">
        <v>1</v>
      </c>
      <c r="L1153" s="17" t="s">
        <v>25</v>
      </c>
      <c r="M1153" s="5">
        <f t="shared" si="93"/>
        <v>71.28</v>
      </c>
      <c r="N1153" s="6" t="str">
        <f>VLOOKUP(C1153,'[28]Trips&amp;Operators'!$C$1:$E$99999,3,FALSE)</f>
        <v>STORY</v>
      </c>
      <c r="O1153" s="7" t="s">
        <v>26</v>
      </c>
      <c r="P1153" s="8" t="str">
        <f>VLOOKUP(E1153,[2]CommonEnf!$A$1:$B$19,2,FALSE)</f>
        <v>Line terminus</v>
      </c>
      <c r="Q1153" s="4" t="str">
        <f t="shared" ref="Q1153:Q1216" si="94">RIGHT(C1153,2)</f>
        <v>24</v>
      </c>
      <c r="R1153" s="9">
        <f t="shared" ref="R1153:R1216" si="95">first_day_of_month+Q1153-1</f>
        <v>42637</v>
      </c>
      <c r="S1153" s="4" t="str">
        <f t="shared" ref="S1153:S1216" si="96">IF(LEN(C1153)=6,"0"&amp;C1153,C1153)</f>
        <v>0172-24</v>
      </c>
      <c r="T1153" s="4" t="str">
        <f t="shared" ref="T1153:T1216" si="97">IFERROR(IF(VALUE(LEFT(S1153,2))&lt;=2,"EC",IF(OR(VALUE(LEFT(S1153,2))=8,VALUE(LEFT(S1153,2))=18),"NW","Other")),"Other")</f>
        <v>EC</v>
      </c>
      <c r="U1153" s="26"/>
      <c r="V1153" s="3"/>
      <c r="W1153" s="27"/>
      <c r="X1153" s="27"/>
      <c r="Y1153" s="28"/>
    </row>
    <row r="1154" spans="1:25" x14ac:dyDescent="0.25">
      <c r="A1154" s="3">
        <v>42637.667002314818</v>
      </c>
      <c r="B1154" s="4" t="s">
        <v>99</v>
      </c>
      <c r="C1154" s="4" t="s">
        <v>1025</v>
      </c>
      <c r="D1154" s="4" t="s">
        <v>30</v>
      </c>
      <c r="E1154" s="4" t="s">
        <v>63</v>
      </c>
      <c r="F1154" s="5">
        <v>0</v>
      </c>
      <c r="G1154" s="5">
        <v>59</v>
      </c>
      <c r="H1154" s="5">
        <v>189</v>
      </c>
      <c r="I1154" s="5">
        <v>134</v>
      </c>
      <c r="J1154" s="4" t="s">
        <v>64</v>
      </c>
      <c r="K1154" s="5">
        <v>1</v>
      </c>
      <c r="L1154" s="17" t="s">
        <v>25</v>
      </c>
      <c r="M1154" s="5">
        <f t="shared" ref="M1154:M1217" si="98">CONVERT((I1154-K1154)/10000,"mi","ft")*IF(L1154="Increasing Mileposts (1)",-1,1)</f>
        <v>70.224000000000004</v>
      </c>
      <c r="N1154" s="6" t="str">
        <f>VLOOKUP(C1154,'[28]Trips&amp;Operators'!$C$1:$E$99999,3,FALSE)</f>
        <v>STORY</v>
      </c>
      <c r="O1154" s="7" t="s">
        <v>26</v>
      </c>
      <c r="P1154" s="8" t="str">
        <f>VLOOKUP(E1154,[2]CommonEnf!$A$1:$B$19,2,FALSE)</f>
        <v>Line terminus</v>
      </c>
      <c r="Q1154" s="4" t="str">
        <f t="shared" si="94"/>
        <v>24</v>
      </c>
      <c r="R1154" s="9">
        <f t="shared" si="95"/>
        <v>42637</v>
      </c>
      <c r="S1154" s="4" t="str">
        <f t="shared" si="96"/>
        <v>0186-24</v>
      </c>
      <c r="T1154" s="4" t="str">
        <f t="shared" si="97"/>
        <v>EC</v>
      </c>
      <c r="U1154" s="26"/>
      <c r="V1154" s="3"/>
      <c r="W1154" s="27"/>
      <c r="X1154" s="27"/>
      <c r="Y1154" s="28"/>
    </row>
    <row r="1155" spans="1:25" x14ac:dyDescent="0.25">
      <c r="A1155" s="3">
        <v>42637.74077546296</v>
      </c>
      <c r="B1155" s="4" t="s">
        <v>99</v>
      </c>
      <c r="C1155" s="4" t="s">
        <v>1043</v>
      </c>
      <c r="D1155" s="4" t="s">
        <v>30</v>
      </c>
      <c r="E1155" s="4" t="s">
        <v>63</v>
      </c>
      <c r="F1155" s="5">
        <v>0</v>
      </c>
      <c r="G1155" s="5">
        <v>51</v>
      </c>
      <c r="H1155" s="5">
        <v>181</v>
      </c>
      <c r="I1155" s="5">
        <v>141</v>
      </c>
      <c r="J1155" s="4" t="s">
        <v>64</v>
      </c>
      <c r="K1155" s="5">
        <v>1</v>
      </c>
      <c r="L1155" s="17" t="s">
        <v>25</v>
      </c>
      <c r="M1155" s="5">
        <f t="shared" si="98"/>
        <v>73.92</v>
      </c>
      <c r="N1155" s="6" t="str">
        <f>VLOOKUP(C1155,'[28]Trips&amp;Operators'!$C$1:$E$99999,3,FALSE)</f>
        <v>MAHAN</v>
      </c>
      <c r="O1155" s="7" t="s">
        <v>26</v>
      </c>
      <c r="P1155" s="8" t="str">
        <f>VLOOKUP(E1155,[2]CommonEnf!$A$1:$B$19,2,FALSE)</f>
        <v>Line terminus</v>
      </c>
      <c r="Q1155" s="4" t="str">
        <f t="shared" si="94"/>
        <v>24</v>
      </c>
      <c r="R1155" s="9">
        <f t="shared" si="95"/>
        <v>42637</v>
      </c>
      <c r="S1155" s="4" t="str">
        <f t="shared" si="96"/>
        <v>0200-24</v>
      </c>
      <c r="T1155" s="4" t="str">
        <f t="shared" si="97"/>
        <v>EC</v>
      </c>
      <c r="U1155" s="26"/>
      <c r="V1155" s="3"/>
      <c r="W1155" s="27"/>
      <c r="X1155" s="27"/>
      <c r="Y1155" s="28"/>
    </row>
    <row r="1156" spans="1:25" x14ac:dyDescent="0.25">
      <c r="A1156" s="3">
        <v>42637.204687500001</v>
      </c>
      <c r="B1156" s="4" t="s">
        <v>136</v>
      </c>
      <c r="C1156" s="4" t="s">
        <v>1044</v>
      </c>
      <c r="D1156" s="4" t="s">
        <v>30</v>
      </c>
      <c r="E1156" s="4" t="s">
        <v>63</v>
      </c>
      <c r="F1156" s="5">
        <v>0</v>
      </c>
      <c r="G1156" s="5">
        <v>40</v>
      </c>
      <c r="H1156" s="5">
        <v>233355</v>
      </c>
      <c r="I1156" s="5">
        <v>233387</v>
      </c>
      <c r="J1156" s="4" t="s">
        <v>64</v>
      </c>
      <c r="K1156" s="5">
        <v>233491</v>
      </c>
      <c r="L1156" s="17" t="s">
        <v>34</v>
      </c>
      <c r="M1156" s="5">
        <f t="shared" si="98"/>
        <v>54.911999999999999</v>
      </c>
      <c r="N1156" s="6" t="str">
        <f>VLOOKUP(C1156,'[28]Trips&amp;Operators'!$C$1:$E$99999,3,FALSE)</f>
        <v>ACKERMAN</v>
      </c>
      <c r="O1156" s="7" t="s">
        <v>26</v>
      </c>
      <c r="P1156" s="8" t="str">
        <f>VLOOKUP(E1156,[2]CommonEnf!$A$1:$B$19,2,FALSE)</f>
        <v>Line terminus</v>
      </c>
      <c r="Q1156" s="4" t="str">
        <f t="shared" si="94"/>
        <v>24</v>
      </c>
      <c r="R1156" s="9">
        <f t="shared" si="95"/>
        <v>42637</v>
      </c>
      <c r="S1156" s="4" t="str">
        <f t="shared" si="96"/>
        <v>0105-24</v>
      </c>
      <c r="T1156" s="4" t="str">
        <f t="shared" si="97"/>
        <v>EC</v>
      </c>
      <c r="U1156" s="26"/>
      <c r="V1156" s="3"/>
      <c r="W1156" s="27"/>
      <c r="X1156" s="27"/>
      <c r="Y1156" s="28"/>
    </row>
    <row r="1157" spans="1:25" x14ac:dyDescent="0.25">
      <c r="A1157" s="3">
        <v>42637.21534722222</v>
      </c>
      <c r="B1157" s="4" t="s">
        <v>143</v>
      </c>
      <c r="C1157" s="4" t="s">
        <v>1045</v>
      </c>
      <c r="D1157" s="4" t="s">
        <v>30</v>
      </c>
      <c r="E1157" s="4" t="s">
        <v>63</v>
      </c>
      <c r="F1157" s="5">
        <v>0</v>
      </c>
      <c r="G1157" s="5">
        <v>55</v>
      </c>
      <c r="H1157" s="5">
        <v>233247</v>
      </c>
      <c r="I1157" s="5">
        <v>233293</v>
      </c>
      <c r="J1157" s="4" t="s">
        <v>64</v>
      </c>
      <c r="K1157" s="5">
        <v>233491</v>
      </c>
      <c r="L1157" s="17" t="s">
        <v>34</v>
      </c>
      <c r="M1157" s="5">
        <f t="shared" si="98"/>
        <v>104.544</v>
      </c>
      <c r="N1157" s="6" t="str">
        <f>VLOOKUP(C1157,'[28]Trips&amp;Operators'!$C$1:$E$99999,3,FALSE)</f>
        <v>DAVIS</v>
      </c>
      <c r="O1157" s="7" t="s">
        <v>26</v>
      </c>
      <c r="P1157" s="8" t="str">
        <f>VLOOKUP(E1157,[2]CommonEnf!$A$1:$B$19,2,FALSE)</f>
        <v>Line terminus</v>
      </c>
      <c r="Q1157" s="4" t="str">
        <f t="shared" si="94"/>
        <v>24</v>
      </c>
      <c r="R1157" s="9">
        <f t="shared" si="95"/>
        <v>42637</v>
      </c>
      <c r="S1157" s="4" t="str">
        <f t="shared" si="96"/>
        <v>0107-24</v>
      </c>
      <c r="T1157" s="4" t="str">
        <f t="shared" si="97"/>
        <v>EC</v>
      </c>
      <c r="U1157" s="26"/>
      <c r="V1157" s="3"/>
      <c r="W1157" s="27"/>
      <c r="X1157" s="27"/>
      <c r="Y1157" s="28"/>
    </row>
    <row r="1158" spans="1:25" x14ac:dyDescent="0.25">
      <c r="A1158" s="3">
        <v>42637.330138888887</v>
      </c>
      <c r="B1158" s="4" t="s">
        <v>91</v>
      </c>
      <c r="C1158" s="4" t="s">
        <v>1046</v>
      </c>
      <c r="D1158" s="4" t="s">
        <v>30</v>
      </c>
      <c r="E1158" s="4" t="s">
        <v>63</v>
      </c>
      <c r="F1158" s="5">
        <v>0</v>
      </c>
      <c r="G1158" s="5">
        <v>145</v>
      </c>
      <c r="H1158" s="5">
        <v>232796</v>
      </c>
      <c r="I1158" s="5">
        <v>233032</v>
      </c>
      <c r="J1158" s="4" t="s">
        <v>64</v>
      </c>
      <c r="K1158" s="5">
        <v>233491</v>
      </c>
      <c r="L1158" s="17" t="s">
        <v>34</v>
      </c>
      <c r="M1158" s="5">
        <f t="shared" si="98"/>
        <v>242.352</v>
      </c>
      <c r="N1158" s="6" t="str">
        <f>VLOOKUP(C1158,'[28]Trips&amp;Operators'!$C$1:$E$99999,3,FALSE)</f>
        <v>STRICKLAND</v>
      </c>
      <c r="O1158" s="7" t="s">
        <v>26</v>
      </c>
      <c r="P1158" s="8" t="str">
        <f>VLOOKUP(E1158,[2]CommonEnf!$A$1:$B$19,2,FALSE)</f>
        <v>Line terminus</v>
      </c>
      <c r="Q1158" s="4" t="str">
        <f t="shared" si="94"/>
        <v>24</v>
      </c>
      <c r="R1158" s="9">
        <f t="shared" si="95"/>
        <v>42637</v>
      </c>
      <c r="S1158" s="4" t="str">
        <f t="shared" si="96"/>
        <v>0129-24</v>
      </c>
      <c r="T1158" s="4" t="str">
        <f t="shared" si="97"/>
        <v>EC</v>
      </c>
      <c r="U1158" s="26"/>
      <c r="V1158" s="3"/>
      <c r="W1158" s="27"/>
      <c r="X1158" s="27"/>
      <c r="Y1158" s="28"/>
    </row>
    <row r="1159" spans="1:25" x14ac:dyDescent="0.25">
      <c r="A1159" s="3">
        <v>42637.330648148149</v>
      </c>
      <c r="B1159" s="4" t="s">
        <v>91</v>
      </c>
      <c r="C1159" s="4" t="s">
        <v>1046</v>
      </c>
      <c r="D1159" s="4" t="s">
        <v>30</v>
      </c>
      <c r="E1159" s="4" t="s">
        <v>63</v>
      </c>
      <c r="F1159" s="5">
        <v>0</v>
      </c>
      <c r="G1159" s="5">
        <v>63</v>
      </c>
      <c r="H1159" s="5">
        <v>233144</v>
      </c>
      <c r="I1159" s="5">
        <v>233205</v>
      </c>
      <c r="J1159" s="4" t="s">
        <v>64</v>
      </c>
      <c r="K1159" s="5">
        <v>233491</v>
      </c>
      <c r="L1159" s="17" t="s">
        <v>34</v>
      </c>
      <c r="M1159" s="5">
        <f t="shared" si="98"/>
        <v>151.00800000000001</v>
      </c>
      <c r="N1159" s="6" t="str">
        <f>VLOOKUP(C1159,'[28]Trips&amp;Operators'!$C$1:$E$99999,3,FALSE)</f>
        <v>STRICKLAND</v>
      </c>
      <c r="O1159" s="7" t="s">
        <v>26</v>
      </c>
      <c r="P1159" s="8" t="str">
        <f>VLOOKUP(E1159,[2]CommonEnf!$A$1:$B$19,2,FALSE)</f>
        <v>Line terminus</v>
      </c>
      <c r="Q1159" s="4" t="str">
        <f t="shared" si="94"/>
        <v>24</v>
      </c>
      <c r="R1159" s="9">
        <f t="shared" si="95"/>
        <v>42637</v>
      </c>
      <c r="S1159" s="4" t="str">
        <f t="shared" si="96"/>
        <v>0129-24</v>
      </c>
      <c r="T1159" s="4" t="str">
        <f t="shared" si="97"/>
        <v>EC</v>
      </c>
      <c r="U1159" s="26"/>
      <c r="V1159" s="3"/>
      <c r="W1159" s="27"/>
      <c r="X1159" s="27"/>
      <c r="Y1159" s="28"/>
    </row>
    <row r="1160" spans="1:25" x14ac:dyDescent="0.25">
      <c r="A1160" s="3">
        <v>42637.46534722222</v>
      </c>
      <c r="B1160" s="4" t="s">
        <v>96</v>
      </c>
      <c r="C1160" s="4" t="s">
        <v>1047</v>
      </c>
      <c r="D1160" s="4" t="s">
        <v>30</v>
      </c>
      <c r="E1160" s="4" t="s">
        <v>63</v>
      </c>
      <c r="F1160" s="5">
        <v>0</v>
      </c>
      <c r="G1160" s="5">
        <v>92</v>
      </c>
      <c r="H1160" s="5">
        <v>233111</v>
      </c>
      <c r="I1160" s="5">
        <v>233199</v>
      </c>
      <c r="J1160" s="4" t="s">
        <v>64</v>
      </c>
      <c r="K1160" s="5">
        <v>233491</v>
      </c>
      <c r="L1160" s="17" t="s">
        <v>34</v>
      </c>
      <c r="M1160" s="5">
        <f t="shared" si="98"/>
        <v>154.17599999999999</v>
      </c>
      <c r="N1160" s="6" t="str">
        <f>VLOOKUP(C1160,'[28]Trips&amp;Operators'!$C$1:$E$99999,3,FALSE)</f>
        <v>CLARK</v>
      </c>
      <c r="O1160" s="7" t="s">
        <v>26</v>
      </c>
      <c r="P1160" s="8" t="str">
        <f>VLOOKUP(E1160,[2]CommonEnf!$A$1:$B$19,2,FALSE)</f>
        <v>Line terminus</v>
      </c>
      <c r="Q1160" s="4" t="str">
        <f t="shared" si="94"/>
        <v>24</v>
      </c>
      <c r="R1160" s="9">
        <f t="shared" si="95"/>
        <v>42637</v>
      </c>
      <c r="S1160" s="4" t="str">
        <f t="shared" si="96"/>
        <v>0155-24</v>
      </c>
      <c r="T1160" s="4" t="str">
        <f t="shared" si="97"/>
        <v>EC</v>
      </c>
      <c r="U1160" s="26"/>
      <c r="V1160" s="3"/>
      <c r="W1160" s="27"/>
      <c r="X1160" s="27"/>
      <c r="Y1160" s="28"/>
    </row>
    <row r="1161" spans="1:25" x14ac:dyDescent="0.25">
      <c r="A1161" s="3">
        <v>42637.588692129626</v>
      </c>
      <c r="B1161" s="4" t="s">
        <v>82</v>
      </c>
      <c r="C1161" s="4" t="s">
        <v>1048</v>
      </c>
      <c r="D1161" s="4" t="s">
        <v>30</v>
      </c>
      <c r="E1161" s="4" t="s">
        <v>63</v>
      </c>
      <c r="F1161" s="5">
        <v>0</v>
      </c>
      <c r="G1161" s="5">
        <v>54</v>
      </c>
      <c r="H1161" s="5">
        <v>233301</v>
      </c>
      <c r="I1161" s="5">
        <v>233336</v>
      </c>
      <c r="J1161" s="4" t="s">
        <v>64</v>
      </c>
      <c r="K1161" s="5">
        <v>233491</v>
      </c>
      <c r="L1161" s="17" t="s">
        <v>34</v>
      </c>
      <c r="M1161" s="5">
        <f t="shared" si="98"/>
        <v>81.84</v>
      </c>
      <c r="N1161" s="6" t="str">
        <f>VLOOKUP(C1161,'[28]Trips&amp;Operators'!$C$1:$E$99999,3,FALSE)</f>
        <v>SHOOK</v>
      </c>
      <c r="O1161" s="7" t="s">
        <v>26</v>
      </c>
      <c r="P1161" s="8" t="str">
        <f>VLOOKUP(E1161,[2]CommonEnf!$A$1:$B$19,2,FALSE)</f>
        <v>Line terminus</v>
      </c>
      <c r="Q1161" s="4" t="str">
        <f t="shared" si="94"/>
        <v>24</v>
      </c>
      <c r="R1161" s="9">
        <f t="shared" si="95"/>
        <v>42637</v>
      </c>
      <c r="S1161" s="4" t="str">
        <f t="shared" si="96"/>
        <v>0179-24</v>
      </c>
      <c r="T1161" s="4" t="str">
        <f t="shared" si="97"/>
        <v>EC</v>
      </c>
      <c r="U1161" s="26"/>
      <c r="V1161" s="3"/>
      <c r="W1161" s="27"/>
      <c r="X1161" s="27"/>
      <c r="Y1161" s="28"/>
    </row>
    <row r="1162" spans="1:25" x14ac:dyDescent="0.25">
      <c r="A1162" s="10">
        <v>42637.723993055559</v>
      </c>
      <c r="B1162" s="11" t="s">
        <v>595</v>
      </c>
      <c r="C1162" s="11" t="s">
        <v>1049</v>
      </c>
      <c r="D1162" s="11" t="s">
        <v>33</v>
      </c>
      <c r="E1162" s="11" t="s">
        <v>55</v>
      </c>
      <c r="F1162" s="12">
        <v>0</v>
      </c>
      <c r="G1162" s="12">
        <v>39</v>
      </c>
      <c r="H1162" s="12">
        <v>1740</v>
      </c>
      <c r="I1162" s="12">
        <v>1801</v>
      </c>
      <c r="J1162" s="11" t="s">
        <v>56</v>
      </c>
      <c r="K1162" s="12">
        <v>1692</v>
      </c>
      <c r="L1162" s="19" t="s">
        <v>34</v>
      </c>
      <c r="M1162" s="21">
        <f t="shared" si="98"/>
        <v>-57.552</v>
      </c>
      <c r="N1162" s="22" t="str">
        <f>VLOOKUP(C1162,'[28]Trips&amp;Operators'!$C$1:$E$99999,3,FALSE)</f>
        <v>ISHMAEL</v>
      </c>
      <c r="O1162" s="14" t="s">
        <v>26</v>
      </c>
      <c r="P1162" s="15"/>
      <c r="Q1162" s="11" t="str">
        <f t="shared" si="94"/>
        <v>24</v>
      </c>
      <c r="R1162" s="16">
        <f t="shared" si="95"/>
        <v>42637</v>
      </c>
      <c r="S1162" s="2" t="str">
        <f t="shared" si="96"/>
        <v>63-24</v>
      </c>
      <c r="T1162" s="2" t="str">
        <f t="shared" si="97"/>
        <v>Other</v>
      </c>
      <c r="U1162" s="26"/>
      <c r="V1162" s="3"/>
      <c r="W1162" s="27"/>
      <c r="X1162" s="27"/>
      <c r="Y1162" s="28"/>
    </row>
    <row r="1163" spans="1:25" x14ac:dyDescent="0.25">
      <c r="A1163" s="3">
        <v>42637.767708333333</v>
      </c>
      <c r="B1163" s="4" t="s">
        <v>161</v>
      </c>
      <c r="C1163" s="4" t="s">
        <v>1050</v>
      </c>
      <c r="D1163" s="4" t="s">
        <v>30</v>
      </c>
      <c r="E1163" s="4" t="s">
        <v>55</v>
      </c>
      <c r="F1163" s="5">
        <v>0</v>
      </c>
      <c r="G1163" s="5">
        <v>87</v>
      </c>
      <c r="H1163" s="5">
        <v>24250</v>
      </c>
      <c r="I1163" s="5">
        <v>24135</v>
      </c>
      <c r="J1163" s="4" t="s">
        <v>56</v>
      </c>
      <c r="K1163" s="5">
        <v>24235</v>
      </c>
      <c r="L1163" s="17" t="s">
        <v>25</v>
      </c>
      <c r="M1163" s="29">
        <f t="shared" si="98"/>
        <v>-52.8</v>
      </c>
      <c r="N1163" s="30" t="str">
        <f>VLOOKUP(C1163,'[28]Trips&amp;Operators'!$C$1:$E$99999,3,FALSE)</f>
        <v>SMITH</v>
      </c>
      <c r="O1163" s="7" t="s">
        <v>26</v>
      </c>
      <c r="P1163" s="8"/>
      <c r="Q1163" s="4" t="str">
        <f t="shared" si="94"/>
        <v>24</v>
      </c>
      <c r="R1163" s="9">
        <f t="shared" si="95"/>
        <v>42637</v>
      </c>
      <c r="S1163" s="2" t="str">
        <f t="shared" si="96"/>
        <v>68-24</v>
      </c>
      <c r="T1163" s="2" t="str">
        <f t="shared" si="97"/>
        <v>Other</v>
      </c>
      <c r="U1163" s="26"/>
      <c r="V1163" s="3"/>
      <c r="W1163" s="27"/>
      <c r="X1163" s="27"/>
      <c r="Y1163" s="28"/>
    </row>
    <row r="1164" spans="1:25" x14ac:dyDescent="0.25">
      <c r="A1164" s="3">
        <v>42637.768043981479</v>
      </c>
      <c r="B1164" s="4" t="s">
        <v>161</v>
      </c>
      <c r="C1164" s="4" t="s">
        <v>1050</v>
      </c>
      <c r="D1164" s="4" t="s">
        <v>33</v>
      </c>
      <c r="E1164" s="4" t="s">
        <v>55</v>
      </c>
      <c r="F1164" s="5">
        <v>0</v>
      </c>
      <c r="G1164" s="5">
        <v>6</v>
      </c>
      <c r="H1164" s="5">
        <v>24121</v>
      </c>
      <c r="I1164" s="5">
        <v>24102</v>
      </c>
      <c r="J1164" s="4" t="s">
        <v>56</v>
      </c>
      <c r="K1164" s="5">
        <v>24235</v>
      </c>
      <c r="L1164" s="17" t="s">
        <v>25</v>
      </c>
      <c r="M1164" s="29">
        <f t="shared" si="98"/>
        <v>-70.224000000000004</v>
      </c>
      <c r="N1164" s="30" t="str">
        <f>VLOOKUP(C1164,'[28]Trips&amp;Operators'!$C$1:$E$99999,3,FALSE)</f>
        <v>SMITH</v>
      </c>
      <c r="O1164" s="7" t="s">
        <v>26</v>
      </c>
      <c r="P1164" s="8"/>
      <c r="Q1164" s="4" t="str">
        <f t="shared" si="94"/>
        <v>24</v>
      </c>
      <c r="R1164" s="9">
        <f t="shared" si="95"/>
        <v>42637</v>
      </c>
      <c r="S1164" s="2" t="str">
        <f t="shared" si="96"/>
        <v>68-24</v>
      </c>
      <c r="T1164" s="2" t="str">
        <f t="shared" si="97"/>
        <v>Other</v>
      </c>
      <c r="U1164" s="26"/>
      <c r="V1164" s="3"/>
      <c r="W1164" s="27"/>
      <c r="X1164" s="27"/>
      <c r="Y1164" s="28"/>
    </row>
    <row r="1165" spans="1:25" x14ac:dyDescent="0.25">
      <c r="A1165" s="3">
        <v>42637.787268518521</v>
      </c>
      <c r="B1165" s="4" t="s">
        <v>115</v>
      </c>
      <c r="C1165" s="4" t="s">
        <v>1051</v>
      </c>
      <c r="D1165" s="4" t="s">
        <v>33</v>
      </c>
      <c r="E1165" s="4" t="s">
        <v>63</v>
      </c>
      <c r="F1165" s="5">
        <v>0</v>
      </c>
      <c r="G1165" s="5">
        <v>7</v>
      </c>
      <c r="H1165" s="5">
        <v>839</v>
      </c>
      <c r="I1165" s="5">
        <v>0</v>
      </c>
      <c r="J1165" s="4" t="s">
        <v>64</v>
      </c>
      <c r="K1165" s="5">
        <v>839</v>
      </c>
      <c r="L1165" s="17" t="s">
        <v>25</v>
      </c>
      <c r="M1165" s="29">
        <f t="shared" si="98"/>
        <v>-442.99200000000002</v>
      </c>
      <c r="N1165" s="30" t="str">
        <f>VLOOKUP(C1165,'[28]Trips&amp;Operators'!$C$1:$E$99999,3,FALSE)</f>
        <v>ARVIDSON</v>
      </c>
      <c r="O1165" s="7" t="s">
        <v>26</v>
      </c>
      <c r="P1165" s="8"/>
      <c r="Q1165" s="4" t="str">
        <f t="shared" si="94"/>
        <v>24</v>
      </c>
      <c r="R1165" s="9">
        <f t="shared" si="95"/>
        <v>42637</v>
      </c>
      <c r="S1165" s="2" t="str">
        <f t="shared" si="96"/>
        <v>52-24</v>
      </c>
      <c r="T1165" s="2" t="str">
        <f t="shared" si="97"/>
        <v>Other</v>
      </c>
      <c r="U1165" s="26"/>
      <c r="V1165" s="3"/>
      <c r="W1165" s="27"/>
      <c r="X1165" s="27"/>
      <c r="Y1165" s="28"/>
    </row>
    <row r="1166" spans="1:25" x14ac:dyDescent="0.25">
      <c r="A1166" s="3">
        <v>42638.219108796293</v>
      </c>
      <c r="B1166" s="4" t="s">
        <v>172</v>
      </c>
      <c r="C1166" s="4" t="s">
        <v>1052</v>
      </c>
      <c r="D1166" s="4" t="s">
        <v>22</v>
      </c>
      <c r="E1166" s="4" t="s">
        <v>23</v>
      </c>
      <c r="F1166" s="5">
        <v>0</v>
      </c>
      <c r="G1166" s="5">
        <v>117</v>
      </c>
      <c r="H1166" s="5">
        <v>63135</v>
      </c>
      <c r="I1166" s="5">
        <v>63199</v>
      </c>
      <c r="J1166" s="4" t="s">
        <v>24</v>
      </c>
      <c r="K1166" s="5">
        <v>63069</v>
      </c>
      <c r="L1166" s="17" t="s">
        <v>34</v>
      </c>
      <c r="M1166" s="5">
        <f t="shared" si="98"/>
        <v>-68.64</v>
      </c>
      <c r="N1166" s="6" t="str">
        <f>VLOOKUP(C1166,'[29]Trips&amp;Operators'!$C$1:$E$99999,3,FALSE)</f>
        <v>STRICKLAND</v>
      </c>
      <c r="O1166" s="7" t="s">
        <v>26</v>
      </c>
      <c r="P1166" s="8" t="str">
        <f>VLOOKUP(E1166,[2]CommonEnf!$A$1:$B$19,2,FALSE)</f>
        <v>Crossing Early Arrival</v>
      </c>
      <c r="Q1166" s="4" t="str">
        <f t="shared" si="94"/>
        <v>25</v>
      </c>
      <c r="R1166" s="9">
        <f t="shared" si="95"/>
        <v>42638</v>
      </c>
      <c r="S1166" s="4" t="str">
        <f t="shared" si="96"/>
        <v>0111-25</v>
      </c>
      <c r="T1166" s="4" t="str">
        <f t="shared" si="97"/>
        <v>EC</v>
      </c>
      <c r="U1166" s="26"/>
      <c r="V1166" s="3"/>
      <c r="W1166" s="27"/>
      <c r="X1166" s="27"/>
      <c r="Y1166" s="28"/>
    </row>
    <row r="1167" spans="1:25" x14ac:dyDescent="0.25">
      <c r="A1167" s="3">
        <v>42638.442893518521</v>
      </c>
      <c r="B1167" s="4" t="s">
        <v>60</v>
      </c>
      <c r="C1167" s="4" t="s">
        <v>1053</v>
      </c>
      <c r="D1167" s="4" t="s">
        <v>22</v>
      </c>
      <c r="E1167" s="4" t="s">
        <v>23</v>
      </c>
      <c r="F1167" s="5">
        <v>0</v>
      </c>
      <c r="G1167" s="5">
        <v>131</v>
      </c>
      <c r="H1167" s="5">
        <v>63193</v>
      </c>
      <c r="I1167" s="5">
        <v>63112</v>
      </c>
      <c r="J1167" s="4" t="s">
        <v>24</v>
      </c>
      <c r="K1167" s="5">
        <v>63309</v>
      </c>
      <c r="L1167" s="17" t="s">
        <v>25</v>
      </c>
      <c r="M1167" s="5">
        <f t="shared" si="98"/>
        <v>-104.01600000000001</v>
      </c>
      <c r="N1167" s="6" t="str">
        <f>VLOOKUP(C1167,'[29]Trips&amp;Operators'!$C$1:$E$99999,3,FALSE)</f>
        <v>ACKERMAN</v>
      </c>
      <c r="O1167" s="7" t="s">
        <v>26</v>
      </c>
      <c r="P1167" s="8" t="str">
        <f>VLOOKUP(E1167,[2]CommonEnf!$A$1:$B$19,2,FALSE)</f>
        <v>Crossing Early Arrival</v>
      </c>
      <c r="Q1167" s="4" t="str">
        <f t="shared" si="94"/>
        <v>25</v>
      </c>
      <c r="R1167" s="9">
        <f t="shared" si="95"/>
        <v>42638</v>
      </c>
      <c r="S1167" s="4" t="str">
        <f t="shared" si="96"/>
        <v>0146-25</v>
      </c>
      <c r="T1167" s="4" t="str">
        <f t="shared" si="97"/>
        <v>EC</v>
      </c>
      <c r="U1167" s="26"/>
      <c r="V1167" s="3"/>
      <c r="W1167" s="27"/>
      <c r="X1167" s="27"/>
      <c r="Y1167" s="28"/>
    </row>
    <row r="1168" spans="1:25" x14ac:dyDescent="0.25">
      <c r="A1168" s="3">
        <v>42638.68240740741</v>
      </c>
      <c r="B1168" s="4" t="s">
        <v>415</v>
      </c>
      <c r="C1168" s="4" t="s">
        <v>1054</v>
      </c>
      <c r="D1168" s="4" t="s">
        <v>30</v>
      </c>
      <c r="E1168" s="4" t="s">
        <v>23</v>
      </c>
      <c r="F1168" s="5">
        <v>0</v>
      </c>
      <c r="G1168" s="5">
        <v>252</v>
      </c>
      <c r="H1168" s="5">
        <v>79482</v>
      </c>
      <c r="I1168" s="5">
        <v>78887</v>
      </c>
      <c r="J1168" s="4" t="s">
        <v>24</v>
      </c>
      <c r="K1168" s="5">
        <v>78469</v>
      </c>
      <c r="L1168" s="17" t="s">
        <v>25</v>
      </c>
      <c r="M1168" s="5">
        <f t="shared" si="98"/>
        <v>220.70400000000001</v>
      </c>
      <c r="N1168" s="6" t="str">
        <f>VLOOKUP(C1168,'[29]Trips&amp;Operators'!$C$1:$E$99999,3,FALSE)</f>
        <v>BRUDER</v>
      </c>
      <c r="O1168" s="7" t="s">
        <v>26</v>
      </c>
      <c r="P1168" s="8" t="s">
        <v>112</v>
      </c>
      <c r="Q1168" s="4" t="str">
        <f t="shared" si="94"/>
        <v>25</v>
      </c>
      <c r="R1168" s="9">
        <f t="shared" si="95"/>
        <v>42638</v>
      </c>
      <c r="S1168" s="4" t="str">
        <f t="shared" si="96"/>
        <v>0192-25</v>
      </c>
      <c r="T1168" s="4" t="str">
        <f t="shared" si="97"/>
        <v>EC</v>
      </c>
      <c r="U1168" s="26"/>
      <c r="V1168" s="3"/>
      <c r="W1168" s="27"/>
      <c r="X1168" s="27"/>
      <c r="Y1168" s="28"/>
    </row>
    <row r="1169" spans="1:25" x14ac:dyDescent="0.25">
      <c r="A1169" s="3">
        <v>42638.794618055559</v>
      </c>
      <c r="B1169" s="4" t="s">
        <v>35</v>
      </c>
      <c r="C1169" s="4" t="s">
        <v>1055</v>
      </c>
      <c r="D1169" s="4" t="s">
        <v>30</v>
      </c>
      <c r="E1169" s="4" t="s">
        <v>23</v>
      </c>
      <c r="F1169" s="5">
        <v>0</v>
      </c>
      <c r="G1169" s="5">
        <v>202</v>
      </c>
      <c r="H1169" s="5">
        <v>79191</v>
      </c>
      <c r="I1169" s="5">
        <v>78922</v>
      </c>
      <c r="J1169" s="4" t="s">
        <v>24</v>
      </c>
      <c r="K1169" s="5">
        <v>78469</v>
      </c>
      <c r="L1169" s="17" t="s">
        <v>25</v>
      </c>
      <c r="M1169" s="5">
        <f t="shared" si="98"/>
        <v>239.184</v>
      </c>
      <c r="N1169" s="6" t="str">
        <f>VLOOKUP(C1169,'[29]Trips&amp;Operators'!$C$1:$E$99999,3,FALSE)</f>
        <v>COOLAHAN</v>
      </c>
      <c r="O1169" s="7" t="s">
        <v>26</v>
      </c>
      <c r="P1169" s="8" t="s">
        <v>112</v>
      </c>
      <c r="Q1169" s="4" t="str">
        <f t="shared" si="94"/>
        <v>25</v>
      </c>
      <c r="R1169" s="9">
        <f t="shared" si="95"/>
        <v>42638</v>
      </c>
      <c r="S1169" s="4" t="str">
        <f t="shared" si="96"/>
        <v>0214-25</v>
      </c>
      <c r="T1169" s="4" t="str">
        <f t="shared" si="97"/>
        <v>EC</v>
      </c>
      <c r="U1169" s="26"/>
      <c r="V1169" s="3"/>
      <c r="W1169" s="27"/>
      <c r="X1169" s="27"/>
      <c r="Y1169" s="28"/>
    </row>
    <row r="1170" spans="1:25" x14ac:dyDescent="0.25">
      <c r="A1170" s="3">
        <v>42638.293067129627</v>
      </c>
      <c r="B1170" s="4" t="s">
        <v>48</v>
      </c>
      <c r="C1170" s="4" t="s">
        <v>1056</v>
      </c>
      <c r="D1170" s="4" t="s">
        <v>33</v>
      </c>
      <c r="E1170" s="4" t="s">
        <v>45</v>
      </c>
      <c r="F1170" s="5">
        <v>150</v>
      </c>
      <c r="G1170" s="5">
        <v>204</v>
      </c>
      <c r="H1170" s="5">
        <v>3195</v>
      </c>
      <c r="I1170" s="5">
        <v>3605</v>
      </c>
      <c r="J1170" s="4" t="s">
        <v>46</v>
      </c>
      <c r="K1170" s="5">
        <v>0</v>
      </c>
      <c r="L1170" s="17" t="s">
        <v>34</v>
      </c>
      <c r="M1170" s="5">
        <f t="shared" si="98"/>
        <v>-1903.44</v>
      </c>
      <c r="N1170" s="6" t="str">
        <f>VLOOKUP(C1170,'[29]Trips&amp;Operators'!$C$1:$E$99999,3,FALSE)</f>
        <v>KILLION</v>
      </c>
      <c r="O1170" s="7" t="s">
        <v>26</v>
      </c>
      <c r="P1170" s="8" t="str">
        <f>VLOOKUP(E1170,[2]CommonEnf!$A$1:$B$19,2,FALSE)</f>
        <v>Speed Restriction</v>
      </c>
      <c r="Q1170" s="4" t="str">
        <f t="shared" si="94"/>
        <v>25</v>
      </c>
      <c r="R1170" s="9">
        <f t="shared" si="95"/>
        <v>42638</v>
      </c>
      <c r="S1170" s="4" t="str">
        <f t="shared" si="96"/>
        <v>0127-25</v>
      </c>
      <c r="T1170" s="4" t="str">
        <f t="shared" si="97"/>
        <v>EC</v>
      </c>
      <c r="U1170" s="26"/>
      <c r="V1170" s="3"/>
      <c r="W1170" s="27"/>
      <c r="X1170" s="27"/>
      <c r="Y1170" s="28"/>
    </row>
    <row r="1171" spans="1:25" x14ac:dyDescent="0.25">
      <c r="A1171" s="3">
        <v>42638.428078703706</v>
      </c>
      <c r="B1171" s="4" t="s">
        <v>172</v>
      </c>
      <c r="C1171" s="4" t="s">
        <v>1057</v>
      </c>
      <c r="D1171" s="4" t="s">
        <v>33</v>
      </c>
      <c r="E1171" s="4" t="s">
        <v>45</v>
      </c>
      <c r="F1171" s="5">
        <v>150</v>
      </c>
      <c r="G1171" s="5">
        <v>205</v>
      </c>
      <c r="H1171" s="5">
        <v>3040</v>
      </c>
      <c r="I1171" s="5">
        <v>3497</v>
      </c>
      <c r="J1171" s="4" t="s">
        <v>46</v>
      </c>
      <c r="K1171" s="5">
        <v>0</v>
      </c>
      <c r="L1171" s="17" t="s">
        <v>34</v>
      </c>
      <c r="M1171" s="5">
        <f t="shared" si="98"/>
        <v>-1846.4159999999999</v>
      </c>
      <c r="N1171" s="6" t="str">
        <f>VLOOKUP(C1171,'[29]Trips&amp;Operators'!$C$1:$E$99999,3,FALSE)</f>
        <v>STRICKLAND</v>
      </c>
      <c r="O1171" s="7" t="s">
        <v>26</v>
      </c>
      <c r="P1171" s="8" t="str">
        <f>VLOOKUP(E1171,[2]CommonEnf!$A$1:$B$19,2,FALSE)</f>
        <v>Speed Restriction</v>
      </c>
      <c r="Q1171" s="4" t="str">
        <f t="shared" si="94"/>
        <v>25</v>
      </c>
      <c r="R1171" s="9">
        <f t="shared" si="95"/>
        <v>42638</v>
      </c>
      <c r="S1171" s="4" t="str">
        <f t="shared" si="96"/>
        <v>0153-25</v>
      </c>
      <c r="T1171" s="4" t="str">
        <f t="shared" si="97"/>
        <v>EC</v>
      </c>
      <c r="U1171" s="26"/>
      <c r="V1171" s="3"/>
      <c r="W1171" s="27"/>
      <c r="X1171" s="27"/>
      <c r="Y1171" s="28"/>
    </row>
    <row r="1172" spans="1:25" x14ac:dyDescent="0.25">
      <c r="A1172" s="3">
        <v>42638.428761574076</v>
      </c>
      <c r="B1172" s="4" t="s">
        <v>172</v>
      </c>
      <c r="C1172" s="4" t="s">
        <v>1057</v>
      </c>
      <c r="D1172" s="4" t="s">
        <v>33</v>
      </c>
      <c r="E1172" s="4" t="s">
        <v>45</v>
      </c>
      <c r="F1172" s="5">
        <v>150</v>
      </c>
      <c r="G1172" s="5">
        <v>200</v>
      </c>
      <c r="H1172" s="5">
        <v>4398</v>
      </c>
      <c r="I1172" s="5">
        <v>4798</v>
      </c>
      <c r="J1172" s="4" t="s">
        <v>46</v>
      </c>
      <c r="K1172" s="5">
        <v>0</v>
      </c>
      <c r="L1172" s="17" t="s">
        <v>34</v>
      </c>
      <c r="M1172" s="5">
        <f t="shared" si="98"/>
        <v>-2533.3440000000001</v>
      </c>
      <c r="N1172" s="6" t="str">
        <f>VLOOKUP(C1172,'[29]Trips&amp;Operators'!$C$1:$E$99999,3,FALSE)</f>
        <v>STRICKLAND</v>
      </c>
      <c r="O1172" s="7" t="s">
        <v>26</v>
      </c>
      <c r="P1172" s="8" t="str">
        <f>VLOOKUP(E1172,[2]CommonEnf!$A$1:$B$19,2,FALSE)</f>
        <v>Speed Restriction</v>
      </c>
      <c r="Q1172" s="4" t="str">
        <f t="shared" si="94"/>
        <v>25</v>
      </c>
      <c r="R1172" s="9">
        <f t="shared" si="95"/>
        <v>42638</v>
      </c>
      <c r="S1172" s="4" t="str">
        <f t="shared" si="96"/>
        <v>0153-25</v>
      </c>
      <c r="T1172" s="4" t="str">
        <f t="shared" si="97"/>
        <v>EC</v>
      </c>
      <c r="U1172" s="26"/>
      <c r="V1172" s="3"/>
      <c r="W1172" s="27"/>
      <c r="X1172" s="27"/>
      <c r="Y1172" s="28"/>
    </row>
    <row r="1173" spans="1:25" x14ac:dyDescent="0.25">
      <c r="A1173" s="3">
        <v>42638.35765046296</v>
      </c>
      <c r="B1173" s="4" t="s">
        <v>172</v>
      </c>
      <c r="C1173" s="4" t="s">
        <v>1058</v>
      </c>
      <c r="D1173" s="4" t="s">
        <v>30</v>
      </c>
      <c r="E1173" s="4" t="s">
        <v>45</v>
      </c>
      <c r="F1173" s="5">
        <v>400</v>
      </c>
      <c r="G1173" s="5">
        <v>508</v>
      </c>
      <c r="H1173" s="5">
        <v>16315</v>
      </c>
      <c r="I1173" s="5">
        <v>17846</v>
      </c>
      <c r="J1173" s="4" t="s">
        <v>46</v>
      </c>
      <c r="K1173" s="5">
        <v>17867</v>
      </c>
      <c r="L1173" s="17" t="s">
        <v>34</v>
      </c>
      <c r="M1173" s="5">
        <f t="shared" si="98"/>
        <v>11.087999999999999</v>
      </c>
      <c r="N1173" s="6" t="str">
        <f>VLOOKUP(C1173,'[29]Trips&amp;Operators'!$C$1:$E$99999,3,FALSE)</f>
        <v>STRICKLAND</v>
      </c>
      <c r="O1173" s="7" t="s">
        <v>26</v>
      </c>
      <c r="P1173" s="8" t="str">
        <f>VLOOKUP(E1173,[2]CommonEnf!$A$1:$B$19,2,FALSE)</f>
        <v>Speed Restriction</v>
      </c>
      <c r="Q1173" s="4" t="str">
        <f t="shared" si="94"/>
        <v>25</v>
      </c>
      <c r="R1173" s="9">
        <f t="shared" si="95"/>
        <v>42638</v>
      </c>
      <c r="S1173" s="4" t="str">
        <f t="shared" si="96"/>
        <v>0139-25</v>
      </c>
      <c r="T1173" s="4" t="str">
        <f t="shared" si="97"/>
        <v>EC</v>
      </c>
      <c r="U1173" s="26"/>
      <c r="V1173" s="3"/>
      <c r="W1173" s="27"/>
      <c r="X1173" s="27"/>
      <c r="Y1173" s="28"/>
    </row>
    <row r="1174" spans="1:25" x14ac:dyDescent="0.25">
      <c r="A1174" s="3">
        <v>42638.430578703701</v>
      </c>
      <c r="B1174" s="4" t="s">
        <v>172</v>
      </c>
      <c r="C1174" s="4" t="s">
        <v>1057</v>
      </c>
      <c r="D1174" s="4" t="s">
        <v>30</v>
      </c>
      <c r="E1174" s="4" t="s">
        <v>45</v>
      </c>
      <c r="F1174" s="5">
        <v>400</v>
      </c>
      <c r="G1174" s="5">
        <v>503</v>
      </c>
      <c r="H1174" s="5">
        <v>17168</v>
      </c>
      <c r="I1174" s="5">
        <v>17938</v>
      </c>
      <c r="J1174" s="4" t="s">
        <v>46</v>
      </c>
      <c r="K1174" s="5">
        <v>17867</v>
      </c>
      <c r="L1174" s="17" t="s">
        <v>34</v>
      </c>
      <c r="M1174" s="5">
        <f t="shared" si="98"/>
        <v>-37.488</v>
      </c>
      <c r="N1174" s="6" t="str">
        <f>VLOOKUP(C1174,'[29]Trips&amp;Operators'!$C$1:$E$99999,3,FALSE)</f>
        <v>STRICKLAND</v>
      </c>
      <c r="O1174" s="7" t="s">
        <v>26</v>
      </c>
      <c r="P1174" s="8" t="str">
        <f>VLOOKUP(E1174,[2]CommonEnf!$A$1:$B$19,2,FALSE)</f>
        <v>Speed Restriction</v>
      </c>
      <c r="Q1174" s="4" t="str">
        <f t="shared" si="94"/>
        <v>25</v>
      </c>
      <c r="R1174" s="9">
        <f t="shared" si="95"/>
        <v>42638</v>
      </c>
      <c r="S1174" s="4" t="str">
        <f t="shared" si="96"/>
        <v>0153-25</v>
      </c>
      <c r="T1174" s="4" t="str">
        <f t="shared" si="97"/>
        <v>EC</v>
      </c>
      <c r="U1174" s="26"/>
      <c r="V1174" s="3"/>
      <c r="W1174" s="27"/>
      <c r="X1174" s="27"/>
      <c r="Y1174" s="28"/>
    </row>
    <row r="1175" spans="1:25" x14ac:dyDescent="0.25">
      <c r="A1175" s="3">
        <v>42638.659363425926</v>
      </c>
      <c r="B1175" s="4" t="s">
        <v>122</v>
      </c>
      <c r="C1175" s="4" t="s">
        <v>1059</v>
      </c>
      <c r="D1175" s="4" t="s">
        <v>30</v>
      </c>
      <c r="E1175" s="4" t="s">
        <v>45</v>
      </c>
      <c r="F1175" s="5">
        <v>300</v>
      </c>
      <c r="G1175" s="5">
        <v>487</v>
      </c>
      <c r="H1175" s="5">
        <v>24145</v>
      </c>
      <c r="I1175" s="5">
        <v>22584</v>
      </c>
      <c r="J1175" s="4" t="s">
        <v>46</v>
      </c>
      <c r="K1175" s="5">
        <v>21848</v>
      </c>
      <c r="L1175" s="17" t="s">
        <v>25</v>
      </c>
      <c r="M1175" s="5">
        <f t="shared" si="98"/>
        <v>388.608</v>
      </c>
      <c r="N1175" s="6" t="str">
        <f>VLOOKUP(C1175,'[29]Trips&amp;Operators'!$C$1:$E$99999,3,FALSE)</f>
        <v>SHOOK</v>
      </c>
      <c r="O1175" s="7" t="s">
        <v>26</v>
      </c>
      <c r="P1175" s="8" t="str">
        <f>VLOOKUP(E1175,[2]CommonEnf!$A$1:$B$19,2,FALSE)</f>
        <v>Speed Restriction</v>
      </c>
      <c r="Q1175" s="4" t="str">
        <f t="shared" si="94"/>
        <v>25</v>
      </c>
      <c r="R1175" s="9">
        <f t="shared" si="95"/>
        <v>42638</v>
      </c>
      <c r="S1175" s="4" t="str">
        <f t="shared" si="96"/>
        <v>0186-25</v>
      </c>
      <c r="T1175" s="4" t="str">
        <f t="shared" si="97"/>
        <v>EC</v>
      </c>
      <c r="U1175" s="26"/>
      <c r="V1175" s="3"/>
      <c r="W1175" s="27"/>
      <c r="X1175" s="27"/>
      <c r="Y1175" s="28"/>
    </row>
    <row r="1176" spans="1:25" x14ac:dyDescent="0.25">
      <c r="A1176" s="3">
        <v>42638.467824074076</v>
      </c>
      <c r="B1176" s="4" t="s">
        <v>152</v>
      </c>
      <c r="C1176" s="4" t="s">
        <v>1060</v>
      </c>
      <c r="D1176" s="4" t="s">
        <v>30</v>
      </c>
      <c r="E1176" s="4" t="s">
        <v>45</v>
      </c>
      <c r="F1176" s="5">
        <v>400</v>
      </c>
      <c r="G1176" s="5">
        <v>474</v>
      </c>
      <c r="H1176" s="5">
        <v>121054</v>
      </c>
      <c r="I1176" s="5">
        <v>119805</v>
      </c>
      <c r="J1176" s="4" t="s">
        <v>46</v>
      </c>
      <c r="K1176" s="5">
        <v>119716</v>
      </c>
      <c r="L1176" s="17" t="s">
        <v>25</v>
      </c>
      <c r="M1176" s="5">
        <f t="shared" si="98"/>
        <v>46.991999999999997</v>
      </c>
      <c r="N1176" s="6" t="str">
        <f>VLOOKUP(C1176,'[29]Trips&amp;Operators'!$C$1:$E$99999,3,FALSE)</f>
        <v>MALAVE</v>
      </c>
      <c r="O1176" s="7" t="s">
        <v>26</v>
      </c>
      <c r="P1176" s="8" t="str">
        <f>VLOOKUP(E1176,[2]CommonEnf!$A$1:$B$19,2,FALSE)</f>
        <v>Speed Restriction</v>
      </c>
      <c r="Q1176" s="4" t="str">
        <f t="shared" si="94"/>
        <v>25</v>
      </c>
      <c r="R1176" s="9">
        <f t="shared" si="95"/>
        <v>42638</v>
      </c>
      <c r="S1176" s="4" t="str">
        <f t="shared" si="96"/>
        <v>0152-25</v>
      </c>
      <c r="T1176" s="4" t="str">
        <f t="shared" si="97"/>
        <v>EC</v>
      </c>
      <c r="U1176" s="26"/>
      <c r="V1176" s="3"/>
      <c r="W1176" s="27"/>
      <c r="X1176" s="27"/>
      <c r="Y1176" s="28"/>
    </row>
    <row r="1177" spans="1:25" x14ac:dyDescent="0.25">
      <c r="A1177" s="3">
        <v>42638.707407407404</v>
      </c>
      <c r="B1177" s="4" t="s">
        <v>122</v>
      </c>
      <c r="C1177" s="4" t="s">
        <v>1061</v>
      </c>
      <c r="D1177" s="4" t="s">
        <v>33</v>
      </c>
      <c r="E1177" s="4" t="s">
        <v>45</v>
      </c>
      <c r="F1177" s="5">
        <v>350</v>
      </c>
      <c r="G1177" s="5">
        <v>409</v>
      </c>
      <c r="H1177" s="5">
        <v>224543</v>
      </c>
      <c r="I1177" s="5">
        <v>222991</v>
      </c>
      <c r="J1177" s="4" t="s">
        <v>46</v>
      </c>
      <c r="K1177" s="5">
        <v>232107</v>
      </c>
      <c r="L1177" s="17" t="s">
        <v>25</v>
      </c>
      <c r="M1177" s="5">
        <f t="shared" si="98"/>
        <v>-4813.2479999999996</v>
      </c>
      <c r="N1177" s="6" t="str">
        <f>VLOOKUP(C1177,'[29]Trips&amp;Operators'!$C$1:$E$99999,3,FALSE)</f>
        <v>SHOOK</v>
      </c>
      <c r="O1177" s="7" t="s">
        <v>26</v>
      </c>
      <c r="P1177" s="8" t="str">
        <f>VLOOKUP(E1177,[2]CommonEnf!$A$1:$B$19,2,FALSE)</f>
        <v>Speed Restriction</v>
      </c>
      <c r="Q1177" s="4" t="str">
        <f t="shared" si="94"/>
        <v>25</v>
      </c>
      <c r="R1177" s="9">
        <f t="shared" si="95"/>
        <v>42638</v>
      </c>
      <c r="S1177" s="4" t="str">
        <f t="shared" si="96"/>
        <v>0200-25</v>
      </c>
      <c r="T1177" s="4" t="str">
        <f t="shared" si="97"/>
        <v>EC</v>
      </c>
      <c r="U1177" s="26"/>
      <c r="V1177" s="3"/>
      <c r="W1177" s="27"/>
      <c r="X1177" s="27"/>
      <c r="Y1177" s="28"/>
    </row>
    <row r="1178" spans="1:25" x14ac:dyDescent="0.25">
      <c r="A1178" s="3">
        <v>42638.733171296299</v>
      </c>
      <c r="B1178" s="4" t="s">
        <v>122</v>
      </c>
      <c r="C1178" s="4" t="s">
        <v>1061</v>
      </c>
      <c r="D1178" s="4" t="s">
        <v>30</v>
      </c>
      <c r="E1178" s="4" t="s">
        <v>55</v>
      </c>
      <c r="F1178" s="5">
        <v>0</v>
      </c>
      <c r="G1178" s="5">
        <v>154</v>
      </c>
      <c r="H1178" s="5">
        <v>5380</v>
      </c>
      <c r="I1178" s="5">
        <v>5065</v>
      </c>
      <c r="J1178" s="4" t="s">
        <v>56</v>
      </c>
      <c r="K1178" s="5">
        <v>4677</v>
      </c>
      <c r="L1178" s="17" t="s">
        <v>25</v>
      </c>
      <c r="M1178" s="5">
        <f t="shared" si="98"/>
        <v>204.864</v>
      </c>
      <c r="N1178" s="6" t="str">
        <f>VLOOKUP(C1178,'[29]Trips&amp;Operators'!$C$1:$E$99999,3,FALSE)</f>
        <v>SHOOK</v>
      </c>
      <c r="O1178" s="7" t="s">
        <v>120</v>
      </c>
      <c r="P1178" s="8" t="s">
        <v>992</v>
      </c>
      <c r="Q1178" s="4" t="str">
        <f t="shared" si="94"/>
        <v>25</v>
      </c>
      <c r="R1178" s="9">
        <f t="shared" si="95"/>
        <v>42638</v>
      </c>
      <c r="S1178" s="4" t="str">
        <f t="shared" si="96"/>
        <v>0200-25</v>
      </c>
      <c r="T1178" s="4" t="str">
        <f t="shared" si="97"/>
        <v>EC</v>
      </c>
      <c r="U1178" s="26"/>
      <c r="V1178" s="3"/>
      <c r="W1178" s="27"/>
      <c r="X1178" s="27"/>
      <c r="Y1178" s="28"/>
    </row>
    <row r="1179" spans="1:25" x14ac:dyDescent="0.25">
      <c r="A1179" s="3">
        <v>42638.733865740738</v>
      </c>
      <c r="B1179" s="4" t="s">
        <v>122</v>
      </c>
      <c r="C1179" s="4" t="s">
        <v>1061</v>
      </c>
      <c r="D1179" s="4" t="s">
        <v>30</v>
      </c>
      <c r="E1179" s="4" t="s">
        <v>55</v>
      </c>
      <c r="F1179" s="5">
        <v>0</v>
      </c>
      <c r="G1179" s="5">
        <v>154</v>
      </c>
      <c r="H1179" s="5">
        <v>5380</v>
      </c>
      <c r="I1179" s="5">
        <v>5065</v>
      </c>
      <c r="J1179" s="4" t="s">
        <v>56</v>
      </c>
      <c r="K1179" s="5">
        <v>4677</v>
      </c>
      <c r="L1179" s="17" t="s">
        <v>25</v>
      </c>
      <c r="M1179" s="5">
        <f t="shared" si="98"/>
        <v>204.864</v>
      </c>
      <c r="N1179" s="6" t="str">
        <f>VLOOKUP(C1179,'[29]Trips&amp;Operators'!$C$1:$E$99999,3,FALSE)</f>
        <v>SHOOK</v>
      </c>
      <c r="O1179" s="7" t="s">
        <v>120</v>
      </c>
      <c r="P1179" s="8" t="s">
        <v>992</v>
      </c>
      <c r="Q1179" s="4" t="str">
        <f t="shared" si="94"/>
        <v>25</v>
      </c>
      <c r="R1179" s="9">
        <f t="shared" si="95"/>
        <v>42638</v>
      </c>
      <c r="S1179" s="4" t="str">
        <f t="shared" si="96"/>
        <v>0200-25</v>
      </c>
      <c r="T1179" s="4" t="str">
        <f t="shared" si="97"/>
        <v>EC</v>
      </c>
      <c r="U1179" s="26"/>
      <c r="V1179" s="3"/>
      <c r="W1179" s="27"/>
      <c r="X1179" s="27"/>
      <c r="Y1179" s="28"/>
    </row>
    <row r="1180" spans="1:25" x14ac:dyDescent="0.25">
      <c r="A1180" s="3">
        <v>42638.837002314816</v>
      </c>
      <c r="B1180" s="4" t="s">
        <v>415</v>
      </c>
      <c r="C1180" s="4" t="s">
        <v>1062</v>
      </c>
      <c r="D1180" s="4" t="s">
        <v>30</v>
      </c>
      <c r="E1180" s="4" t="s">
        <v>55</v>
      </c>
      <c r="F1180" s="5">
        <v>0</v>
      </c>
      <c r="G1180" s="5">
        <v>181</v>
      </c>
      <c r="H1180" s="5">
        <v>5494</v>
      </c>
      <c r="I1180" s="5">
        <v>5238</v>
      </c>
      <c r="J1180" s="4" t="s">
        <v>56</v>
      </c>
      <c r="K1180" s="5">
        <v>4677</v>
      </c>
      <c r="L1180" s="17" t="s">
        <v>25</v>
      </c>
      <c r="M1180" s="5">
        <f t="shared" si="98"/>
        <v>296.20800000000003</v>
      </c>
      <c r="N1180" s="6" t="str">
        <f>VLOOKUP(C1180,'[29]Trips&amp;Operators'!$C$1:$E$99999,3,FALSE)</f>
        <v>CHANDLER</v>
      </c>
      <c r="O1180" s="7" t="s">
        <v>120</v>
      </c>
      <c r="P1180" s="8" t="s">
        <v>992</v>
      </c>
      <c r="Q1180" s="4" t="str">
        <f t="shared" si="94"/>
        <v>25</v>
      </c>
      <c r="R1180" s="9">
        <f t="shared" si="95"/>
        <v>42638</v>
      </c>
      <c r="S1180" s="4" t="str">
        <f t="shared" si="96"/>
        <v>0220-25</v>
      </c>
      <c r="T1180" s="4" t="str">
        <f t="shared" si="97"/>
        <v>EC</v>
      </c>
      <c r="U1180" s="26"/>
      <c r="V1180" s="3"/>
      <c r="W1180" s="27"/>
      <c r="X1180" s="27"/>
      <c r="Y1180" s="28"/>
    </row>
    <row r="1181" spans="1:25" x14ac:dyDescent="0.25">
      <c r="A1181" s="3">
        <v>42638.794351851851</v>
      </c>
      <c r="B1181" s="4" t="s">
        <v>172</v>
      </c>
      <c r="C1181" s="4" t="s">
        <v>1063</v>
      </c>
      <c r="D1181" s="4" t="s">
        <v>30</v>
      </c>
      <c r="E1181" s="4" t="s">
        <v>55</v>
      </c>
      <c r="F1181" s="5">
        <v>0</v>
      </c>
      <c r="G1181" s="5">
        <v>341</v>
      </c>
      <c r="H1181" s="5">
        <v>10771</v>
      </c>
      <c r="I1181" s="5">
        <v>11278</v>
      </c>
      <c r="J1181" s="4" t="s">
        <v>56</v>
      </c>
      <c r="K1181" s="5">
        <v>10800</v>
      </c>
      <c r="L1181" s="17" t="s">
        <v>34</v>
      </c>
      <c r="M1181" s="5">
        <f t="shared" si="98"/>
        <v>-252.38399999999999</v>
      </c>
      <c r="N1181" s="6" t="str">
        <f>VLOOKUP(C1181,'[29]Trips&amp;Operators'!$C$1:$E$99999,3,FALSE)</f>
        <v>LEVERE</v>
      </c>
      <c r="O1181" s="7" t="s">
        <v>120</v>
      </c>
      <c r="P1181" s="8" t="s">
        <v>992</v>
      </c>
      <c r="Q1181" s="4" t="str">
        <f t="shared" si="94"/>
        <v>25</v>
      </c>
      <c r="R1181" s="9">
        <f t="shared" si="95"/>
        <v>42638</v>
      </c>
      <c r="S1181" s="4" t="str">
        <f t="shared" si="96"/>
        <v>0221-25</v>
      </c>
      <c r="T1181" s="4" t="str">
        <f t="shared" si="97"/>
        <v>EC</v>
      </c>
      <c r="U1181" s="26"/>
      <c r="V1181" s="3"/>
      <c r="W1181" s="27"/>
      <c r="X1181" s="27"/>
      <c r="Y1181" s="28"/>
    </row>
    <row r="1182" spans="1:25" x14ac:dyDescent="0.25">
      <c r="A1182" s="3">
        <v>42638.795104166667</v>
      </c>
      <c r="B1182" s="4" t="s">
        <v>172</v>
      </c>
      <c r="C1182" s="4" t="s">
        <v>1063</v>
      </c>
      <c r="D1182" s="4" t="s">
        <v>33</v>
      </c>
      <c r="E1182" s="4" t="s">
        <v>55</v>
      </c>
      <c r="F1182" s="5">
        <v>0</v>
      </c>
      <c r="G1182" s="5">
        <v>7</v>
      </c>
      <c r="H1182" s="5">
        <v>11271</v>
      </c>
      <c r="I1182" s="5">
        <v>11295</v>
      </c>
      <c r="J1182" s="4" t="s">
        <v>56</v>
      </c>
      <c r="K1182" s="5">
        <v>10800</v>
      </c>
      <c r="L1182" s="17" t="s">
        <v>34</v>
      </c>
      <c r="M1182" s="5">
        <f t="shared" si="98"/>
        <v>-261.36</v>
      </c>
      <c r="N1182" s="6" t="str">
        <f>VLOOKUP(C1182,'[29]Trips&amp;Operators'!$C$1:$E$99999,3,FALSE)</f>
        <v>LEVERE</v>
      </c>
      <c r="O1182" s="7" t="s">
        <v>120</v>
      </c>
      <c r="P1182" s="8" t="s">
        <v>992</v>
      </c>
      <c r="Q1182" s="4" t="str">
        <f t="shared" si="94"/>
        <v>25</v>
      </c>
      <c r="R1182" s="9">
        <f t="shared" si="95"/>
        <v>42638</v>
      </c>
      <c r="S1182" s="4" t="str">
        <f t="shared" si="96"/>
        <v>0221-25</v>
      </c>
      <c r="T1182" s="4" t="str">
        <f t="shared" si="97"/>
        <v>EC</v>
      </c>
      <c r="U1182" s="26"/>
      <c r="V1182" s="3"/>
      <c r="W1182" s="27"/>
      <c r="X1182" s="27"/>
      <c r="Y1182" s="28"/>
    </row>
    <row r="1183" spans="1:25" x14ac:dyDescent="0.25">
      <c r="A1183" s="3">
        <v>42638.795787037037</v>
      </c>
      <c r="B1183" s="4" t="s">
        <v>172</v>
      </c>
      <c r="C1183" s="4" t="s">
        <v>1063</v>
      </c>
      <c r="D1183" s="4" t="s">
        <v>33</v>
      </c>
      <c r="E1183" s="4" t="s">
        <v>55</v>
      </c>
      <c r="F1183" s="5">
        <v>0</v>
      </c>
      <c r="G1183" s="5">
        <v>7</v>
      </c>
      <c r="H1183" s="5">
        <v>11271</v>
      </c>
      <c r="I1183" s="5">
        <v>11298</v>
      </c>
      <c r="J1183" s="4" t="s">
        <v>56</v>
      </c>
      <c r="K1183" s="5">
        <v>10800</v>
      </c>
      <c r="L1183" s="17" t="s">
        <v>34</v>
      </c>
      <c r="M1183" s="5">
        <f t="shared" si="98"/>
        <v>-262.94400000000002</v>
      </c>
      <c r="N1183" s="6" t="str">
        <f>VLOOKUP(C1183,'[29]Trips&amp;Operators'!$C$1:$E$99999,3,FALSE)</f>
        <v>LEVERE</v>
      </c>
      <c r="O1183" s="7" t="s">
        <v>120</v>
      </c>
      <c r="P1183" s="8" t="s">
        <v>992</v>
      </c>
      <c r="Q1183" s="4" t="str">
        <f t="shared" si="94"/>
        <v>25</v>
      </c>
      <c r="R1183" s="9">
        <f t="shared" si="95"/>
        <v>42638</v>
      </c>
      <c r="S1183" s="4" t="str">
        <f t="shared" si="96"/>
        <v>0221-25</v>
      </c>
      <c r="T1183" s="4" t="str">
        <f t="shared" si="97"/>
        <v>EC</v>
      </c>
      <c r="U1183" s="26"/>
      <c r="V1183" s="3"/>
      <c r="W1183" s="27"/>
      <c r="X1183" s="27"/>
      <c r="Y1183" s="28"/>
    </row>
    <row r="1184" spans="1:25" x14ac:dyDescent="0.25">
      <c r="A1184" s="3">
        <v>42638.140381944446</v>
      </c>
      <c r="B1184" s="4" t="s">
        <v>172</v>
      </c>
      <c r="C1184" s="4" t="s">
        <v>1064</v>
      </c>
      <c r="D1184" s="4" t="s">
        <v>30</v>
      </c>
      <c r="E1184" s="4" t="s">
        <v>55</v>
      </c>
      <c r="F1184" s="5">
        <v>0</v>
      </c>
      <c r="G1184" s="5">
        <v>191</v>
      </c>
      <c r="H1184" s="5">
        <v>27585</v>
      </c>
      <c r="I1184" s="5">
        <v>27809</v>
      </c>
      <c r="J1184" s="4" t="s">
        <v>56</v>
      </c>
      <c r="K1184" s="5">
        <v>28054</v>
      </c>
      <c r="L1184" s="17" t="s">
        <v>34</v>
      </c>
      <c r="M1184" s="5">
        <f t="shared" si="98"/>
        <v>129.36000000000001</v>
      </c>
      <c r="N1184" s="6" t="str">
        <f>VLOOKUP(C1184,'[29]Trips&amp;Operators'!$C$1:$E$99999,3,FALSE)</f>
        <v>KILLION</v>
      </c>
      <c r="O1184" s="7" t="s">
        <v>120</v>
      </c>
      <c r="P1184" s="8" t="s">
        <v>121</v>
      </c>
      <c r="Q1184" s="4" t="str">
        <f t="shared" si="94"/>
        <v>25</v>
      </c>
      <c r="R1184" s="9">
        <f t="shared" si="95"/>
        <v>42638</v>
      </c>
      <c r="S1184" s="4" t="str">
        <f t="shared" si="96"/>
        <v>0101-25</v>
      </c>
      <c r="T1184" s="4" t="str">
        <f t="shared" si="97"/>
        <v>EC</v>
      </c>
      <c r="U1184" s="26"/>
      <c r="V1184" s="3"/>
      <c r="W1184" s="27"/>
      <c r="X1184" s="27"/>
      <c r="Y1184" s="28"/>
    </row>
    <row r="1185" spans="1:25" x14ac:dyDescent="0.25">
      <c r="A1185" s="3">
        <v>42638.141064814816</v>
      </c>
      <c r="B1185" s="4" t="s">
        <v>172</v>
      </c>
      <c r="C1185" s="4" t="s">
        <v>1064</v>
      </c>
      <c r="D1185" s="4" t="s">
        <v>30</v>
      </c>
      <c r="E1185" s="4" t="s">
        <v>55</v>
      </c>
      <c r="F1185" s="5">
        <v>0</v>
      </c>
      <c r="G1185" s="5">
        <v>191</v>
      </c>
      <c r="H1185" s="5">
        <v>27585</v>
      </c>
      <c r="I1185" s="5">
        <v>27807</v>
      </c>
      <c r="J1185" s="4" t="s">
        <v>56</v>
      </c>
      <c r="K1185" s="5">
        <v>28054</v>
      </c>
      <c r="L1185" s="17" t="s">
        <v>34</v>
      </c>
      <c r="M1185" s="5">
        <f t="shared" si="98"/>
        <v>130.416</v>
      </c>
      <c r="N1185" s="6" t="str">
        <f>VLOOKUP(C1185,'[29]Trips&amp;Operators'!$C$1:$E$99999,3,FALSE)</f>
        <v>KILLION</v>
      </c>
      <c r="O1185" s="7" t="s">
        <v>120</v>
      </c>
      <c r="P1185" s="8" t="s">
        <v>121</v>
      </c>
      <c r="Q1185" s="4" t="str">
        <f t="shared" si="94"/>
        <v>25</v>
      </c>
      <c r="R1185" s="9">
        <f t="shared" si="95"/>
        <v>42638</v>
      </c>
      <c r="S1185" s="4" t="str">
        <f t="shared" si="96"/>
        <v>0101-25</v>
      </c>
      <c r="T1185" s="4" t="str">
        <f t="shared" si="97"/>
        <v>EC</v>
      </c>
      <c r="U1185" s="26"/>
      <c r="V1185" s="3"/>
      <c r="W1185" s="27"/>
      <c r="X1185" s="27"/>
      <c r="Y1185" s="28"/>
    </row>
    <row r="1186" spans="1:25" x14ac:dyDescent="0.25">
      <c r="A1186" s="3">
        <v>42638.391944444447</v>
      </c>
      <c r="B1186" s="4" t="s">
        <v>152</v>
      </c>
      <c r="C1186" s="4" t="s">
        <v>1065</v>
      </c>
      <c r="D1186" s="4" t="s">
        <v>30</v>
      </c>
      <c r="E1186" s="4" t="s">
        <v>55</v>
      </c>
      <c r="F1186" s="5">
        <v>0</v>
      </c>
      <c r="G1186" s="5">
        <v>599</v>
      </c>
      <c r="H1186" s="5">
        <v>130986</v>
      </c>
      <c r="I1186" s="5">
        <v>128929</v>
      </c>
      <c r="J1186" s="4" t="s">
        <v>56</v>
      </c>
      <c r="K1186" s="5">
        <v>127587</v>
      </c>
      <c r="L1186" s="17" t="s">
        <v>25</v>
      </c>
      <c r="M1186" s="5">
        <f t="shared" si="98"/>
        <v>708.57600000000014</v>
      </c>
      <c r="N1186" s="6" t="str">
        <f>VLOOKUP(C1186,'[29]Trips&amp;Operators'!$C$1:$E$99999,3,FALSE)</f>
        <v>MALAVE</v>
      </c>
      <c r="O1186" s="7" t="s">
        <v>26</v>
      </c>
      <c r="P1186" s="8" t="str">
        <f>VLOOKUP(E1186,[2]CommonEnf!$A$1:$B$19,2,FALSE)</f>
        <v>Legitimate STOP signal aspect</v>
      </c>
      <c r="Q1186" s="4" t="str">
        <f t="shared" si="94"/>
        <v>25</v>
      </c>
      <c r="R1186" s="9">
        <f t="shared" si="95"/>
        <v>42638</v>
      </c>
      <c r="S1186" s="4" t="str">
        <f t="shared" si="96"/>
        <v>0138-25</v>
      </c>
      <c r="T1186" s="4" t="str">
        <f t="shared" si="97"/>
        <v>EC</v>
      </c>
      <c r="U1186" s="26"/>
      <c r="V1186" s="3"/>
      <c r="W1186" s="27"/>
      <c r="X1186" s="27"/>
      <c r="Y1186" s="28"/>
    </row>
    <row r="1187" spans="1:25" x14ac:dyDescent="0.25">
      <c r="A1187" s="3">
        <v>42638.65357638889</v>
      </c>
      <c r="B1187" s="4" t="s">
        <v>60</v>
      </c>
      <c r="C1187" s="4" t="s">
        <v>1066</v>
      </c>
      <c r="D1187" s="4" t="s">
        <v>30</v>
      </c>
      <c r="E1187" s="4" t="s">
        <v>55</v>
      </c>
      <c r="F1187" s="5">
        <v>0</v>
      </c>
      <c r="G1187" s="5">
        <v>84</v>
      </c>
      <c r="H1187" s="5">
        <v>128099</v>
      </c>
      <c r="I1187" s="5">
        <v>128017</v>
      </c>
      <c r="J1187" s="4" t="s">
        <v>56</v>
      </c>
      <c r="K1187" s="5">
        <v>127587</v>
      </c>
      <c r="L1187" s="17" t="s">
        <v>25</v>
      </c>
      <c r="M1187" s="5">
        <f t="shared" si="98"/>
        <v>227.04</v>
      </c>
      <c r="N1187" s="6" t="str">
        <f>VLOOKUP(C1187,'[29]Trips&amp;Operators'!$C$1:$E$99999,3,FALSE)</f>
        <v>STEWART</v>
      </c>
      <c r="O1187" s="7" t="s">
        <v>26</v>
      </c>
      <c r="P1187" s="8" t="str">
        <f>VLOOKUP(E1187,[2]CommonEnf!$A$1:$B$19,2,FALSE)</f>
        <v>Legitimate STOP signal aspect</v>
      </c>
      <c r="Q1187" s="4" t="str">
        <f t="shared" si="94"/>
        <v>25</v>
      </c>
      <c r="R1187" s="9">
        <f t="shared" si="95"/>
        <v>42638</v>
      </c>
      <c r="S1187" s="4" t="str">
        <f t="shared" si="96"/>
        <v>0188-25</v>
      </c>
      <c r="T1187" s="4" t="str">
        <f t="shared" si="97"/>
        <v>EC</v>
      </c>
      <c r="U1187" s="26"/>
      <c r="V1187" s="3"/>
      <c r="W1187" s="27"/>
      <c r="X1187" s="27"/>
      <c r="Y1187" s="28"/>
    </row>
    <row r="1188" spans="1:25" x14ac:dyDescent="0.25">
      <c r="A1188" s="3">
        <v>42638.784745370373</v>
      </c>
      <c r="B1188" s="4" t="s">
        <v>82</v>
      </c>
      <c r="C1188" s="4" t="s">
        <v>1067</v>
      </c>
      <c r="D1188" s="4" t="s">
        <v>30</v>
      </c>
      <c r="E1188" s="4" t="s">
        <v>55</v>
      </c>
      <c r="F1188" s="5">
        <v>0</v>
      </c>
      <c r="G1188" s="5">
        <v>84</v>
      </c>
      <c r="H1188" s="5">
        <v>155230</v>
      </c>
      <c r="I1188" s="5">
        <v>155343</v>
      </c>
      <c r="J1188" s="4" t="s">
        <v>56</v>
      </c>
      <c r="K1188" s="5">
        <v>155600</v>
      </c>
      <c r="L1188" s="17" t="s">
        <v>34</v>
      </c>
      <c r="M1188" s="5">
        <f t="shared" si="98"/>
        <v>135.696</v>
      </c>
      <c r="N1188" s="6" t="str">
        <f>VLOOKUP(C1188,'[29]Trips&amp;Operators'!$C$1:$E$99999,3,FALSE)</f>
        <v>NEWELL</v>
      </c>
      <c r="O1188" s="7" t="s">
        <v>26</v>
      </c>
      <c r="P1188" s="8" t="str">
        <f>VLOOKUP(E1188,[2]CommonEnf!$A$1:$B$19,2,FALSE)</f>
        <v>Legitimate STOP signal aspect</v>
      </c>
      <c r="Q1188" s="4" t="str">
        <f t="shared" si="94"/>
        <v>25</v>
      </c>
      <c r="R1188" s="9">
        <f t="shared" si="95"/>
        <v>42638</v>
      </c>
      <c r="S1188" s="4" t="str">
        <f t="shared" si="96"/>
        <v>0217-25</v>
      </c>
      <c r="T1188" s="4" t="str">
        <f t="shared" si="97"/>
        <v>EC</v>
      </c>
      <c r="U1188" s="26"/>
      <c r="V1188" s="3"/>
      <c r="W1188" s="27"/>
      <c r="X1188" s="27"/>
      <c r="Y1188" s="28"/>
    </row>
    <row r="1189" spans="1:25" x14ac:dyDescent="0.25">
      <c r="A1189" s="3">
        <v>42638.293263888889</v>
      </c>
      <c r="B1189" s="4" t="s">
        <v>66</v>
      </c>
      <c r="C1189" s="4" t="s">
        <v>1068</v>
      </c>
      <c r="D1189" s="4" t="s">
        <v>30</v>
      </c>
      <c r="E1189" s="4" t="s">
        <v>55</v>
      </c>
      <c r="F1189" s="5">
        <v>0</v>
      </c>
      <c r="G1189" s="5">
        <v>359</v>
      </c>
      <c r="H1189" s="5">
        <v>193581</v>
      </c>
      <c r="I1189" s="5">
        <v>192739</v>
      </c>
      <c r="J1189" s="4" t="s">
        <v>56</v>
      </c>
      <c r="K1189" s="5">
        <v>191723</v>
      </c>
      <c r="L1189" s="17" t="s">
        <v>25</v>
      </c>
      <c r="M1189" s="5">
        <f t="shared" si="98"/>
        <v>536.44799999999998</v>
      </c>
      <c r="N1189" s="6" t="str">
        <f>VLOOKUP(C1189,'[29]Trips&amp;Operators'!$C$1:$E$99999,3,FALSE)</f>
        <v>MAELZER</v>
      </c>
      <c r="O1189" s="7" t="s">
        <v>26</v>
      </c>
      <c r="P1189" s="8" t="str">
        <f>VLOOKUP(E1189,[2]CommonEnf!$A$1:$B$19,2,FALSE)</f>
        <v>Legitimate STOP signal aspect</v>
      </c>
      <c r="Q1189" s="4" t="str">
        <f t="shared" si="94"/>
        <v>25</v>
      </c>
      <c r="R1189" s="9">
        <f t="shared" si="95"/>
        <v>42638</v>
      </c>
      <c r="S1189" s="4" t="str">
        <f t="shared" si="96"/>
        <v>0120-25</v>
      </c>
      <c r="T1189" s="4" t="str">
        <f t="shared" si="97"/>
        <v>EC</v>
      </c>
      <c r="U1189" s="26"/>
      <c r="V1189" s="3"/>
      <c r="W1189" s="27"/>
      <c r="X1189" s="27"/>
      <c r="Y1189" s="28"/>
    </row>
    <row r="1190" spans="1:25" x14ac:dyDescent="0.25">
      <c r="A1190" s="3">
        <v>42638.303657407407</v>
      </c>
      <c r="B1190" s="4" t="s">
        <v>415</v>
      </c>
      <c r="C1190" s="4" t="s">
        <v>1069</v>
      </c>
      <c r="D1190" s="4" t="s">
        <v>30</v>
      </c>
      <c r="E1190" s="4" t="s">
        <v>55</v>
      </c>
      <c r="F1190" s="5">
        <v>0</v>
      </c>
      <c r="G1190" s="5">
        <v>69</v>
      </c>
      <c r="H1190" s="5">
        <v>192231</v>
      </c>
      <c r="I1190" s="5">
        <v>192171</v>
      </c>
      <c r="J1190" s="4" t="s">
        <v>56</v>
      </c>
      <c r="K1190" s="5">
        <v>191723</v>
      </c>
      <c r="L1190" s="17" t="s">
        <v>25</v>
      </c>
      <c r="M1190" s="5">
        <f t="shared" si="98"/>
        <v>236.54400000000001</v>
      </c>
      <c r="N1190" s="6" t="str">
        <f>VLOOKUP(C1190,'[29]Trips&amp;Operators'!$C$1:$E$99999,3,FALSE)</f>
        <v>DAVIS</v>
      </c>
      <c r="O1190" s="7" t="s">
        <v>26</v>
      </c>
      <c r="P1190" s="8" t="str">
        <f>VLOOKUP(E1190,[2]CommonEnf!$A$1:$B$19,2,FALSE)</f>
        <v>Legitimate STOP signal aspect</v>
      </c>
      <c r="Q1190" s="4" t="str">
        <f t="shared" si="94"/>
        <v>25</v>
      </c>
      <c r="R1190" s="9">
        <f t="shared" si="95"/>
        <v>42638</v>
      </c>
      <c r="S1190" s="4" t="str">
        <f t="shared" si="96"/>
        <v>0122-25</v>
      </c>
      <c r="T1190" s="4" t="str">
        <f t="shared" si="97"/>
        <v>EC</v>
      </c>
      <c r="U1190" s="26"/>
      <c r="V1190" s="3"/>
      <c r="W1190" s="27"/>
      <c r="X1190" s="27"/>
      <c r="Y1190" s="28"/>
    </row>
    <row r="1191" spans="1:25" x14ac:dyDescent="0.25">
      <c r="A1191" s="3">
        <v>42638.324097222219</v>
      </c>
      <c r="B1191" s="4" t="s">
        <v>177</v>
      </c>
      <c r="C1191" s="4" t="s">
        <v>1070</v>
      </c>
      <c r="D1191" s="4" t="s">
        <v>30</v>
      </c>
      <c r="E1191" s="4" t="s">
        <v>55</v>
      </c>
      <c r="F1191" s="5">
        <v>0</v>
      </c>
      <c r="G1191" s="5">
        <v>546</v>
      </c>
      <c r="H1191" s="5">
        <v>195815</v>
      </c>
      <c r="I1191" s="5">
        <v>194019</v>
      </c>
      <c r="J1191" s="4" t="s">
        <v>56</v>
      </c>
      <c r="K1191" s="5">
        <v>191723</v>
      </c>
      <c r="L1191" s="17" t="s">
        <v>25</v>
      </c>
      <c r="M1191" s="5">
        <f t="shared" si="98"/>
        <v>1212.288</v>
      </c>
      <c r="N1191" s="6" t="str">
        <f>VLOOKUP(C1191,'[29]Trips&amp;Operators'!$C$1:$E$99999,3,FALSE)</f>
        <v>STRICKLAND</v>
      </c>
      <c r="O1191" s="7" t="s">
        <v>26</v>
      </c>
      <c r="P1191" s="8" t="str">
        <f>VLOOKUP(E1191,[2]CommonEnf!$A$1:$B$19,2,FALSE)</f>
        <v>Legitimate STOP signal aspect</v>
      </c>
      <c r="Q1191" s="4" t="str">
        <f t="shared" si="94"/>
        <v>25</v>
      </c>
      <c r="R1191" s="9">
        <f t="shared" si="95"/>
        <v>42638</v>
      </c>
      <c r="S1191" s="4" t="str">
        <f t="shared" si="96"/>
        <v>0126-25</v>
      </c>
      <c r="T1191" s="4" t="str">
        <f t="shared" si="97"/>
        <v>EC</v>
      </c>
      <c r="U1191" s="26"/>
      <c r="V1191" s="3"/>
      <c r="W1191" s="27"/>
      <c r="X1191" s="27"/>
      <c r="Y1191" s="28"/>
    </row>
    <row r="1192" spans="1:25" x14ac:dyDescent="0.25">
      <c r="A1192" s="3">
        <v>42638.470023148147</v>
      </c>
      <c r="B1192" s="4" t="s">
        <v>177</v>
      </c>
      <c r="C1192" s="4" t="s">
        <v>1071</v>
      </c>
      <c r="D1192" s="4" t="s">
        <v>30</v>
      </c>
      <c r="E1192" s="4" t="s">
        <v>55</v>
      </c>
      <c r="F1192" s="5">
        <v>0</v>
      </c>
      <c r="G1192" s="5">
        <v>613</v>
      </c>
      <c r="H1192" s="5">
        <v>196362</v>
      </c>
      <c r="I1192" s="5">
        <v>194202</v>
      </c>
      <c r="J1192" s="4" t="s">
        <v>56</v>
      </c>
      <c r="K1192" s="5">
        <v>191723</v>
      </c>
      <c r="L1192" s="17" t="s">
        <v>25</v>
      </c>
      <c r="M1192" s="5">
        <f t="shared" si="98"/>
        <v>1308.912</v>
      </c>
      <c r="N1192" s="6" t="str">
        <f>VLOOKUP(C1192,'[29]Trips&amp;Operators'!$C$1:$E$99999,3,FALSE)</f>
        <v>STRICKLAND</v>
      </c>
      <c r="O1192" s="7" t="s">
        <v>26</v>
      </c>
      <c r="P1192" s="8" t="str">
        <f>VLOOKUP(E1192,[2]CommonEnf!$A$1:$B$19,2,FALSE)</f>
        <v>Legitimate STOP signal aspect</v>
      </c>
      <c r="Q1192" s="4" t="str">
        <f t="shared" si="94"/>
        <v>25</v>
      </c>
      <c r="R1192" s="9">
        <f t="shared" si="95"/>
        <v>42638</v>
      </c>
      <c r="S1192" s="4" t="str">
        <f t="shared" si="96"/>
        <v>0154-25</v>
      </c>
      <c r="T1192" s="4" t="str">
        <f t="shared" si="97"/>
        <v>EC</v>
      </c>
      <c r="U1192" s="26"/>
      <c r="V1192" s="3"/>
      <c r="W1192" s="27"/>
      <c r="X1192" s="27"/>
      <c r="Y1192" s="28"/>
    </row>
    <row r="1193" spans="1:25" x14ac:dyDescent="0.25">
      <c r="A1193" s="3">
        <v>42638.564513888887</v>
      </c>
      <c r="B1193" s="4" t="s">
        <v>122</v>
      </c>
      <c r="C1193" s="4" t="s">
        <v>1072</v>
      </c>
      <c r="D1193" s="4" t="s">
        <v>30</v>
      </c>
      <c r="E1193" s="4" t="s">
        <v>55</v>
      </c>
      <c r="F1193" s="5">
        <v>0</v>
      </c>
      <c r="G1193" s="5">
        <v>113</v>
      </c>
      <c r="H1193" s="5">
        <v>193441</v>
      </c>
      <c r="I1193" s="5">
        <v>193179</v>
      </c>
      <c r="J1193" s="4" t="s">
        <v>56</v>
      </c>
      <c r="K1193" s="5">
        <v>191723</v>
      </c>
      <c r="L1193" s="17" t="s">
        <v>25</v>
      </c>
      <c r="M1193" s="5">
        <f t="shared" si="98"/>
        <v>768.76800000000003</v>
      </c>
      <c r="N1193" s="6" t="str">
        <f>VLOOKUP(C1193,'[29]Trips&amp;Operators'!$C$1:$E$99999,3,FALSE)</f>
        <v>SHOOK</v>
      </c>
      <c r="O1193" s="7" t="s">
        <v>26</v>
      </c>
      <c r="P1193" s="8" t="str">
        <f>VLOOKUP(E1193,[2]CommonEnf!$A$1:$B$19,2,FALSE)</f>
        <v>Legitimate STOP signal aspect</v>
      </c>
      <c r="Q1193" s="4" t="str">
        <f t="shared" si="94"/>
        <v>25</v>
      </c>
      <c r="R1193" s="9">
        <f t="shared" si="95"/>
        <v>42638</v>
      </c>
      <c r="S1193" s="4" t="str">
        <f t="shared" si="96"/>
        <v>0172-25</v>
      </c>
      <c r="T1193" s="4" t="str">
        <f t="shared" si="97"/>
        <v>EC</v>
      </c>
      <c r="U1193" s="26"/>
      <c r="V1193" s="3"/>
      <c r="W1193" s="27"/>
      <c r="X1193" s="27"/>
      <c r="Y1193" s="28"/>
    </row>
    <row r="1194" spans="1:25" x14ac:dyDescent="0.25">
      <c r="A1194" s="3">
        <v>42638.779363425929</v>
      </c>
      <c r="B1194" s="4" t="s">
        <v>152</v>
      </c>
      <c r="C1194" s="4" t="s">
        <v>1073</v>
      </c>
      <c r="D1194" s="4" t="s">
        <v>30</v>
      </c>
      <c r="E1194" s="4" t="s">
        <v>130</v>
      </c>
      <c r="F1194" s="5">
        <v>0</v>
      </c>
      <c r="G1194" s="5">
        <v>157</v>
      </c>
      <c r="H1194" s="5">
        <v>5090</v>
      </c>
      <c r="I1194" s="5">
        <v>4808</v>
      </c>
      <c r="J1194" s="4" t="s">
        <v>131</v>
      </c>
      <c r="K1194" s="5">
        <v>4677</v>
      </c>
      <c r="L1194" s="17" t="s">
        <v>25</v>
      </c>
      <c r="M1194" s="5">
        <f t="shared" si="98"/>
        <v>69.168000000000006</v>
      </c>
      <c r="N1194" s="6" t="str">
        <f>VLOOKUP(C1194,'[29]Trips&amp;Operators'!$C$1:$E$99999,3,FALSE)</f>
        <v>MOSES</v>
      </c>
      <c r="O1194" s="7" t="s">
        <v>120</v>
      </c>
      <c r="P1194" s="8" t="s">
        <v>992</v>
      </c>
      <c r="Q1194" s="4" t="str">
        <f t="shared" si="94"/>
        <v>25</v>
      </c>
      <c r="R1194" s="9">
        <f t="shared" si="95"/>
        <v>42638</v>
      </c>
      <c r="S1194" s="4" t="str">
        <f t="shared" si="96"/>
        <v>0208-25</v>
      </c>
      <c r="T1194" s="4" t="str">
        <f t="shared" si="97"/>
        <v>EC</v>
      </c>
      <c r="U1194" s="26"/>
      <c r="V1194" s="3"/>
      <c r="W1194" s="27"/>
      <c r="X1194" s="27"/>
      <c r="Y1194" s="28"/>
    </row>
    <row r="1195" spans="1:25" x14ac:dyDescent="0.25">
      <c r="A1195" s="3">
        <v>42638.579189814816</v>
      </c>
      <c r="B1195" s="4" t="s">
        <v>172</v>
      </c>
      <c r="C1195" s="4" t="s">
        <v>1074</v>
      </c>
      <c r="D1195" s="4" t="s">
        <v>30</v>
      </c>
      <c r="E1195" s="4" t="s">
        <v>130</v>
      </c>
      <c r="F1195" s="5">
        <v>0</v>
      </c>
      <c r="G1195" s="5">
        <v>420</v>
      </c>
      <c r="H1195" s="5">
        <v>13135</v>
      </c>
      <c r="I1195" s="5">
        <v>14443</v>
      </c>
      <c r="J1195" s="4" t="s">
        <v>131</v>
      </c>
      <c r="K1195" s="5">
        <v>14363</v>
      </c>
      <c r="L1195" s="17" t="s">
        <v>34</v>
      </c>
      <c r="M1195" s="5">
        <f t="shared" si="98"/>
        <v>-42.24</v>
      </c>
      <c r="N1195" s="6" t="str">
        <f>VLOOKUP(C1195,'[29]Trips&amp;Operators'!$C$1:$E$99999,3,FALSE)</f>
        <v>YOUNG</v>
      </c>
      <c r="O1195" s="7" t="s">
        <v>120</v>
      </c>
      <c r="P1195" s="8" t="s">
        <v>992</v>
      </c>
      <c r="Q1195" s="4" t="str">
        <f t="shared" si="94"/>
        <v>25</v>
      </c>
      <c r="R1195" s="9">
        <f t="shared" si="95"/>
        <v>42638</v>
      </c>
      <c r="S1195" s="4" t="str">
        <f t="shared" si="96"/>
        <v>0181-25</v>
      </c>
      <c r="T1195" s="4" t="str">
        <f t="shared" si="97"/>
        <v>EC</v>
      </c>
      <c r="U1195" s="26"/>
      <c r="V1195" s="3"/>
      <c r="W1195" s="27"/>
      <c r="X1195" s="27"/>
      <c r="Y1195" s="28"/>
    </row>
    <row r="1196" spans="1:25" x14ac:dyDescent="0.25">
      <c r="A1196" s="3">
        <v>42638.579872685186</v>
      </c>
      <c r="B1196" s="4" t="s">
        <v>172</v>
      </c>
      <c r="C1196" s="4" t="s">
        <v>1074</v>
      </c>
      <c r="D1196" s="4" t="s">
        <v>30</v>
      </c>
      <c r="E1196" s="4" t="s">
        <v>130</v>
      </c>
      <c r="F1196" s="5">
        <v>0</v>
      </c>
      <c r="G1196" s="5">
        <v>420</v>
      </c>
      <c r="H1196" s="5">
        <v>13135</v>
      </c>
      <c r="I1196" s="5">
        <v>17654</v>
      </c>
      <c r="J1196" s="4" t="s">
        <v>131</v>
      </c>
      <c r="K1196" s="5">
        <v>14363</v>
      </c>
      <c r="L1196" s="17" t="s">
        <v>34</v>
      </c>
      <c r="M1196" s="5">
        <f t="shared" si="98"/>
        <v>-1737.6479999999999</v>
      </c>
      <c r="N1196" s="6" t="str">
        <f>VLOOKUP(C1196,'[29]Trips&amp;Operators'!$C$1:$E$99999,3,FALSE)</f>
        <v>YOUNG</v>
      </c>
      <c r="O1196" s="7" t="s">
        <v>120</v>
      </c>
      <c r="P1196" s="8" t="s">
        <v>992</v>
      </c>
      <c r="Q1196" s="4" t="str">
        <f t="shared" si="94"/>
        <v>25</v>
      </c>
      <c r="R1196" s="9">
        <f t="shared" si="95"/>
        <v>42638</v>
      </c>
      <c r="S1196" s="4" t="str">
        <f t="shared" si="96"/>
        <v>0181-25</v>
      </c>
      <c r="T1196" s="4" t="str">
        <f t="shared" si="97"/>
        <v>EC</v>
      </c>
      <c r="U1196" s="26"/>
      <c r="V1196" s="3"/>
      <c r="W1196" s="27"/>
      <c r="X1196" s="27"/>
      <c r="Y1196" s="28"/>
    </row>
    <row r="1197" spans="1:25" x14ac:dyDescent="0.25">
      <c r="A1197" s="3">
        <v>42638.648773148147</v>
      </c>
      <c r="B1197" s="4" t="s">
        <v>172</v>
      </c>
      <c r="C1197" s="4" t="s">
        <v>1075</v>
      </c>
      <c r="D1197" s="4" t="s">
        <v>30</v>
      </c>
      <c r="E1197" s="4" t="s">
        <v>130</v>
      </c>
      <c r="F1197" s="5">
        <v>0</v>
      </c>
      <c r="G1197" s="5">
        <v>413</v>
      </c>
      <c r="H1197" s="5">
        <v>12480</v>
      </c>
      <c r="I1197" s="5">
        <v>13584</v>
      </c>
      <c r="J1197" s="4" t="s">
        <v>131</v>
      </c>
      <c r="K1197" s="5">
        <v>14363</v>
      </c>
      <c r="L1197" s="17" t="s">
        <v>34</v>
      </c>
      <c r="M1197" s="5">
        <f t="shared" si="98"/>
        <v>411.31200000000001</v>
      </c>
      <c r="N1197" s="6" t="str">
        <f>VLOOKUP(C1197,'[29]Trips&amp;Operators'!$C$1:$E$99999,3,FALSE)</f>
        <v>YOUNG</v>
      </c>
      <c r="O1197" s="7" t="s">
        <v>120</v>
      </c>
      <c r="P1197" s="8" t="s">
        <v>992</v>
      </c>
      <c r="Q1197" s="4" t="str">
        <f t="shared" si="94"/>
        <v>25</v>
      </c>
      <c r="R1197" s="9">
        <f t="shared" si="95"/>
        <v>42638</v>
      </c>
      <c r="S1197" s="4" t="str">
        <f t="shared" si="96"/>
        <v>0195-25</v>
      </c>
      <c r="T1197" s="4" t="str">
        <f t="shared" si="97"/>
        <v>EC</v>
      </c>
      <c r="U1197" s="26"/>
      <c r="V1197" s="3"/>
      <c r="W1197" s="27"/>
      <c r="X1197" s="27"/>
      <c r="Y1197" s="28"/>
    </row>
    <row r="1198" spans="1:25" x14ac:dyDescent="0.25">
      <c r="A1198" s="3">
        <v>42638.649456018517</v>
      </c>
      <c r="B1198" s="4" t="s">
        <v>172</v>
      </c>
      <c r="C1198" s="4" t="s">
        <v>1075</v>
      </c>
      <c r="D1198" s="4" t="s">
        <v>30</v>
      </c>
      <c r="E1198" s="4" t="s">
        <v>130</v>
      </c>
      <c r="F1198" s="5">
        <v>0</v>
      </c>
      <c r="G1198" s="5">
        <v>413</v>
      </c>
      <c r="H1198" s="5">
        <v>12480</v>
      </c>
      <c r="I1198" s="5">
        <v>13518</v>
      </c>
      <c r="J1198" s="4" t="s">
        <v>131</v>
      </c>
      <c r="K1198" s="5">
        <v>14363</v>
      </c>
      <c r="L1198" s="17" t="s">
        <v>34</v>
      </c>
      <c r="M1198" s="5">
        <f t="shared" si="98"/>
        <v>446.16</v>
      </c>
      <c r="N1198" s="6" t="str">
        <f>VLOOKUP(C1198,'[29]Trips&amp;Operators'!$C$1:$E$99999,3,FALSE)</f>
        <v>YOUNG</v>
      </c>
      <c r="O1198" s="7" t="s">
        <v>120</v>
      </c>
      <c r="P1198" s="8" t="s">
        <v>992</v>
      </c>
      <c r="Q1198" s="4" t="str">
        <f t="shared" si="94"/>
        <v>25</v>
      </c>
      <c r="R1198" s="9">
        <f t="shared" si="95"/>
        <v>42638</v>
      </c>
      <c r="S1198" s="4" t="str">
        <f t="shared" si="96"/>
        <v>0195-25</v>
      </c>
      <c r="T1198" s="4" t="str">
        <f t="shared" si="97"/>
        <v>EC</v>
      </c>
      <c r="U1198" s="26"/>
      <c r="V1198" s="3"/>
      <c r="W1198" s="27"/>
      <c r="X1198" s="27"/>
      <c r="Y1198" s="28"/>
    </row>
    <row r="1199" spans="1:25" x14ac:dyDescent="0.25">
      <c r="A1199" s="3">
        <v>42638.69</v>
      </c>
      <c r="B1199" s="4" t="s">
        <v>82</v>
      </c>
      <c r="C1199" s="4" t="s">
        <v>1076</v>
      </c>
      <c r="D1199" s="4" t="s">
        <v>30</v>
      </c>
      <c r="E1199" s="4" t="s">
        <v>130</v>
      </c>
      <c r="F1199" s="5">
        <v>0</v>
      </c>
      <c r="G1199" s="5">
        <v>499</v>
      </c>
      <c r="H1199" s="5">
        <v>12123</v>
      </c>
      <c r="I1199" s="5">
        <v>13719</v>
      </c>
      <c r="J1199" s="4" t="s">
        <v>131</v>
      </c>
      <c r="K1199" s="5">
        <v>14363</v>
      </c>
      <c r="L1199" s="17" t="s">
        <v>34</v>
      </c>
      <c r="M1199" s="5">
        <f t="shared" si="98"/>
        <v>340.03199999999998</v>
      </c>
      <c r="N1199" s="6" t="str">
        <f>VLOOKUP(C1199,'[29]Trips&amp;Operators'!$C$1:$E$99999,3,FALSE)</f>
        <v>BARTLETT</v>
      </c>
      <c r="O1199" s="7" t="s">
        <v>120</v>
      </c>
      <c r="P1199" s="8" t="s">
        <v>992</v>
      </c>
      <c r="Q1199" s="4" t="str">
        <f t="shared" si="94"/>
        <v>25</v>
      </c>
      <c r="R1199" s="9">
        <f t="shared" si="95"/>
        <v>42638</v>
      </c>
      <c r="S1199" s="4" t="str">
        <f t="shared" si="96"/>
        <v>0203-25</v>
      </c>
      <c r="T1199" s="4" t="str">
        <f t="shared" si="97"/>
        <v>EC</v>
      </c>
      <c r="U1199" s="26"/>
      <c r="V1199" s="3"/>
      <c r="W1199" s="27"/>
      <c r="X1199" s="27"/>
      <c r="Y1199" s="28"/>
    </row>
    <row r="1200" spans="1:25" x14ac:dyDescent="0.25">
      <c r="A1200" s="3">
        <v>42638.700543981482</v>
      </c>
      <c r="B1200" s="4" t="s">
        <v>595</v>
      </c>
      <c r="C1200" s="4" t="s">
        <v>1077</v>
      </c>
      <c r="D1200" s="4" t="s">
        <v>30</v>
      </c>
      <c r="E1200" s="4" t="s">
        <v>130</v>
      </c>
      <c r="F1200" s="5">
        <v>0</v>
      </c>
      <c r="G1200" s="5">
        <v>586</v>
      </c>
      <c r="H1200" s="5">
        <v>13746</v>
      </c>
      <c r="I1200" s="5">
        <v>17357</v>
      </c>
      <c r="J1200" s="4" t="s">
        <v>131</v>
      </c>
      <c r="K1200" s="5">
        <v>14363</v>
      </c>
      <c r="L1200" s="17" t="s">
        <v>34</v>
      </c>
      <c r="M1200" s="5">
        <f t="shared" si="98"/>
        <v>-1580.8320000000001</v>
      </c>
      <c r="N1200" s="6" t="str">
        <f>VLOOKUP(C1200,'[29]Trips&amp;Operators'!$C$1:$E$99999,3,FALSE)</f>
        <v>BRUDER</v>
      </c>
      <c r="O1200" s="7" t="s">
        <v>120</v>
      </c>
      <c r="P1200" s="8" t="s">
        <v>992</v>
      </c>
      <c r="Q1200" s="4" t="str">
        <f t="shared" si="94"/>
        <v>25</v>
      </c>
      <c r="R1200" s="9">
        <f t="shared" si="95"/>
        <v>42638</v>
      </c>
      <c r="S1200" s="4" t="str">
        <f t="shared" si="96"/>
        <v>0205-25</v>
      </c>
      <c r="T1200" s="4" t="str">
        <f t="shared" si="97"/>
        <v>EC</v>
      </c>
      <c r="U1200" s="26"/>
      <c r="V1200" s="3"/>
      <c r="W1200" s="27"/>
      <c r="X1200" s="27"/>
      <c r="Y1200" s="28"/>
    </row>
    <row r="1201" spans="1:25" x14ac:dyDescent="0.25">
      <c r="A1201" s="3">
        <v>42638.712696759256</v>
      </c>
      <c r="B1201" s="4" t="s">
        <v>146</v>
      </c>
      <c r="C1201" s="4" t="s">
        <v>1078</v>
      </c>
      <c r="D1201" s="4" t="s">
        <v>30</v>
      </c>
      <c r="E1201" s="4" t="s">
        <v>130</v>
      </c>
      <c r="F1201" s="5">
        <v>0</v>
      </c>
      <c r="G1201" s="5">
        <v>500</v>
      </c>
      <c r="H1201" s="5">
        <v>13690</v>
      </c>
      <c r="I1201" s="5">
        <v>17156</v>
      </c>
      <c r="J1201" s="4" t="s">
        <v>131</v>
      </c>
      <c r="K1201" s="5">
        <v>14363</v>
      </c>
      <c r="L1201" s="17" t="s">
        <v>34</v>
      </c>
      <c r="M1201" s="5">
        <f t="shared" si="98"/>
        <v>-1474.704</v>
      </c>
      <c r="N1201" s="6" t="str">
        <f>VLOOKUP(C1201,'[29]Trips&amp;Operators'!$C$1:$E$99999,3,FALSE)</f>
        <v>MOSES</v>
      </c>
      <c r="O1201" s="7" t="s">
        <v>120</v>
      </c>
      <c r="P1201" s="8" t="s">
        <v>992</v>
      </c>
      <c r="Q1201" s="4" t="str">
        <f t="shared" si="94"/>
        <v>25</v>
      </c>
      <c r="R1201" s="9">
        <f t="shared" si="95"/>
        <v>42638</v>
      </c>
      <c r="S1201" s="4" t="str">
        <f t="shared" si="96"/>
        <v>0207-25</v>
      </c>
      <c r="T1201" s="4" t="str">
        <f t="shared" si="97"/>
        <v>EC</v>
      </c>
      <c r="U1201" s="26"/>
      <c r="V1201" s="3"/>
      <c r="W1201" s="27"/>
      <c r="X1201" s="27"/>
      <c r="Y1201" s="28"/>
    </row>
    <row r="1202" spans="1:25" x14ac:dyDescent="0.25">
      <c r="A1202" s="3">
        <v>42638.725706018522</v>
      </c>
      <c r="B1202" s="4" t="s">
        <v>172</v>
      </c>
      <c r="C1202" s="4" t="s">
        <v>1079</v>
      </c>
      <c r="D1202" s="4" t="s">
        <v>30</v>
      </c>
      <c r="E1202" s="4" t="s">
        <v>130</v>
      </c>
      <c r="F1202" s="5">
        <v>0</v>
      </c>
      <c r="G1202" s="5">
        <v>545</v>
      </c>
      <c r="H1202" s="5">
        <v>13427</v>
      </c>
      <c r="I1202" s="5">
        <v>0</v>
      </c>
      <c r="J1202" s="4" t="s">
        <v>131</v>
      </c>
      <c r="K1202" s="5">
        <v>14363</v>
      </c>
      <c r="L1202" s="17" t="s">
        <v>34</v>
      </c>
      <c r="M1202" s="5">
        <f t="shared" si="98"/>
        <v>7583.6639999999998</v>
      </c>
      <c r="N1202" s="6" t="str">
        <f>VLOOKUP(C1202,'[29]Trips&amp;Operators'!$C$1:$E$99999,3,FALSE)</f>
        <v>LEVERE</v>
      </c>
      <c r="O1202" s="7" t="s">
        <v>120</v>
      </c>
      <c r="P1202" s="8" t="s">
        <v>992</v>
      </c>
      <c r="Q1202" s="4" t="str">
        <f t="shared" si="94"/>
        <v>25</v>
      </c>
      <c r="R1202" s="9">
        <f t="shared" si="95"/>
        <v>42638</v>
      </c>
      <c r="S1202" s="4" t="str">
        <f t="shared" si="96"/>
        <v>0209-25</v>
      </c>
      <c r="T1202" s="4" t="str">
        <f t="shared" si="97"/>
        <v>EC</v>
      </c>
      <c r="U1202" s="26"/>
      <c r="V1202" s="3"/>
      <c r="W1202" s="27"/>
      <c r="X1202" s="27"/>
      <c r="Y1202" s="28"/>
    </row>
    <row r="1203" spans="1:25" x14ac:dyDescent="0.25">
      <c r="A1203" s="3">
        <v>42638.713171296295</v>
      </c>
      <c r="B1203" s="4" t="s">
        <v>177</v>
      </c>
      <c r="C1203" s="4" t="s">
        <v>1080</v>
      </c>
      <c r="D1203" s="4" t="s">
        <v>33</v>
      </c>
      <c r="E1203" s="4" t="s">
        <v>130</v>
      </c>
      <c r="F1203" s="5">
        <v>0</v>
      </c>
      <c r="G1203" s="5">
        <v>394</v>
      </c>
      <c r="H1203" s="5">
        <v>12044</v>
      </c>
      <c r="I1203" s="5">
        <v>10733</v>
      </c>
      <c r="J1203" s="4" t="s">
        <v>131</v>
      </c>
      <c r="K1203" s="5">
        <v>17100</v>
      </c>
      <c r="L1203" s="17" t="s">
        <v>25</v>
      </c>
      <c r="M1203" s="5">
        <f t="shared" si="98"/>
        <v>-3361.7759999999998</v>
      </c>
      <c r="N1203" s="6" t="str">
        <f>VLOOKUP(C1203,'[29]Trips&amp;Operators'!$C$1:$E$99999,3,FALSE)</f>
        <v>YOUNG</v>
      </c>
      <c r="O1203" s="7" t="s">
        <v>120</v>
      </c>
      <c r="P1203" s="8" t="s">
        <v>992</v>
      </c>
      <c r="Q1203" s="4" t="str">
        <f t="shared" si="94"/>
        <v>25</v>
      </c>
      <c r="R1203" s="9">
        <f t="shared" si="95"/>
        <v>42638</v>
      </c>
      <c r="S1203" s="4" t="str">
        <f t="shared" si="96"/>
        <v>0196-25</v>
      </c>
      <c r="T1203" s="4" t="str">
        <f t="shared" si="97"/>
        <v>EC</v>
      </c>
      <c r="U1203" s="26"/>
      <c r="V1203" s="3"/>
      <c r="W1203" s="27"/>
      <c r="X1203" s="27"/>
      <c r="Y1203" s="28"/>
    </row>
    <row r="1204" spans="1:25" x14ac:dyDescent="0.25">
      <c r="A1204" s="3">
        <v>42638.713865740741</v>
      </c>
      <c r="B1204" s="4" t="s">
        <v>177</v>
      </c>
      <c r="C1204" s="4" t="s">
        <v>1080</v>
      </c>
      <c r="D1204" s="4" t="s">
        <v>33</v>
      </c>
      <c r="E1204" s="4" t="s">
        <v>130</v>
      </c>
      <c r="F1204" s="5">
        <v>0</v>
      </c>
      <c r="G1204" s="5">
        <v>394</v>
      </c>
      <c r="H1204" s="5">
        <v>12044</v>
      </c>
      <c r="I1204" s="5">
        <v>10738</v>
      </c>
      <c r="J1204" s="4" t="s">
        <v>131</v>
      </c>
      <c r="K1204" s="5">
        <v>17100</v>
      </c>
      <c r="L1204" s="17" t="s">
        <v>25</v>
      </c>
      <c r="M1204" s="5">
        <f t="shared" si="98"/>
        <v>-3359.136</v>
      </c>
      <c r="N1204" s="6" t="str">
        <f>VLOOKUP(C1204,'[29]Trips&amp;Operators'!$C$1:$E$99999,3,FALSE)</f>
        <v>YOUNG</v>
      </c>
      <c r="O1204" s="7" t="s">
        <v>120</v>
      </c>
      <c r="P1204" s="8" t="s">
        <v>992</v>
      </c>
      <c r="Q1204" s="4" t="str">
        <f t="shared" si="94"/>
        <v>25</v>
      </c>
      <c r="R1204" s="9">
        <f t="shared" si="95"/>
        <v>42638</v>
      </c>
      <c r="S1204" s="4" t="str">
        <f t="shared" si="96"/>
        <v>0196-25</v>
      </c>
      <c r="T1204" s="4" t="str">
        <f t="shared" si="97"/>
        <v>EC</v>
      </c>
      <c r="U1204" s="26"/>
      <c r="V1204" s="3"/>
      <c r="W1204" s="27"/>
      <c r="X1204" s="27"/>
      <c r="Y1204" s="28"/>
    </row>
    <row r="1205" spans="1:25" x14ac:dyDescent="0.25">
      <c r="A1205" s="3">
        <v>42638.714560185188</v>
      </c>
      <c r="B1205" s="4" t="s">
        <v>177</v>
      </c>
      <c r="C1205" s="4" t="s">
        <v>1080</v>
      </c>
      <c r="D1205" s="4" t="s">
        <v>33</v>
      </c>
      <c r="E1205" s="4" t="s">
        <v>130</v>
      </c>
      <c r="F1205" s="5">
        <v>0</v>
      </c>
      <c r="G1205" s="5">
        <v>394</v>
      </c>
      <c r="H1205" s="5">
        <v>12044</v>
      </c>
      <c r="I1205" s="5">
        <v>10350</v>
      </c>
      <c r="J1205" s="4" t="s">
        <v>131</v>
      </c>
      <c r="K1205" s="5">
        <v>17100</v>
      </c>
      <c r="L1205" s="17" t="s">
        <v>25</v>
      </c>
      <c r="M1205" s="5">
        <f t="shared" si="98"/>
        <v>-3564</v>
      </c>
      <c r="N1205" s="6" t="str">
        <f>VLOOKUP(C1205,'[29]Trips&amp;Operators'!$C$1:$E$99999,3,FALSE)</f>
        <v>YOUNG</v>
      </c>
      <c r="O1205" s="7" t="s">
        <v>120</v>
      </c>
      <c r="P1205" s="8" t="s">
        <v>992</v>
      </c>
      <c r="Q1205" s="4" t="str">
        <f t="shared" si="94"/>
        <v>25</v>
      </c>
      <c r="R1205" s="9">
        <f t="shared" si="95"/>
        <v>42638</v>
      </c>
      <c r="S1205" s="4" t="str">
        <f t="shared" si="96"/>
        <v>0196-25</v>
      </c>
      <c r="T1205" s="4" t="str">
        <f t="shared" si="97"/>
        <v>EC</v>
      </c>
      <c r="U1205" s="26"/>
      <c r="V1205" s="3"/>
      <c r="W1205" s="27"/>
      <c r="X1205" s="27"/>
      <c r="Y1205" s="28"/>
    </row>
    <row r="1206" spans="1:25" x14ac:dyDescent="0.25">
      <c r="A1206" s="3">
        <v>42638.723912037036</v>
      </c>
      <c r="B1206" s="4" t="s">
        <v>73</v>
      </c>
      <c r="C1206" s="4" t="s">
        <v>1081</v>
      </c>
      <c r="D1206" s="4" t="s">
        <v>33</v>
      </c>
      <c r="E1206" s="4" t="s">
        <v>130</v>
      </c>
      <c r="F1206" s="5">
        <v>0</v>
      </c>
      <c r="G1206" s="5">
        <v>396</v>
      </c>
      <c r="H1206" s="5">
        <v>12483</v>
      </c>
      <c r="I1206" s="5">
        <v>11409</v>
      </c>
      <c r="J1206" s="4" t="s">
        <v>131</v>
      </c>
      <c r="K1206" s="5">
        <v>17100</v>
      </c>
      <c r="L1206" s="17" t="s">
        <v>25</v>
      </c>
      <c r="M1206" s="5">
        <f t="shared" si="98"/>
        <v>-3004.848</v>
      </c>
      <c r="N1206" s="6" t="str">
        <f>VLOOKUP(C1206,'[29]Trips&amp;Operators'!$C$1:$E$99999,3,FALSE)</f>
        <v>CLARK</v>
      </c>
      <c r="O1206" s="7" t="s">
        <v>120</v>
      </c>
      <c r="P1206" s="8" t="s">
        <v>992</v>
      </c>
      <c r="Q1206" s="4" t="str">
        <f t="shared" si="94"/>
        <v>25</v>
      </c>
      <c r="R1206" s="9">
        <f t="shared" si="95"/>
        <v>42638</v>
      </c>
      <c r="S1206" s="4" t="str">
        <f t="shared" si="96"/>
        <v>0198-25</v>
      </c>
      <c r="T1206" s="4" t="str">
        <f t="shared" si="97"/>
        <v>EC</v>
      </c>
      <c r="U1206" s="26"/>
      <c r="V1206" s="3"/>
      <c r="W1206" s="27"/>
      <c r="X1206" s="27"/>
      <c r="Y1206" s="28"/>
    </row>
    <row r="1207" spans="1:25" x14ac:dyDescent="0.25">
      <c r="A1207" s="3">
        <v>42638.724745370368</v>
      </c>
      <c r="B1207" s="4" t="s">
        <v>73</v>
      </c>
      <c r="C1207" s="4" t="s">
        <v>1081</v>
      </c>
      <c r="D1207" s="4" t="s">
        <v>33</v>
      </c>
      <c r="E1207" s="4" t="s">
        <v>130</v>
      </c>
      <c r="F1207" s="5">
        <v>0</v>
      </c>
      <c r="G1207" s="5">
        <v>6</v>
      </c>
      <c r="H1207" s="5">
        <v>11407</v>
      </c>
      <c r="I1207" s="5">
        <v>11403</v>
      </c>
      <c r="J1207" s="4" t="s">
        <v>131</v>
      </c>
      <c r="K1207" s="5">
        <v>17100</v>
      </c>
      <c r="L1207" s="17" t="s">
        <v>25</v>
      </c>
      <c r="M1207" s="5">
        <f t="shared" si="98"/>
        <v>-3008.0160000000001</v>
      </c>
      <c r="N1207" s="6" t="str">
        <f>VLOOKUP(C1207,'[29]Trips&amp;Operators'!$C$1:$E$99999,3,FALSE)</f>
        <v>CLARK</v>
      </c>
      <c r="O1207" s="7" t="s">
        <v>120</v>
      </c>
      <c r="P1207" s="8" t="s">
        <v>992</v>
      </c>
      <c r="Q1207" s="4" t="str">
        <f t="shared" si="94"/>
        <v>25</v>
      </c>
      <c r="R1207" s="9">
        <f t="shared" si="95"/>
        <v>42638</v>
      </c>
      <c r="S1207" s="4" t="str">
        <f t="shared" si="96"/>
        <v>0198-25</v>
      </c>
      <c r="T1207" s="4" t="str">
        <f t="shared" si="97"/>
        <v>EC</v>
      </c>
      <c r="U1207" s="26"/>
      <c r="V1207" s="3"/>
      <c r="W1207" s="27"/>
      <c r="X1207" s="27"/>
      <c r="Y1207" s="28"/>
    </row>
    <row r="1208" spans="1:25" x14ac:dyDescent="0.25">
      <c r="A1208" s="3">
        <v>42638.515752314815</v>
      </c>
      <c r="B1208" s="4" t="s">
        <v>172</v>
      </c>
      <c r="C1208" s="4" t="s">
        <v>1082</v>
      </c>
      <c r="D1208" s="4" t="s">
        <v>33</v>
      </c>
      <c r="E1208" s="4" t="s">
        <v>102</v>
      </c>
      <c r="F1208" s="5">
        <v>150</v>
      </c>
      <c r="G1208" s="5">
        <v>209</v>
      </c>
      <c r="H1208" s="5">
        <v>78812</v>
      </c>
      <c r="I1208" s="5">
        <v>79289</v>
      </c>
      <c r="J1208" s="4" t="s">
        <v>24</v>
      </c>
      <c r="K1208" s="5">
        <v>78299</v>
      </c>
      <c r="L1208" s="17" t="s">
        <v>34</v>
      </c>
      <c r="M1208" s="5">
        <f t="shared" si="98"/>
        <v>-522.72</v>
      </c>
      <c r="N1208" s="6" t="str">
        <f>VLOOKUP(C1208,'[29]Trips&amp;Operators'!$C$1:$E$99999,3,FALSE)</f>
        <v>YOUNG</v>
      </c>
      <c r="O1208" s="7" t="s">
        <v>26</v>
      </c>
      <c r="P1208" s="8" t="str">
        <f>VLOOKUP(E1208,[2]CommonEnf!$A$1:$B$19,2,FALSE)</f>
        <v>Speed Restriction</v>
      </c>
      <c r="Q1208" s="4" t="str">
        <f t="shared" si="94"/>
        <v>25</v>
      </c>
      <c r="R1208" s="9">
        <f t="shared" si="95"/>
        <v>42638</v>
      </c>
      <c r="S1208" s="4" t="str">
        <f t="shared" si="96"/>
        <v>0167-25</v>
      </c>
      <c r="T1208" s="4" t="str">
        <f t="shared" si="97"/>
        <v>EC</v>
      </c>
      <c r="U1208" s="26"/>
      <c r="V1208" s="3"/>
      <c r="W1208" s="27"/>
      <c r="X1208" s="27"/>
      <c r="Y1208" s="28"/>
    </row>
    <row r="1209" spans="1:25" x14ac:dyDescent="0.25">
      <c r="A1209" s="3">
        <v>42638.463425925926</v>
      </c>
      <c r="B1209" s="4" t="s">
        <v>415</v>
      </c>
      <c r="C1209" s="4" t="s">
        <v>1083</v>
      </c>
      <c r="D1209" s="4" t="s">
        <v>33</v>
      </c>
      <c r="E1209" s="4" t="s">
        <v>102</v>
      </c>
      <c r="F1209" s="5">
        <v>150</v>
      </c>
      <c r="G1209" s="5">
        <v>212</v>
      </c>
      <c r="H1209" s="5">
        <v>77898</v>
      </c>
      <c r="I1209" s="5">
        <v>77469</v>
      </c>
      <c r="J1209" s="4" t="s">
        <v>24</v>
      </c>
      <c r="K1209" s="5">
        <v>78500</v>
      </c>
      <c r="L1209" s="17" t="s">
        <v>25</v>
      </c>
      <c r="M1209" s="5">
        <f t="shared" si="98"/>
        <v>-544.36800000000005</v>
      </c>
      <c r="N1209" s="6" t="str">
        <f>VLOOKUP(C1209,'[29]Trips&amp;Operators'!$C$1:$E$99999,3,FALSE)</f>
        <v>DAVIS</v>
      </c>
      <c r="O1209" s="7" t="s">
        <v>26</v>
      </c>
      <c r="P1209" s="8" t="str">
        <f>VLOOKUP(E1209,[2]CommonEnf!$A$1:$B$19,2,FALSE)</f>
        <v>Speed Restriction</v>
      </c>
      <c r="Q1209" s="4" t="str">
        <f t="shared" si="94"/>
        <v>25</v>
      </c>
      <c r="R1209" s="9">
        <f t="shared" si="95"/>
        <v>42638</v>
      </c>
      <c r="S1209" s="4" t="str">
        <f t="shared" si="96"/>
        <v>0150-25</v>
      </c>
      <c r="T1209" s="4" t="str">
        <f t="shared" si="97"/>
        <v>EC</v>
      </c>
      <c r="U1209" s="26"/>
      <c r="V1209" s="3"/>
      <c r="W1209" s="27"/>
      <c r="X1209" s="27"/>
      <c r="Y1209" s="28"/>
    </row>
    <row r="1210" spans="1:25" x14ac:dyDescent="0.25">
      <c r="A1210" s="3">
        <v>42638.525023148148</v>
      </c>
      <c r="B1210" s="4" t="s">
        <v>66</v>
      </c>
      <c r="C1210" s="4" t="s">
        <v>1084</v>
      </c>
      <c r="D1210" s="4" t="s">
        <v>33</v>
      </c>
      <c r="E1210" s="4" t="s">
        <v>102</v>
      </c>
      <c r="F1210" s="5">
        <v>150</v>
      </c>
      <c r="G1210" s="5">
        <v>204</v>
      </c>
      <c r="H1210" s="5">
        <v>77888</v>
      </c>
      <c r="I1210" s="5">
        <v>77320</v>
      </c>
      <c r="J1210" s="4" t="s">
        <v>24</v>
      </c>
      <c r="K1210" s="5">
        <v>78500</v>
      </c>
      <c r="L1210" s="17" t="s">
        <v>25</v>
      </c>
      <c r="M1210" s="5">
        <f t="shared" si="98"/>
        <v>-623.04</v>
      </c>
      <c r="N1210" s="6" t="str">
        <f>VLOOKUP(C1210,'[29]Trips&amp;Operators'!$C$1:$E$99999,3,FALSE)</f>
        <v>BARTLETT</v>
      </c>
      <c r="O1210" s="7" t="s">
        <v>26</v>
      </c>
      <c r="P1210" s="8" t="str">
        <f>VLOOKUP(E1210,[2]CommonEnf!$A$1:$B$19,2,FALSE)</f>
        <v>Speed Restriction</v>
      </c>
      <c r="Q1210" s="4" t="str">
        <f t="shared" si="94"/>
        <v>25</v>
      </c>
      <c r="R1210" s="9">
        <f t="shared" si="95"/>
        <v>42638</v>
      </c>
      <c r="S1210" s="4" t="str">
        <f t="shared" si="96"/>
        <v>0162-25</v>
      </c>
      <c r="T1210" s="4" t="str">
        <f t="shared" si="97"/>
        <v>EC</v>
      </c>
      <c r="U1210" s="26"/>
      <c r="V1210" s="3"/>
      <c r="W1210" s="27"/>
      <c r="X1210" s="27"/>
      <c r="Y1210" s="28"/>
    </row>
    <row r="1211" spans="1:25" x14ac:dyDescent="0.25">
      <c r="A1211" s="3">
        <v>42638.536574074074</v>
      </c>
      <c r="B1211" s="4" t="s">
        <v>415</v>
      </c>
      <c r="C1211" s="4" t="s">
        <v>1085</v>
      </c>
      <c r="D1211" s="4" t="s">
        <v>33</v>
      </c>
      <c r="E1211" s="4" t="s">
        <v>102</v>
      </c>
      <c r="F1211" s="5">
        <v>150</v>
      </c>
      <c r="G1211" s="5">
        <v>216</v>
      </c>
      <c r="H1211" s="5">
        <v>78029</v>
      </c>
      <c r="I1211" s="5">
        <v>77369</v>
      </c>
      <c r="J1211" s="4" t="s">
        <v>24</v>
      </c>
      <c r="K1211" s="5">
        <v>78500</v>
      </c>
      <c r="L1211" s="17" t="s">
        <v>25</v>
      </c>
      <c r="M1211" s="5">
        <f t="shared" si="98"/>
        <v>-597.16800000000001</v>
      </c>
      <c r="N1211" s="6" t="str">
        <f>VLOOKUP(C1211,'[29]Trips&amp;Operators'!$C$1:$E$99999,3,FALSE)</f>
        <v>BRUDER</v>
      </c>
      <c r="O1211" s="7" t="s">
        <v>26</v>
      </c>
      <c r="P1211" s="8" t="str">
        <f>VLOOKUP(E1211,[2]CommonEnf!$A$1:$B$19,2,FALSE)</f>
        <v>Speed Restriction</v>
      </c>
      <c r="Q1211" s="4" t="str">
        <f t="shared" si="94"/>
        <v>25</v>
      </c>
      <c r="R1211" s="9">
        <f t="shared" si="95"/>
        <v>42638</v>
      </c>
      <c r="S1211" s="4" t="str">
        <f t="shared" si="96"/>
        <v>0164-25</v>
      </c>
      <c r="T1211" s="4" t="str">
        <f t="shared" si="97"/>
        <v>EC</v>
      </c>
      <c r="U1211" s="26"/>
      <c r="V1211" s="3"/>
      <c r="W1211" s="27"/>
      <c r="X1211" s="27"/>
      <c r="Y1211" s="28"/>
    </row>
    <row r="1212" spans="1:25" x14ac:dyDescent="0.25">
      <c r="A1212" s="3">
        <v>42638.453182870369</v>
      </c>
      <c r="B1212" s="4" t="s">
        <v>60</v>
      </c>
      <c r="C1212" s="4" t="s">
        <v>1053</v>
      </c>
      <c r="D1212" s="4" t="s">
        <v>30</v>
      </c>
      <c r="E1212" s="4" t="s">
        <v>63</v>
      </c>
      <c r="F1212" s="5">
        <v>0</v>
      </c>
      <c r="G1212" s="5">
        <v>54</v>
      </c>
      <c r="H1212" s="5">
        <v>176</v>
      </c>
      <c r="I1212" s="5">
        <v>129</v>
      </c>
      <c r="J1212" s="4" t="s">
        <v>64</v>
      </c>
      <c r="K1212" s="5">
        <v>1</v>
      </c>
      <c r="L1212" s="17" t="s">
        <v>25</v>
      </c>
      <c r="M1212" s="5">
        <f t="shared" si="98"/>
        <v>67.584000000000003</v>
      </c>
      <c r="N1212" s="6" t="str">
        <f>VLOOKUP(C1212,'[29]Trips&amp;Operators'!$C$1:$E$99999,3,FALSE)</f>
        <v>ACKERMAN</v>
      </c>
      <c r="O1212" s="7" t="s">
        <v>26</v>
      </c>
      <c r="P1212" s="8" t="str">
        <f>VLOOKUP(E1212,[2]CommonEnf!$A$1:$B$19,2,FALSE)</f>
        <v>Line terminus</v>
      </c>
      <c r="Q1212" s="4" t="str">
        <f t="shared" si="94"/>
        <v>25</v>
      </c>
      <c r="R1212" s="9">
        <f t="shared" si="95"/>
        <v>42638</v>
      </c>
      <c r="S1212" s="4" t="str">
        <f t="shared" si="96"/>
        <v>0146-25</v>
      </c>
      <c r="T1212" s="4" t="str">
        <f t="shared" si="97"/>
        <v>EC</v>
      </c>
      <c r="U1212" s="26"/>
      <c r="V1212" s="3"/>
      <c r="W1212" s="27"/>
      <c r="X1212" s="27"/>
      <c r="Y1212" s="28"/>
    </row>
    <row r="1213" spans="1:25" x14ac:dyDescent="0.25">
      <c r="A1213" s="3">
        <v>42638.582766203705</v>
      </c>
      <c r="B1213" s="4" t="s">
        <v>73</v>
      </c>
      <c r="C1213" s="4" t="s">
        <v>1086</v>
      </c>
      <c r="D1213" s="4" t="s">
        <v>30</v>
      </c>
      <c r="E1213" s="4" t="s">
        <v>63</v>
      </c>
      <c r="F1213" s="5">
        <v>0</v>
      </c>
      <c r="G1213" s="5">
        <v>60</v>
      </c>
      <c r="H1213" s="5">
        <v>200</v>
      </c>
      <c r="I1213" s="5">
        <v>149</v>
      </c>
      <c r="J1213" s="4" t="s">
        <v>64</v>
      </c>
      <c r="K1213" s="5">
        <v>1</v>
      </c>
      <c r="L1213" s="17" t="s">
        <v>25</v>
      </c>
      <c r="M1213" s="5">
        <f t="shared" si="98"/>
        <v>78.144000000000005</v>
      </c>
      <c r="N1213" s="6" t="str">
        <f>VLOOKUP(C1213,'[29]Trips&amp;Operators'!$C$1:$E$99999,3,FALSE)</f>
        <v>CLARK</v>
      </c>
      <c r="O1213" s="7" t="s">
        <v>26</v>
      </c>
      <c r="P1213" s="8" t="str">
        <f>VLOOKUP(E1213,[2]CommonEnf!$A$1:$B$19,2,FALSE)</f>
        <v>Line terminus</v>
      </c>
      <c r="Q1213" s="4" t="str">
        <f t="shared" si="94"/>
        <v>25</v>
      </c>
      <c r="R1213" s="9">
        <f t="shared" si="95"/>
        <v>42638</v>
      </c>
      <c r="S1213" s="4" t="str">
        <f t="shared" si="96"/>
        <v>0170-25</v>
      </c>
      <c r="T1213" s="4" t="str">
        <f t="shared" si="97"/>
        <v>EC</v>
      </c>
      <c r="U1213" s="26"/>
      <c r="V1213" s="3"/>
      <c r="W1213" s="27"/>
      <c r="X1213" s="27"/>
      <c r="Y1213" s="28"/>
    </row>
    <row r="1214" spans="1:25" x14ac:dyDescent="0.25">
      <c r="A1214" s="3">
        <v>42638.705775462964</v>
      </c>
      <c r="B1214" s="4" t="s">
        <v>152</v>
      </c>
      <c r="C1214" s="4" t="s">
        <v>1087</v>
      </c>
      <c r="D1214" s="4" t="s">
        <v>30</v>
      </c>
      <c r="E1214" s="4" t="s">
        <v>63</v>
      </c>
      <c r="F1214" s="5">
        <v>0</v>
      </c>
      <c r="G1214" s="5">
        <v>45</v>
      </c>
      <c r="H1214" s="5">
        <v>150</v>
      </c>
      <c r="I1214" s="5">
        <v>114</v>
      </c>
      <c r="J1214" s="4" t="s">
        <v>64</v>
      </c>
      <c r="K1214" s="5">
        <v>1</v>
      </c>
      <c r="L1214" s="17" t="s">
        <v>25</v>
      </c>
      <c r="M1214" s="5">
        <f t="shared" si="98"/>
        <v>59.664000000000001</v>
      </c>
      <c r="N1214" s="6" t="str">
        <f>VLOOKUP(C1214,'[29]Trips&amp;Operators'!$C$1:$E$99999,3,FALSE)</f>
        <v>MOSES</v>
      </c>
      <c r="O1214" s="7" t="s">
        <v>26</v>
      </c>
      <c r="P1214" s="8" t="str">
        <f>VLOOKUP(E1214,[2]CommonEnf!$A$1:$B$19,2,FALSE)</f>
        <v>Line terminus</v>
      </c>
      <c r="Q1214" s="4" t="str">
        <f t="shared" si="94"/>
        <v>25</v>
      </c>
      <c r="R1214" s="9">
        <f t="shared" si="95"/>
        <v>42638</v>
      </c>
      <c r="S1214" s="4" t="str">
        <f t="shared" si="96"/>
        <v>0194-25</v>
      </c>
      <c r="T1214" s="4" t="str">
        <f t="shared" si="97"/>
        <v>EC</v>
      </c>
      <c r="U1214" s="26"/>
      <c r="V1214" s="3"/>
      <c r="W1214" s="27"/>
      <c r="X1214" s="27"/>
      <c r="Y1214" s="28"/>
    </row>
    <row r="1215" spans="1:25" x14ac:dyDescent="0.25">
      <c r="A1215" s="3">
        <v>42638.718831018516</v>
      </c>
      <c r="B1215" s="4" t="s">
        <v>177</v>
      </c>
      <c r="C1215" s="4" t="s">
        <v>1080</v>
      </c>
      <c r="D1215" s="4" t="s">
        <v>30</v>
      </c>
      <c r="E1215" s="4" t="s">
        <v>63</v>
      </c>
      <c r="F1215" s="5">
        <v>0</v>
      </c>
      <c r="G1215" s="5">
        <v>63</v>
      </c>
      <c r="H1215" s="5">
        <v>282</v>
      </c>
      <c r="I1215" s="5">
        <v>191</v>
      </c>
      <c r="J1215" s="4" t="s">
        <v>64</v>
      </c>
      <c r="K1215" s="5">
        <v>1</v>
      </c>
      <c r="L1215" s="17" t="s">
        <v>25</v>
      </c>
      <c r="M1215" s="5">
        <f t="shared" si="98"/>
        <v>100.32</v>
      </c>
      <c r="N1215" s="6" t="str">
        <f>VLOOKUP(C1215,'[29]Trips&amp;Operators'!$C$1:$E$99999,3,FALSE)</f>
        <v>YOUNG</v>
      </c>
      <c r="O1215" s="7" t="s">
        <v>26</v>
      </c>
      <c r="P1215" s="8" t="str">
        <f>VLOOKUP(E1215,[2]CommonEnf!$A$1:$B$19,2,FALSE)</f>
        <v>Line terminus</v>
      </c>
      <c r="Q1215" s="4" t="str">
        <f t="shared" si="94"/>
        <v>25</v>
      </c>
      <c r="R1215" s="9">
        <f t="shared" si="95"/>
        <v>42638</v>
      </c>
      <c r="S1215" s="4" t="str">
        <f t="shared" si="96"/>
        <v>0196-25</v>
      </c>
      <c r="T1215" s="4" t="str">
        <f t="shared" si="97"/>
        <v>EC</v>
      </c>
      <c r="U1215" s="26"/>
      <c r="V1215" s="3"/>
      <c r="W1215" s="27"/>
      <c r="X1215" s="27"/>
      <c r="Y1215" s="28"/>
    </row>
    <row r="1216" spans="1:25" x14ac:dyDescent="0.25">
      <c r="A1216" s="3">
        <v>42638.922708333332</v>
      </c>
      <c r="B1216" s="4" t="s">
        <v>415</v>
      </c>
      <c r="C1216" s="4" t="s">
        <v>1088</v>
      </c>
      <c r="D1216" s="4" t="s">
        <v>30</v>
      </c>
      <c r="E1216" s="4" t="s">
        <v>63</v>
      </c>
      <c r="F1216" s="5">
        <v>0</v>
      </c>
      <c r="G1216" s="5">
        <v>73</v>
      </c>
      <c r="H1216" s="5">
        <v>274</v>
      </c>
      <c r="I1216" s="5">
        <v>191</v>
      </c>
      <c r="J1216" s="4" t="s">
        <v>64</v>
      </c>
      <c r="K1216" s="5">
        <v>1</v>
      </c>
      <c r="L1216" s="17" t="s">
        <v>25</v>
      </c>
      <c r="M1216" s="5">
        <f t="shared" si="98"/>
        <v>100.32</v>
      </c>
      <c r="N1216" s="6" t="str">
        <f>VLOOKUP(C1216,'[29]Trips&amp;Operators'!$C$1:$E$99999,3,FALSE)</f>
        <v>CHANDLER</v>
      </c>
      <c r="O1216" s="7" t="s">
        <v>26</v>
      </c>
      <c r="P1216" s="8" t="str">
        <f>VLOOKUP(E1216,[2]CommonEnf!$A$1:$B$19,2,FALSE)</f>
        <v>Line terminus</v>
      </c>
      <c r="Q1216" s="4" t="str">
        <f t="shared" si="94"/>
        <v>25</v>
      </c>
      <c r="R1216" s="9">
        <f t="shared" si="95"/>
        <v>42638</v>
      </c>
      <c r="S1216" s="4" t="str">
        <f t="shared" si="96"/>
        <v>0228-25</v>
      </c>
      <c r="T1216" s="4" t="str">
        <f t="shared" si="97"/>
        <v>EC</v>
      </c>
      <c r="U1216" s="26"/>
      <c r="V1216" s="3"/>
      <c r="W1216" s="27"/>
      <c r="X1216" s="27"/>
      <c r="Y1216" s="28"/>
    </row>
    <row r="1217" spans="1:25" x14ac:dyDescent="0.25">
      <c r="A1217" s="3">
        <v>42639.045046296298</v>
      </c>
      <c r="B1217" s="4" t="s">
        <v>88</v>
      </c>
      <c r="C1217" s="4" t="s">
        <v>1089</v>
      </c>
      <c r="D1217" s="4" t="s">
        <v>30</v>
      </c>
      <c r="E1217" s="4" t="s">
        <v>63</v>
      </c>
      <c r="F1217" s="5">
        <v>0</v>
      </c>
      <c r="G1217" s="5">
        <v>97</v>
      </c>
      <c r="H1217" s="5">
        <v>1501</v>
      </c>
      <c r="I1217" s="5">
        <v>1366</v>
      </c>
      <c r="J1217" s="4" t="s">
        <v>64</v>
      </c>
      <c r="K1217" s="5">
        <v>839</v>
      </c>
      <c r="L1217" s="17" t="s">
        <v>25</v>
      </c>
      <c r="M1217" s="5">
        <f t="shared" si="98"/>
        <v>278.25599999999997</v>
      </c>
      <c r="N1217" s="6" t="str">
        <f>VLOOKUP(C1217,'[29]Trips&amp;Operators'!$C$1:$E$99999,3,FALSE)</f>
        <v>COOLAHAN</v>
      </c>
      <c r="O1217" s="7" t="s">
        <v>26</v>
      </c>
      <c r="P1217" s="8" t="str">
        <f>VLOOKUP(E1217,[2]CommonEnf!$A$1:$B$19,2,FALSE)</f>
        <v>Line terminus</v>
      </c>
      <c r="Q1217" s="4" t="str">
        <f t="shared" ref="Q1217:Q1280" si="99">RIGHT(C1217,2)</f>
        <v>25</v>
      </c>
      <c r="R1217" s="9">
        <f t="shared" ref="R1217:R1280" si="100">first_day_of_month+Q1217-1</f>
        <v>42638</v>
      </c>
      <c r="S1217" s="4" t="str">
        <f t="shared" ref="S1217:S1280" si="101">IF(LEN(C1217)=6,"0"&amp;C1217,C1217)</f>
        <v>0240-25</v>
      </c>
      <c r="T1217" s="4" t="str">
        <f t="shared" ref="T1217:T1280" si="102">IFERROR(IF(VALUE(LEFT(S1217,2))&lt;=2,"EC",IF(OR(VALUE(LEFT(S1217,2))=8,VALUE(LEFT(S1217,2))=18),"NW","Other")),"Other")</f>
        <v>EC</v>
      </c>
      <c r="U1217" s="26"/>
      <c r="V1217" s="3"/>
      <c r="W1217" s="27"/>
      <c r="X1217" s="27"/>
      <c r="Y1217" s="28"/>
    </row>
    <row r="1218" spans="1:25" x14ac:dyDescent="0.25">
      <c r="A1218" s="3">
        <v>42638.183379629627</v>
      </c>
      <c r="B1218" s="4" t="s">
        <v>128</v>
      </c>
      <c r="C1218" s="4" t="s">
        <v>1090</v>
      </c>
      <c r="D1218" s="4" t="s">
        <v>30</v>
      </c>
      <c r="E1218" s="4" t="s">
        <v>63</v>
      </c>
      <c r="F1218" s="5">
        <v>0</v>
      </c>
      <c r="G1218" s="5">
        <v>38</v>
      </c>
      <c r="H1218" s="5">
        <v>233342</v>
      </c>
      <c r="I1218" s="5">
        <v>233363</v>
      </c>
      <c r="J1218" s="4" t="s">
        <v>64</v>
      </c>
      <c r="K1218" s="5">
        <v>233491</v>
      </c>
      <c r="L1218" s="17" t="s">
        <v>34</v>
      </c>
      <c r="M1218" s="5">
        <f t="shared" ref="M1218:M1281" si="103">CONVERT((I1218-K1218)/10000,"mi","ft")*IF(L1218="Increasing Mileposts (1)",-1,1)</f>
        <v>67.584000000000003</v>
      </c>
      <c r="N1218" s="6" t="str">
        <f>VLOOKUP(C1218,'[29]Trips&amp;Operators'!$C$1:$E$99999,3,FALSE)</f>
        <v>ACKERMAN</v>
      </c>
      <c r="O1218" s="7" t="s">
        <v>26</v>
      </c>
      <c r="P1218" s="8" t="str">
        <f>VLOOKUP(E1218,[2]CommonEnf!$A$1:$B$19,2,FALSE)</f>
        <v>Line terminus</v>
      </c>
      <c r="Q1218" s="4" t="str">
        <f t="shared" si="99"/>
        <v>25</v>
      </c>
      <c r="R1218" s="9">
        <f t="shared" si="100"/>
        <v>42638</v>
      </c>
      <c r="S1218" s="4" t="str">
        <f t="shared" si="101"/>
        <v>0103-25</v>
      </c>
      <c r="T1218" s="4" t="str">
        <f t="shared" si="102"/>
        <v>EC</v>
      </c>
      <c r="U1218" s="26"/>
      <c r="V1218" s="3"/>
      <c r="W1218" s="27"/>
      <c r="X1218" s="27"/>
      <c r="Y1218" s="28"/>
    </row>
    <row r="1219" spans="1:25" x14ac:dyDescent="0.25">
      <c r="A1219" s="3">
        <v>42638.308541666665</v>
      </c>
      <c r="B1219" s="4" t="s">
        <v>172</v>
      </c>
      <c r="C1219" s="4" t="s">
        <v>1091</v>
      </c>
      <c r="D1219" s="4" t="s">
        <v>30</v>
      </c>
      <c r="E1219" s="4" t="s">
        <v>63</v>
      </c>
      <c r="F1219" s="5">
        <v>0</v>
      </c>
      <c r="G1219" s="5">
        <v>44</v>
      </c>
      <c r="H1219" s="5">
        <v>233278</v>
      </c>
      <c r="I1219" s="5">
        <v>233303</v>
      </c>
      <c r="J1219" s="4" t="s">
        <v>64</v>
      </c>
      <c r="K1219" s="5">
        <v>233491</v>
      </c>
      <c r="L1219" s="17" t="s">
        <v>34</v>
      </c>
      <c r="M1219" s="5">
        <f t="shared" si="103"/>
        <v>99.263999999999996</v>
      </c>
      <c r="N1219" s="6" t="str">
        <f>VLOOKUP(C1219,'[29]Trips&amp;Operators'!$C$1:$E$99999,3,FALSE)</f>
        <v>STRICKLAND</v>
      </c>
      <c r="O1219" s="7" t="s">
        <v>26</v>
      </c>
      <c r="P1219" s="8" t="str">
        <f>VLOOKUP(E1219,[2]CommonEnf!$A$1:$B$19,2,FALSE)</f>
        <v>Line terminus</v>
      </c>
      <c r="Q1219" s="4" t="str">
        <f t="shared" si="99"/>
        <v>25</v>
      </c>
      <c r="R1219" s="9">
        <f t="shared" si="100"/>
        <v>42638</v>
      </c>
      <c r="S1219" s="4" t="str">
        <f t="shared" si="101"/>
        <v>0125-25</v>
      </c>
      <c r="T1219" s="4" t="str">
        <f t="shared" si="102"/>
        <v>EC</v>
      </c>
      <c r="U1219" s="26"/>
      <c r="V1219" s="3"/>
      <c r="W1219" s="27"/>
      <c r="X1219" s="27"/>
      <c r="Y1219" s="28"/>
    </row>
    <row r="1220" spans="1:25" x14ac:dyDescent="0.25">
      <c r="A1220" s="3">
        <v>42638.563576388886</v>
      </c>
      <c r="B1220" s="4" t="s">
        <v>140</v>
      </c>
      <c r="C1220" s="4" t="s">
        <v>1092</v>
      </c>
      <c r="D1220" s="4" t="s">
        <v>30</v>
      </c>
      <c r="E1220" s="4" t="s">
        <v>63</v>
      </c>
      <c r="F1220" s="5">
        <v>0</v>
      </c>
      <c r="G1220" s="5">
        <v>81</v>
      </c>
      <c r="H1220" s="5">
        <v>233161</v>
      </c>
      <c r="I1220" s="5">
        <v>233247</v>
      </c>
      <c r="J1220" s="4" t="s">
        <v>64</v>
      </c>
      <c r="K1220" s="5">
        <v>233491</v>
      </c>
      <c r="L1220" s="17" t="s">
        <v>34</v>
      </c>
      <c r="M1220" s="5">
        <f t="shared" si="103"/>
        <v>128.83199999999999</v>
      </c>
      <c r="N1220" s="6" t="str">
        <f>VLOOKUP(C1220,'[29]Trips&amp;Operators'!$C$1:$E$99999,3,FALSE)</f>
        <v>STEWART</v>
      </c>
      <c r="O1220" s="7" t="s">
        <v>26</v>
      </c>
      <c r="P1220" s="8" t="str">
        <f>VLOOKUP(E1220,[2]CommonEnf!$A$1:$B$19,2,FALSE)</f>
        <v>Line terminus</v>
      </c>
      <c r="Q1220" s="4" t="str">
        <f t="shared" si="99"/>
        <v>25</v>
      </c>
      <c r="R1220" s="9">
        <f t="shared" si="100"/>
        <v>42638</v>
      </c>
      <c r="S1220" s="4" t="str">
        <f t="shared" si="101"/>
        <v>0173-25</v>
      </c>
      <c r="T1220" s="4" t="str">
        <f t="shared" si="102"/>
        <v>EC</v>
      </c>
      <c r="U1220" s="26"/>
      <c r="V1220" s="3"/>
      <c r="W1220" s="27"/>
      <c r="X1220" s="27"/>
      <c r="Y1220" s="28"/>
    </row>
    <row r="1221" spans="1:25" x14ac:dyDescent="0.25">
      <c r="A1221" s="10">
        <v>42638.7890162037</v>
      </c>
      <c r="B1221" s="11" t="s">
        <v>146</v>
      </c>
      <c r="C1221" s="11" t="s">
        <v>1093</v>
      </c>
      <c r="D1221" s="11" t="s">
        <v>33</v>
      </c>
      <c r="E1221" s="11" t="s">
        <v>45</v>
      </c>
      <c r="F1221" s="12">
        <v>200</v>
      </c>
      <c r="G1221" s="12">
        <v>252</v>
      </c>
      <c r="H1221" s="12">
        <v>6159</v>
      </c>
      <c r="I1221" s="12">
        <v>6711</v>
      </c>
      <c r="J1221" s="11" t="s">
        <v>46</v>
      </c>
      <c r="K1221" s="12">
        <v>4790</v>
      </c>
      <c r="L1221" s="19" t="s">
        <v>34</v>
      </c>
      <c r="M1221" s="21">
        <f t="shared" si="103"/>
        <v>-1014.288</v>
      </c>
      <c r="N1221" s="22" t="str">
        <f>VLOOKUP(C1221,'[29]Trips&amp;Operators'!$C$1:$E$99999,3,FALSE)</f>
        <v>MOSES</v>
      </c>
      <c r="O1221" s="14" t="s">
        <v>26</v>
      </c>
      <c r="P1221" s="15"/>
      <c r="Q1221" s="11" t="str">
        <f t="shared" si="99"/>
        <v>25</v>
      </c>
      <c r="R1221" s="16">
        <f t="shared" si="100"/>
        <v>42638</v>
      </c>
      <c r="S1221" s="2" t="str">
        <f t="shared" si="101"/>
        <v>0303-25</v>
      </c>
      <c r="T1221" s="2" t="str">
        <f t="shared" si="102"/>
        <v>Other</v>
      </c>
      <c r="U1221" s="26"/>
      <c r="V1221" s="3"/>
      <c r="W1221" s="27"/>
      <c r="X1221" s="27"/>
      <c r="Y1221" s="28"/>
    </row>
    <row r="1222" spans="1:25" x14ac:dyDescent="0.25">
      <c r="A1222" s="3">
        <v>42638.773668981485</v>
      </c>
      <c r="B1222" s="4" t="s">
        <v>140</v>
      </c>
      <c r="C1222" s="4" t="s">
        <v>1094</v>
      </c>
      <c r="D1222" s="4" t="s">
        <v>33</v>
      </c>
      <c r="E1222" s="4" t="s">
        <v>55</v>
      </c>
      <c r="F1222" s="5">
        <v>0</v>
      </c>
      <c r="G1222" s="5">
        <v>49</v>
      </c>
      <c r="H1222" s="5">
        <v>1742</v>
      </c>
      <c r="I1222" s="5">
        <v>1760</v>
      </c>
      <c r="J1222" s="4" t="s">
        <v>56</v>
      </c>
      <c r="K1222" s="5">
        <v>1692</v>
      </c>
      <c r="L1222" s="17" t="s">
        <v>34</v>
      </c>
      <c r="M1222" s="29">
        <f t="shared" si="103"/>
        <v>-35.904000000000003</v>
      </c>
      <c r="N1222" s="30" t="str">
        <f>VLOOKUP(C1222,'[29]Trips&amp;Operators'!$C$1:$E$99999,3,FALSE)</f>
        <v>SWANSON</v>
      </c>
      <c r="O1222" s="7" t="s">
        <v>26</v>
      </c>
      <c r="P1222" s="8"/>
      <c r="Q1222" s="4" t="str">
        <f t="shared" si="99"/>
        <v>25</v>
      </c>
      <c r="R1222" s="9">
        <f t="shared" si="100"/>
        <v>42638</v>
      </c>
      <c r="S1222" s="2" t="str">
        <f t="shared" si="101"/>
        <v>63-25</v>
      </c>
      <c r="T1222" s="2" t="str">
        <f t="shared" si="102"/>
        <v>Other</v>
      </c>
      <c r="U1222" s="26"/>
      <c r="V1222" s="3"/>
      <c r="W1222" s="27"/>
      <c r="X1222" s="27"/>
      <c r="Y1222" s="28"/>
    </row>
    <row r="1223" spans="1:25" x14ac:dyDescent="0.25">
      <c r="A1223" s="3">
        <v>42638.758090277777</v>
      </c>
      <c r="B1223" s="4" t="s">
        <v>88</v>
      </c>
      <c r="C1223" s="4" t="s">
        <v>1095</v>
      </c>
      <c r="D1223" s="4" t="s">
        <v>30</v>
      </c>
      <c r="E1223" s="4" t="s">
        <v>63</v>
      </c>
      <c r="F1223" s="5">
        <v>0</v>
      </c>
      <c r="G1223" s="5">
        <v>32</v>
      </c>
      <c r="H1223" s="5">
        <v>117</v>
      </c>
      <c r="I1223" s="5">
        <v>73</v>
      </c>
      <c r="J1223" s="4" t="s">
        <v>64</v>
      </c>
      <c r="K1223" s="5">
        <v>1</v>
      </c>
      <c r="L1223" s="17" t="s">
        <v>25</v>
      </c>
      <c r="M1223" s="29">
        <f t="shared" si="103"/>
        <v>38.015999999999998</v>
      </c>
      <c r="N1223" s="30" t="str">
        <f>VLOOKUP(C1223,'[29]Trips&amp;Operators'!$C$1:$E$99999,3,FALSE)</f>
        <v>CHANDLER</v>
      </c>
      <c r="O1223" s="7" t="s">
        <v>26</v>
      </c>
      <c r="P1223" s="8"/>
      <c r="Q1223" s="4" t="str">
        <f t="shared" si="99"/>
        <v>25</v>
      </c>
      <c r="R1223" s="9">
        <f t="shared" si="100"/>
        <v>42638</v>
      </c>
      <c r="S1223" s="2" t="str">
        <f t="shared" si="101"/>
        <v>56-25</v>
      </c>
      <c r="T1223" s="2" t="str">
        <f t="shared" si="102"/>
        <v>Other</v>
      </c>
      <c r="U1223" s="26"/>
      <c r="V1223" s="3"/>
      <c r="W1223" s="27"/>
      <c r="X1223" s="27"/>
      <c r="Y1223" s="28"/>
    </row>
    <row r="1224" spans="1:25" x14ac:dyDescent="0.25">
      <c r="A1224" s="3">
        <v>42638.741550925923</v>
      </c>
      <c r="B1224" s="4" t="s">
        <v>202</v>
      </c>
      <c r="C1224" s="4" t="s">
        <v>1096</v>
      </c>
      <c r="D1224" s="4" t="s">
        <v>30</v>
      </c>
      <c r="E1224" s="4" t="s">
        <v>63</v>
      </c>
      <c r="F1224" s="5">
        <v>0</v>
      </c>
      <c r="G1224" s="5">
        <v>84</v>
      </c>
      <c r="H1224" s="5">
        <v>1149</v>
      </c>
      <c r="I1224" s="5">
        <v>1053</v>
      </c>
      <c r="J1224" s="4" t="s">
        <v>64</v>
      </c>
      <c r="K1224" s="5">
        <v>826</v>
      </c>
      <c r="L1224" s="17" t="s">
        <v>25</v>
      </c>
      <c r="M1224" s="29">
        <f t="shared" si="103"/>
        <v>119.85599999999999</v>
      </c>
      <c r="N1224" s="30" t="str">
        <f>VLOOKUP(C1224,'[29]Trips&amp;Operators'!$C$1:$E$99999,3,FALSE)</f>
        <v>NEWELL</v>
      </c>
      <c r="O1224" s="7" t="s">
        <v>26</v>
      </c>
      <c r="P1224" s="8"/>
      <c r="Q1224" s="4" t="str">
        <f t="shared" si="99"/>
        <v>25</v>
      </c>
      <c r="R1224" s="9">
        <f t="shared" si="100"/>
        <v>42638</v>
      </c>
      <c r="S1224" s="2" t="str">
        <f t="shared" si="101"/>
        <v>52-25</v>
      </c>
      <c r="T1224" s="2" t="str">
        <f t="shared" si="102"/>
        <v>Other</v>
      </c>
      <c r="U1224" s="26"/>
      <c r="V1224" s="3"/>
      <c r="W1224" s="27"/>
      <c r="X1224" s="27"/>
      <c r="Y1224" s="28"/>
    </row>
    <row r="1225" spans="1:25" x14ac:dyDescent="0.25">
      <c r="A1225" s="3">
        <v>42638.7421412037</v>
      </c>
      <c r="B1225" s="4" t="s">
        <v>202</v>
      </c>
      <c r="C1225" s="4" t="s">
        <v>1096</v>
      </c>
      <c r="D1225" s="4" t="s">
        <v>30</v>
      </c>
      <c r="E1225" s="4" t="s">
        <v>63</v>
      </c>
      <c r="F1225" s="5">
        <v>0</v>
      </c>
      <c r="G1225" s="5">
        <v>27</v>
      </c>
      <c r="H1225" s="5">
        <v>910</v>
      </c>
      <c r="I1225" s="5">
        <v>885</v>
      </c>
      <c r="J1225" s="4" t="s">
        <v>64</v>
      </c>
      <c r="K1225" s="5">
        <v>826</v>
      </c>
      <c r="L1225" s="17" t="s">
        <v>25</v>
      </c>
      <c r="M1225" s="29">
        <f t="shared" si="103"/>
        <v>31.152000000000001</v>
      </c>
      <c r="N1225" s="30" t="str">
        <f>VLOOKUP(C1225,'[29]Trips&amp;Operators'!$C$1:$E$99999,3,FALSE)</f>
        <v>NEWELL</v>
      </c>
      <c r="O1225" s="7" t="s">
        <v>26</v>
      </c>
      <c r="P1225" s="8"/>
      <c r="Q1225" s="4" t="str">
        <f t="shared" si="99"/>
        <v>25</v>
      </c>
      <c r="R1225" s="9">
        <f t="shared" si="100"/>
        <v>42638</v>
      </c>
      <c r="S1225" s="2" t="str">
        <f t="shared" si="101"/>
        <v>52-25</v>
      </c>
      <c r="T1225" s="2" t="str">
        <f t="shared" si="102"/>
        <v>Other</v>
      </c>
      <c r="U1225" s="26"/>
      <c r="V1225" s="3"/>
      <c r="W1225" s="27"/>
      <c r="X1225" s="27"/>
      <c r="Y1225" s="28"/>
    </row>
    <row r="1226" spans="1:25" x14ac:dyDescent="0.25">
      <c r="A1226" s="3">
        <v>42639.610324074078</v>
      </c>
      <c r="B1226" s="4" t="s">
        <v>136</v>
      </c>
      <c r="C1226" s="4" t="s">
        <v>1097</v>
      </c>
      <c r="D1226" s="4" t="s">
        <v>22</v>
      </c>
      <c r="E1226" s="4" t="s">
        <v>23</v>
      </c>
      <c r="F1226" s="5">
        <v>370</v>
      </c>
      <c r="G1226" s="5">
        <v>443</v>
      </c>
      <c r="H1226" s="5">
        <v>33277</v>
      </c>
      <c r="I1226" s="5">
        <v>34531</v>
      </c>
      <c r="J1226" s="4" t="s">
        <v>24</v>
      </c>
      <c r="K1226" s="5">
        <v>33137</v>
      </c>
      <c r="L1226" s="17" t="s">
        <v>34</v>
      </c>
      <c r="M1226" s="5">
        <f t="shared" si="103"/>
        <v>-736.03200000000004</v>
      </c>
      <c r="N1226" s="6" t="str">
        <f>VLOOKUP(C1226,'[30]Trips&amp;Operators'!$C$1:$E$99999,3,FALSE)</f>
        <v>STEWART</v>
      </c>
      <c r="O1226" s="7" t="s">
        <v>26</v>
      </c>
      <c r="P1226" s="8" t="str">
        <f>VLOOKUP(E1226,[2]CommonEnf!$A$1:$B$19,2,FALSE)</f>
        <v>Crossing Early Arrival</v>
      </c>
      <c r="Q1226" s="4" t="str">
        <f t="shared" si="99"/>
        <v>26</v>
      </c>
      <c r="R1226" s="9">
        <f t="shared" si="100"/>
        <v>42639</v>
      </c>
      <c r="S1226" s="4" t="str">
        <f t="shared" si="101"/>
        <v>0187-26</v>
      </c>
      <c r="T1226" s="4" t="str">
        <f t="shared" si="102"/>
        <v>EC</v>
      </c>
      <c r="U1226" s="26"/>
      <c r="V1226" s="3"/>
      <c r="W1226" s="27"/>
      <c r="X1226" s="27"/>
      <c r="Y1226" s="28"/>
    </row>
    <row r="1227" spans="1:25" x14ac:dyDescent="0.25">
      <c r="A1227" s="3">
        <v>42639.406099537038</v>
      </c>
      <c r="B1227" s="4" t="s">
        <v>122</v>
      </c>
      <c r="C1227" s="4" t="s">
        <v>1098</v>
      </c>
      <c r="D1227" s="4" t="s">
        <v>22</v>
      </c>
      <c r="E1227" s="4" t="s">
        <v>23</v>
      </c>
      <c r="F1227" s="5">
        <v>0</v>
      </c>
      <c r="G1227" s="5">
        <v>187</v>
      </c>
      <c r="H1227" s="5">
        <v>33213</v>
      </c>
      <c r="I1227" s="5">
        <v>33116</v>
      </c>
      <c r="J1227" s="4" t="s">
        <v>24</v>
      </c>
      <c r="K1227" s="5">
        <v>33257</v>
      </c>
      <c r="L1227" s="17" t="s">
        <v>25</v>
      </c>
      <c r="M1227" s="5">
        <f t="shared" si="103"/>
        <v>-74.447999999999993</v>
      </c>
      <c r="N1227" s="6" t="str">
        <f>VLOOKUP(C1227,'[30]Trips&amp;Operators'!$C$1:$E$99999,3,FALSE)</f>
        <v>YORK</v>
      </c>
      <c r="O1227" s="7" t="s">
        <v>26</v>
      </c>
      <c r="P1227" s="8" t="str">
        <f>VLOOKUP(E1227,[2]CommonEnf!$A$1:$B$19,2,FALSE)</f>
        <v>Crossing Early Arrival</v>
      </c>
      <c r="Q1227" s="4" t="str">
        <f t="shared" si="99"/>
        <v>26</v>
      </c>
      <c r="R1227" s="9">
        <f t="shared" si="100"/>
        <v>42639</v>
      </c>
      <c r="S1227" s="4" t="str">
        <f t="shared" si="101"/>
        <v>0138-26</v>
      </c>
      <c r="T1227" s="4" t="str">
        <f t="shared" si="102"/>
        <v>EC</v>
      </c>
      <c r="U1227" s="26"/>
      <c r="V1227" s="3"/>
      <c r="W1227" s="27"/>
      <c r="X1227" s="27"/>
      <c r="Y1227" s="28"/>
    </row>
    <row r="1228" spans="1:25" x14ac:dyDescent="0.25">
      <c r="A1228" s="3">
        <v>42639.352048611108</v>
      </c>
      <c r="B1228" s="4" t="s">
        <v>209</v>
      </c>
      <c r="C1228" s="4" t="s">
        <v>1099</v>
      </c>
      <c r="D1228" s="4" t="s">
        <v>30</v>
      </c>
      <c r="E1228" s="4" t="s">
        <v>23</v>
      </c>
      <c r="F1228" s="5">
        <v>0</v>
      </c>
      <c r="G1228" s="5">
        <v>443</v>
      </c>
      <c r="H1228" s="5">
        <v>44481</v>
      </c>
      <c r="I1228" s="5">
        <v>43224</v>
      </c>
      <c r="J1228" s="4" t="s">
        <v>24</v>
      </c>
      <c r="K1228" s="5">
        <v>42961</v>
      </c>
      <c r="L1228" s="17" t="s">
        <v>25</v>
      </c>
      <c r="M1228" s="5">
        <f t="shared" si="103"/>
        <v>138.864</v>
      </c>
      <c r="N1228" s="6" t="str">
        <f>VLOOKUP(C1228,'[30]Trips&amp;Operators'!$C$1:$E$99999,3,FALSE)</f>
        <v>KILLION</v>
      </c>
      <c r="O1228" s="7" t="s">
        <v>26</v>
      </c>
      <c r="P1228" s="8" t="str">
        <f>VLOOKUP(E1228,[2]CommonEnf!$A$1:$B$19,2,FALSE)</f>
        <v>Crossing Early Arrival</v>
      </c>
      <c r="Q1228" s="4" t="str">
        <f t="shared" si="99"/>
        <v>26</v>
      </c>
      <c r="R1228" s="9">
        <f t="shared" si="100"/>
        <v>42639</v>
      </c>
      <c r="S1228" s="4" t="str">
        <f t="shared" si="101"/>
        <v>0128-26</v>
      </c>
      <c r="T1228" s="4" t="str">
        <f t="shared" si="102"/>
        <v>EC</v>
      </c>
      <c r="U1228" s="26"/>
      <c r="V1228" s="3"/>
      <c r="W1228" s="27"/>
      <c r="X1228" s="27"/>
      <c r="Y1228" s="28"/>
    </row>
    <row r="1229" spans="1:25" x14ac:dyDescent="0.25">
      <c r="A1229" s="3">
        <v>42639.352546296293</v>
      </c>
      <c r="B1229" s="4" t="s">
        <v>209</v>
      </c>
      <c r="C1229" s="4" t="s">
        <v>1099</v>
      </c>
      <c r="D1229" s="4" t="s">
        <v>30</v>
      </c>
      <c r="E1229" s="4" t="s">
        <v>23</v>
      </c>
      <c r="F1229" s="5">
        <v>30</v>
      </c>
      <c r="G1229" s="5">
        <v>123</v>
      </c>
      <c r="H1229" s="5">
        <v>43026</v>
      </c>
      <c r="I1229" s="5">
        <v>42923</v>
      </c>
      <c r="J1229" s="4" t="s">
        <v>24</v>
      </c>
      <c r="K1229" s="5">
        <v>42961</v>
      </c>
      <c r="L1229" s="17" t="s">
        <v>25</v>
      </c>
      <c r="M1229" s="5">
        <f t="shared" si="103"/>
        <v>-20.064</v>
      </c>
      <c r="N1229" s="6" t="str">
        <f>VLOOKUP(C1229,'[30]Trips&amp;Operators'!$C$1:$E$99999,3,FALSE)</f>
        <v>KILLION</v>
      </c>
      <c r="O1229" s="7" t="s">
        <v>26</v>
      </c>
      <c r="P1229" s="8" t="str">
        <f>VLOOKUP(E1229,[2]CommonEnf!$A$1:$B$19,2,FALSE)</f>
        <v>Crossing Early Arrival</v>
      </c>
      <c r="Q1229" s="4" t="str">
        <f t="shared" si="99"/>
        <v>26</v>
      </c>
      <c r="R1229" s="9">
        <f t="shared" si="100"/>
        <v>42639</v>
      </c>
      <c r="S1229" s="4" t="str">
        <f t="shared" si="101"/>
        <v>0128-26</v>
      </c>
      <c r="T1229" s="4" t="str">
        <f t="shared" si="102"/>
        <v>EC</v>
      </c>
      <c r="U1229" s="26"/>
      <c r="V1229" s="3"/>
      <c r="W1229" s="27"/>
      <c r="X1229" s="27"/>
      <c r="Y1229" s="28"/>
    </row>
    <row r="1230" spans="1:25" x14ac:dyDescent="0.25">
      <c r="A1230" s="3">
        <v>42639.425185185188</v>
      </c>
      <c r="B1230" s="4" t="s">
        <v>209</v>
      </c>
      <c r="C1230" s="4" t="s">
        <v>1100</v>
      </c>
      <c r="D1230" s="4" t="s">
        <v>30</v>
      </c>
      <c r="E1230" s="4" t="s">
        <v>23</v>
      </c>
      <c r="F1230" s="5">
        <v>510</v>
      </c>
      <c r="G1230" s="5">
        <v>574</v>
      </c>
      <c r="H1230" s="5">
        <v>48563</v>
      </c>
      <c r="I1230" s="5">
        <v>46299</v>
      </c>
      <c r="J1230" s="4" t="s">
        <v>24</v>
      </c>
      <c r="K1230" s="5">
        <v>48048</v>
      </c>
      <c r="L1230" s="17" t="s">
        <v>25</v>
      </c>
      <c r="M1230" s="5">
        <f t="shared" si="103"/>
        <v>-923.47199999999998</v>
      </c>
      <c r="N1230" s="6" t="str">
        <f>VLOOKUP(C1230,'[30]Trips&amp;Operators'!$C$1:$E$99999,3,FALSE)</f>
        <v>KILLION</v>
      </c>
      <c r="O1230" s="7" t="s">
        <v>26</v>
      </c>
      <c r="P1230" s="8" t="str">
        <f>VLOOKUP(E1230,[2]CommonEnf!$A$1:$B$19,2,FALSE)</f>
        <v>Crossing Early Arrival</v>
      </c>
      <c r="Q1230" s="4" t="str">
        <f t="shared" si="99"/>
        <v>26</v>
      </c>
      <c r="R1230" s="9">
        <f t="shared" si="100"/>
        <v>42639</v>
      </c>
      <c r="S1230" s="4" t="str">
        <f t="shared" si="101"/>
        <v>0142-26</v>
      </c>
      <c r="T1230" s="4" t="str">
        <f t="shared" si="102"/>
        <v>EC</v>
      </c>
      <c r="U1230" s="26"/>
      <c r="V1230" s="3"/>
      <c r="W1230" s="27"/>
      <c r="X1230" s="27"/>
      <c r="Y1230" s="28"/>
    </row>
    <row r="1231" spans="1:25" x14ac:dyDescent="0.25">
      <c r="A1231" s="3">
        <v>42639.926759259259</v>
      </c>
      <c r="B1231" s="4" t="s">
        <v>80</v>
      </c>
      <c r="C1231" s="4" t="s">
        <v>1101</v>
      </c>
      <c r="D1231" s="4" t="s">
        <v>22</v>
      </c>
      <c r="E1231" s="4" t="s">
        <v>23</v>
      </c>
      <c r="F1231" s="5">
        <v>0</v>
      </c>
      <c r="G1231" s="5">
        <v>265</v>
      </c>
      <c r="H1231" s="5">
        <v>63213</v>
      </c>
      <c r="I1231" s="5">
        <v>63568</v>
      </c>
      <c r="J1231" s="4" t="s">
        <v>24</v>
      </c>
      <c r="K1231" s="5">
        <v>63069</v>
      </c>
      <c r="L1231" s="17" t="s">
        <v>34</v>
      </c>
      <c r="M1231" s="5">
        <f t="shared" si="103"/>
        <v>-263.47199999999998</v>
      </c>
      <c r="N1231" s="6" t="str">
        <f>VLOOKUP(C1231,'[30]Trips&amp;Operators'!$C$1:$E$99999,3,FALSE)</f>
        <v>CHANDLER</v>
      </c>
      <c r="O1231" s="7" t="s">
        <v>26</v>
      </c>
      <c r="P1231" s="8" t="str">
        <f>VLOOKUP(E1231,[2]CommonEnf!$A$1:$B$19,2,FALSE)</f>
        <v>Crossing Early Arrival</v>
      </c>
      <c r="Q1231" s="4" t="str">
        <f t="shared" si="99"/>
        <v>26</v>
      </c>
      <c r="R1231" s="9">
        <f t="shared" si="100"/>
        <v>42639</v>
      </c>
      <c r="S1231" s="4" t="str">
        <f t="shared" si="101"/>
        <v>0233-26</v>
      </c>
      <c r="T1231" s="4" t="str">
        <f t="shared" si="102"/>
        <v>EC</v>
      </c>
      <c r="U1231" s="26"/>
      <c r="V1231" s="3"/>
      <c r="W1231" s="27"/>
      <c r="X1231" s="27"/>
      <c r="Y1231" s="28"/>
    </row>
    <row r="1232" spans="1:25" x14ac:dyDescent="0.25">
      <c r="A1232" s="3">
        <v>42639.224097222221</v>
      </c>
      <c r="B1232" s="4" t="s">
        <v>143</v>
      </c>
      <c r="C1232" s="4" t="s">
        <v>1102</v>
      </c>
      <c r="D1232" s="4" t="s">
        <v>30</v>
      </c>
      <c r="E1232" s="4" t="s">
        <v>23</v>
      </c>
      <c r="F1232" s="5">
        <v>0</v>
      </c>
      <c r="G1232" s="5">
        <v>61</v>
      </c>
      <c r="H1232" s="5">
        <v>78057</v>
      </c>
      <c r="I1232" s="5">
        <v>78171</v>
      </c>
      <c r="J1232" s="4" t="s">
        <v>24</v>
      </c>
      <c r="K1232" s="5">
        <v>78349</v>
      </c>
      <c r="L1232" s="17" t="s">
        <v>34</v>
      </c>
      <c r="M1232" s="5">
        <f t="shared" si="103"/>
        <v>93.983999999999995</v>
      </c>
      <c r="N1232" s="6" t="str">
        <f>VLOOKUP(C1232,'[30]Trips&amp;Operators'!$C$1:$E$99999,3,FALSE)</f>
        <v>STARKS</v>
      </c>
      <c r="O1232" s="7" t="s">
        <v>26</v>
      </c>
      <c r="P1232" s="8" t="s">
        <v>112</v>
      </c>
      <c r="Q1232" s="4" t="str">
        <f t="shared" si="99"/>
        <v>26</v>
      </c>
      <c r="R1232" s="9">
        <f t="shared" si="100"/>
        <v>42639</v>
      </c>
      <c r="S1232" s="4" t="str">
        <f t="shared" si="101"/>
        <v>0111-26</v>
      </c>
      <c r="T1232" s="4" t="str">
        <f t="shared" si="102"/>
        <v>EC</v>
      </c>
      <c r="U1232" s="26"/>
      <c r="V1232" s="3"/>
      <c r="W1232" s="27"/>
      <c r="X1232" s="27"/>
      <c r="Y1232" s="28"/>
    </row>
    <row r="1233" spans="1:25" x14ac:dyDescent="0.25">
      <c r="A1233" s="3">
        <v>42639.314722222225</v>
      </c>
      <c r="B1233" s="4" t="s">
        <v>48</v>
      </c>
      <c r="C1233" s="4" t="s">
        <v>1103</v>
      </c>
      <c r="D1233" s="4" t="s">
        <v>30</v>
      </c>
      <c r="E1233" s="4" t="s">
        <v>23</v>
      </c>
      <c r="F1233" s="5">
        <v>0</v>
      </c>
      <c r="G1233" s="5">
        <v>93</v>
      </c>
      <c r="H1233" s="5">
        <v>78027</v>
      </c>
      <c r="I1233" s="5">
        <v>78147</v>
      </c>
      <c r="J1233" s="4" t="s">
        <v>24</v>
      </c>
      <c r="K1233" s="5">
        <v>78349</v>
      </c>
      <c r="L1233" s="17" t="s">
        <v>34</v>
      </c>
      <c r="M1233" s="5">
        <f t="shared" si="103"/>
        <v>106.65600000000001</v>
      </c>
      <c r="N1233" s="6" t="str">
        <f>VLOOKUP(C1233,'[30]Trips&amp;Operators'!$C$1:$E$99999,3,FALSE)</f>
        <v>MALAVE</v>
      </c>
      <c r="O1233" s="7" t="s">
        <v>26</v>
      </c>
      <c r="P1233" s="8" t="s">
        <v>112</v>
      </c>
      <c r="Q1233" s="4" t="str">
        <f t="shared" si="99"/>
        <v>26</v>
      </c>
      <c r="R1233" s="9">
        <f t="shared" si="100"/>
        <v>42639</v>
      </c>
      <c r="S1233" s="4" t="str">
        <f t="shared" si="101"/>
        <v>0129-26</v>
      </c>
      <c r="T1233" s="4" t="str">
        <f t="shared" si="102"/>
        <v>EC</v>
      </c>
      <c r="U1233" s="26"/>
      <c r="V1233" s="3"/>
      <c r="W1233" s="27"/>
      <c r="X1233" s="27"/>
      <c r="Y1233" s="28"/>
    </row>
    <row r="1234" spans="1:25" x14ac:dyDescent="0.25">
      <c r="A1234" s="3">
        <v>42639.508090277777</v>
      </c>
      <c r="B1234" s="4" t="s">
        <v>73</v>
      </c>
      <c r="C1234" s="4" t="s">
        <v>1104</v>
      </c>
      <c r="D1234" s="4" t="s">
        <v>30</v>
      </c>
      <c r="E1234" s="4" t="s">
        <v>23</v>
      </c>
      <c r="F1234" s="5">
        <v>0</v>
      </c>
      <c r="G1234" s="5">
        <v>154</v>
      </c>
      <c r="H1234" s="5">
        <v>78979</v>
      </c>
      <c r="I1234" s="5">
        <v>71219</v>
      </c>
      <c r="J1234" s="4" t="s">
        <v>24</v>
      </c>
      <c r="K1234" s="5">
        <v>78469</v>
      </c>
      <c r="L1234" s="17" t="s">
        <v>25</v>
      </c>
      <c r="M1234" s="5">
        <f t="shared" si="103"/>
        <v>-3828</v>
      </c>
      <c r="N1234" s="6" t="str">
        <f>VLOOKUP(C1234,'[30]Trips&amp;Operators'!$C$1:$E$99999,3,FALSE)</f>
        <v>MALAVE</v>
      </c>
      <c r="O1234" s="7" t="s">
        <v>26</v>
      </c>
      <c r="P1234" s="8" t="s">
        <v>112</v>
      </c>
      <c r="Q1234" s="4" t="str">
        <f t="shared" si="99"/>
        <v>26</v>
      </c>
      <c r="R1234" s="9">
        <f t="shared" si="100"/>
        <v>42639</v>
      </c>
      <c r="S1234" s="4" t="str">
        <f t="shared" si="101"/>
        <v>0158-26</v>
      </c>
      <c r="T1234" s="4" t="str">
        <f t="shared" si="102"/>
        <v>EC</v>
      </c>
      <c r="U1234" s="26"/>
      <c r="V1234" s="3"/>
      <c r="W1234" s="27"/>
      <c r="X1234" s="27"/>
      <c r="Y1234" s="28"/>
    </row>
    <row r="1235" spans="1:25" x14ac:dyDescent="0.25">
      <c r="A1235" s="3">
        <v>42639.709965277776</v>
      </c>
      <c r="B1235" s="4" t="s">
        <v>99</v>
      </c>
      <c r="C1235" s="4" t="s">
        <v>1105</v>
      </c>
      <c r="D1235" s="4" t="s">
        <v>22</v>
      </c>
      <c r="E1235" s="4" t="s">
        <v>23</v>
      </c>
      <c r="F1235" s="5">
        <v>0</v>
      </c>
      <c r="G1235" s="5">
        <v>367</v>
      </c>
      <c r="H1235" s="5">
        <v>108974</v>
      </c>
      <c r="I1235" s="5">
        <v>108049</v>
      </c>
      <c r="J1235" s="4" t="s">
        <v>24</v>
      </c>
      <c r="K1235" s="5">
        <v>109135</v>
      </c>
      <c r="L1235" s="17" t="s">
        <v>25</v>
      </c>
      <c r="M1235" s="5">
        <f t="shared" si="103"/>
        <v>-573.40800000000002</v>
      </c>
      <c r="N1235" s="6" t="str">
        <f>VLOOKUP(C1235,'[30]Trips&amp;Operators'!$C$1:$E$99999,3,FALSE)</f>
        <v>HELVIE</v>
      </c>
      <c r="O1235" s="7" t="s">
        <v>26</v>
      </c>
      <c r="P1235" s="8" t="str">
        <f>VLOOKUP(E1235,[2]CommonEnf!$A$1:$B$19,2,FALSE)</f>
        <v>Crossing Early Arrival</v>
      </c>
      <c r="Q1235" s="4" t="str">
        <f t="shared" si="99"/>
        <v>26</v>
      </c>
      <c r="R1235" s="9">
        <f t="shared" si="100"/>
        <v>42639</v>
      </c>
      <c r="S1235" s="4" t="str">
        <f t="shared" si="101"/>
        <v>0198-26</v>
      </c>
      <c r="T1235" s="4" t="str">
        <f t="shared" si="102"/>
        <v>EC</v>
      </c>
      <c r="U1235" s="26"/>
      <c r="V1235" s="3"/>
      <c r="W1235" s="27"/>
      <c r="X1235" s="27"/>
      <c r="Y1235" s="28"/>
    </row>
    <row r="1236" spans="1:25" x14ac:dyDescent="0.25">
      <c r="A1236" s="3">
        <v>42639.360555555555</v>
      </c>
      <c r="B1236" s="4" t="s">
        <v>209</v>
      </c>
      <c r="C1236" s="4" t="s">
        <v>1099</v>
      </c>
      <c r="D1236" s="4" t="s">
        <v>33</v>
      </c>
      <c r="E1236" s="4" t="s">
        <v>45</v>
      </c>
      <c r="F1236" s="5">
        <v>150</v>
      </c>
      <c r="G1236" s="5">
        <v>201</v>
      </c>
      <c r="H1236" s="5">
        <v>3691</v>
      </c>
      <c r="I1236" s="5">
        <v>3339</v>
      </c>
      <c r="J1236" s="4" t="s">
        <v>46</v>
      </c>
      <c r="K1236" s="5">
        <v>4677</v>
      </c>
      <c r="L1236" s="17" t="s">
        <v>25</v>
      </c>
      <c r="M1236" s="5">
        <f t="shared" si="103"/>
        <v>-706.46400000000006</v>
      </c>
      <c r="N1236" s="6" t="str">
        <f>VLOOKUP(C1236,'[30]Trips&amp;Operators'!$C$1:$E$99999,3,FALSE)</f>
        <v>KILLION</v>
      </c>
      <c r="O1236" s="7" t="s">
        <v>26</v>
      </c>
      <c r="P1236" s="8" t="str">
        <f>VLOOKUP(E1236,[2]CommonEnf!$A$1:$B$19,2,FALSE)</f>
        <v>Speed Restriction</v>
      </c>
      <c r="Q1236" s="4" t="str">
        <f t="shared" si="99"/>
        <v>26</v>
      </c>
      <c r="R1236" s="9">
        <f t="shared" si="100"/>
        <v>42639</v>
      </c>
      <c r="S1236" s="4" t="str">
        <f t="shared" si="101"/>
        <v>0128-26</v>
      </c>
      <c r="T1236" s="4" t="str">
        <f t="shared" si="102"/>
        <v>EC</v>
      </c>
      <c r="U1236" s="26"/>
      <c r="V1236" s="3"/>
      <c r="W1236" s="27"/>
      <c r="X1236" s="27"/>
      <c r="Y1236" s="28"/>
    </row>
    <row r="1237" spans="1:25" x14ac:dyDescent="0.25">
      <c r="A1237" s="3">
        <v>42639.25577546296</v>
      </c>
      <c r="B1237" s="4" t="s">
        <v>152</v>
      </c>
      <c r="C1237" s="4" t="s">
        <v>1106</v>
      </c>
      <c r="D1237" s="4" t="s">
        <v>30</v>
      </c>
      <c r="E1237" s="4" t="s">
        <v>45</v>
      </c>
      <c r="F1237" s="5">
        <v>200</v>
      </c>
      <c r="G1237" s="5">
        <v>344</v>
      </c>
      <c r="H1237" s="5">
        <v>6775</v>
      </c>
      <c r="I1237" s="5">
        <v>5907</v>
      </c>
      <c r="J1237" s="4" t="s">
        <v>46</v>
      </c>
      <c r="K1237" s="5">
        <v>5439</v>
      </c>
      <c r="L1237" s="17" t="s">
        <v>25</v>
      </c>
      <c r="M1237" s="5">
        <f t="shared" si="103"/>
        <v>247.10400000000001</v>
      </c>
      <c r="N1237" s="6" t="str">
        <f>VLOOKUP(C1237,'[30]Trips&amp;Operators'!$C$1:$E$99999,3,FALSE)</f>
        <v>SPECTOR</v>
      </c>
      <c r="O1237" s="7" t="s">
        <v>26</v>
      </c>
      <c r="P1237" s="8" t="str">
        <f>VLOOKUP(E1237,[2]CommonEnf!$A$1:$B$19,2,FALSE)</f>
        <v>Speed Restriction</v>
      </c>
      <c r="Q1237" s="4" t="str">
        <f t="shared" si="99"/>
        <v>26</v>
      </c>
      <c r="R1237" s="9">
        <f t="shared" si="100"/>
        <v>42639</v>
      </c>
      <c r="S1237" s="4" t="str">
        <f t="shared" si="101"/>
        <v>0108-26</v>
      </c>
      <c r="T1237" s="4" t="str">
        <f t="shared" si="102"/>
        <v>EC</v>
      </c>
      <c r="U1237" s="26"/>
      <c r="V1237" s="3"/>
      <c r="W1237" s="27"/>
      <c r="X1237" s="27"/>
      <c r="Y1237" s="28"/>
    </row>
    <row r="1238" spans="1:25" x14ac:dyDescent="0.25">
      <c r="A1238" s="3">
        <v>42639.359467592592</v>
      </c>
      <c r="B1238" s="4" t="s">
        <v>209</v>
      </c>
      <c r="C1238" s="4" t="s">
        <v>1099</v>
      </c>
      <c r="D1238" s="4" t="s">
        <v>30</v>
      </c>
      <c r="E1238" s="4" t="s">
        <v>45</v>
      </c>
      <c r="F1238" s="5">
        <v>200</v>
      </c>
      <c r="G1238" s="5">
        <v>348</v>
      </c>
      <c r="H1238" s="5">
        <v>6716</v>
      </c>
      <c r="I1238" s="5">
        <v>5838</v>
      </c>
      <c r="J1238" s="4" t="s">
        <v>46</v>
      </c>
      <c r="K1238" s="5">
        <v>5457</v>
      </c>
      <c r="L1238" s="17" t="s">
        <v>25</v>
      </c>
      <c r="M1238" s="5">
        <f t="shared" si="103"/>
        <v>201.16800000000001</v>
      </c>
      <c r="N1238" s="6" t="str">
        <f>VLOOKUP(C1238,'[30]Trips&amp;Operators'!$C$1:$E$99999,3,FALSE)</f>
        <v>KILLION</v>
      </c>
      <c r="O1238" s="7" t="s">
        <v>26</v>
      </c>
      <c r="P1238" s="8" t="str">
        <f>VLOOKUP(E1238,[2]CommonEnf!$A$1:$B$19,2,FALSE)</f>
        <v>Speed Restriction</v>
      </c>
      <c r="Q1238" s="4" t="str">
        <f t="shared" si="99"/>
        <v>26</v>
      </c>
      <c r="R1238" s="9">
        <f t="shared" si="100"/>
        <v>42639</v>
      </c>
      <c r="S1238" s="4" t="str">
        <f t="shared" si="101"/>
        <v>0128-26</v>
      </c>
      <c r="T1238" s="4" t="str">
        <f t="shared" si="102"/>
        <v>EC</v>
      </c>
      <c r="U1238" s="26"/>
      <c r="V1238" s="3"/>
      <c r="W1238" s="27"/>
      <c r="X1238" s="27"/>
      <c r="Y1238" s="28"/>
    </row>
    <row r="1239" spans="1:25" x14ac:dyDescent="0.25">
      <c r="A1239" s="3">
        <v>42639.724027777775</v>
      </c>
      <c r="B1239" s="4" t="s">
        <v>99</v>
      </c>
      <c r="C1239" s="4" t="s">
        <v>1105</v>
      </c>
      <c r="D1239" s="4" t="s">
        <v>30</v>
      </c>
      <c r="E1239" s="4" t="s">
        <v>45</v>
      </c>
      <c r="F1239" s="5">
        <v>200</v>
      </c>
      <c r="G1239" s="5">
        <v>285</v>
      </c>
      <c r="H1239" s="5">
        <v>6247</v>
      </c>
      <c r="I1239" s="5">
        <v>5705</v>
      </c>
      <c r="J1239" s="4" t="s">
        <v>46</v>
      </c>
      <c r="K1239" s="5">
        <v>5457</v>
      </c>
      <c r="L1239" s="17" t="s">
        <v>25</v>
      </c>
      <c r="M1239" s="5">
        <f t="shared" si="103"/>
        <v>130.94399999999999</v>
      </c>
      <c r="N1239" s="6" t="str">
        <f>VLOOKUP(C1239,'[30]Trips&amp;Operators'!$C$1:$E$99999,3,FALSE)</f>
        <v>HELVIE</v>
      </c>
      <c r="O1239" s="7" t="s">
        <v>26</v>
      </c>
      <c r="P1239" s="8" t="str">
        <f>VLOOKUP(E1239,[2]CommonEnf!$A$1:$B$19,2,FALSE)</f>
        <v>Speed Restriction</v>
      </c>
      <c r="Q1239" s="4" t="str">
        <f t="shared" si="99"/>
        <v>26</v>
      </c>
      <c r="R1239" s="9">
        <f t="shared" si="100"/>
        <v>42639</v>
      </c>
      <c r="S1239" s="4" t="str">
        <f t="shared" si="101"/>
        <v>0198-26</v>
      </c>
      <c r="T1239" s="4" t="str">
        <f t="shared" si="102"/>
        <v>EC</v>
      </c>
      <c r="U1239" s="26"/>
      <c r="V1239" s="3"/>
      <c r="W1239" s="27"/>
      <c r="X1239" s="27"/>
      <c r="Y1239" s="28"/>
    </row>
    <row r="1240" spans="1:25" x14ac:dyDescent="0.25">
      <c r="A1240" s="3">
        <v>42639.439027777778</v>
      </c>
      <c r="B1240" s="4" t="s">
        <v>73</v>
      </c>
      <c r="C1240" s="4" t="s">
        <v>1107</v>
      </c>
      <c r="D1240" s="4" t="s">
        <v>33</v>
      </c>
      <c r="E1240" s="4" t="s">
        <v>45</v>
      </c>
      <c r="F1240" s="5">
        <v>200</v>
      </c>
      <c r="G1240" s="5">
        <v>250</v>
      </c>
      <c r="H1240" s="5">
        <v>30407</v>
      </c>
      <c r="I1240" s="5">
        <v>29816</v>
      </c>
      <c r="J1240" s="4" t="s">
        <v>46</v>
      </c>
      <c r="K1240" s="5">
        <v>30562</v>
      </c>
      <c r="L1240" s="17" t="s">
        <v>25</v>
      </c>
      <c r="M1240" s="5">
        <f t="shared" si="103"/>
        <v>-393.88799999999998</v>
      </c>
      <c r="N1240" s="6" t="str">
        <f>VLOOKUP(C1240,'[30]Trips&amp;Operators'!$C$1:$E$99999,3,FALSE)</f>
        <v>MALAVE</v>
      </c>
      <c r="O1240" s="7" t="s">
        <v>26</v>
      </c>
      <c r="P1240" s="8" t="str">
        <f>VLOOKUP(E1240,[2]CommonEnf!$A$1:$B$19,2,FALSE)</f>
        <v>Speed Restriction</v>
      </c>
      <c r="Q1240" s="4" t="str">
        <f t="shared" si="99"/>
        <v>26</v>
      </c>
      <c r="R1240" s="9">
        <f t="shared" si="100"/>
        <v>42639</v>
      </c>
      <c r="S1240" s="4" t="str">
        <f t="shared" si="101"/>
        <v>0144-26</v>
      </c>
      <c r="T1240" s="4" t="str">
        <f t="shared" si="102"/>
        <v>EC</v>
      </c>
      <c r="U1240" s="26"/>
      <c r="V1240" s="3"/>
      <c r="W1240" s="27"/>
      <c r="X1240" s="27"/>
      <c r="Y1240" s="28"/>
    </row>
    <row r="1241" spans="1:25" x14ac:dyDescent="0.25">
      <c r="A1241" s="3">
        <v>42639.395219907405</v>
      </c>
      <c r="B1241" s="4" t="s">
        <v>122</v>
      </c>
      <c r="C1241" s="4" t="s">
        <v>1098</v>
      </c>
      <c r="D1241" s="4" t="s">
        <v>30</v>
      </c>
      <c r="E1241" s="4" t="s">
        <v>45</v>
      </c>
      <c r="F1241" s="5">
        <v>400</v>
      </c>
      <c r="G1241" s="5">
        <v>483</v>
      </c>
      <c r="H1241" s="5">
        <v>121075</v>
      </c>
      <c r="I1241" s="5">
        <v>119609</v>
      </c>
      <c r="J1241" s="4" t="s">
        <v>46</v>
      </c>
      <c r="K1241" s="5">
        <v>119716</v>
      </c>
      <c r="L1241" s="17" t="s">
        <v>25</v>
      </c>
      <c r="M1241" s="5">
        <f t="shared" si="103"/>
        <v>-56.496000000000002</v>
      </c>
      <c r="N1241" s="6" t="str">
        <f>VLOOKUP(C1241,'[30]Trips&amp;Operators'!$C$1:$E$99999,3,FALSE)</f>
        <v>YORK</v>
      </c>
      <c r="O1241" s="7" t="s">
        <v>26</v>
      </c>
      <c r="P1241" s="8" t="str">
        <f>VLOOKUP(E1241,[2]CommonEnf!$A$1:$B$19,2,FALSE)</f>
        <v>Speed Restriction</v>
      </c>
      <c r="Q1241" s="4" t="str">
        <f t="shared" si="99"/>
        <v>26</v>
      </c>
      <c r="R1241" s="9">
        <f t="shared" si="100"/>
        <v>42639</v>
      </c>
      <c r="S1241" s="4" t="str">
        <f t="shared" si="101"/>
        <v>0138-26</v>
      </c>
      <c r="T1241" s="4" t="str">
        <f t="shared" si="102"/>
        <v>EC</v>
      </c>
      <c r="U1241" s="26"/>
      <c r="V1241" s="3"/>
      <c r="W1241" s="27"/>
      <c r="X1241" s="27"/>
      <c r="Y1241" s="28"/>
    </row>
    <row r="1242" spans="1:25" x14ac:dyDescent="0.25">
      <c r="A1242" s="3">
        <v>42639.90483796296</v>
      </c>
      <c r="B1242" s="4" t="s">
        <v>152</v>
      </c>
      <c r="C1242" s="4" t="s">
        <v>1108</v>
      </c>
      <c r="D1242" s="4" t="s">
        <v>30</v>
      </c>
      <c r="E1242" s="4" t="s">
        <v>45</v>
      </c>
      <c r="F1242" s="5">
        <v>400</v>
      </c>
      <c r="G1242" s="5">
        <v>467</v>
      </c>
      <c r="H1242" s="5">
        <v>120839</v>
      </c>
      <c r="I1242" s="5">
        <v>119315</v>
      </c>
      <c r="J1242" s="4" t="s">
        <v>46</v>
      </c>
      <c r="K1242" s="5">
        <v>119716</v>
      </c>
      <c r="L1242" s="17" t="s">
        <v>25</v>
      </c>
      <c r="M1242" s="5">
        <f t="shared" si="103"/>
        <v>-211.72800000000001</v>
      </c>
      <c r="N1242" s="6" t="str">
        <f>VLOOKUP(C1242,'[30]Trips&amp;Operators'!$C$1:$E$99999,3,FALSE)</f>
        <v>YANAI</v>
      </c>
      <c r="O1242" s="7" t="s">
        <v>26</v>
      </c>
      <c r="P1242" s="8" t="str">
        <f>VLOOKUP(E1242,[2]CommonEnf!$A$1:$B$19,2,FALSE)</f>
        <v>Speed Restriction</v>
      </c>
      <c r="Q1242" s="4" t="str">
        <f t="shared" si="99"/>
        <v>26</v>
      </c>
      <c r="R1242" s="9">
        <f t="shared" si="100"/>
        <v>42639</v>
      </c>
      <c r="S1242" s="4" t="str">
        <f t="shared" si="101"/>
        <v>0228-26</v>
      </c>
      <c r="T1242" s="4" t="str">
        <f t="shared" si="102"/>
        <v>EC</v>
      </c>
      <c r="U1242" s="26"/>
      <c r="V1242" s="3"/>
      <c r="W1242" s="27"/>
      <c r="X1242" s="27"/>
      <c r="Y1242" s="28"/>
    </row>
    <row r="1243" spans="1:25" x14ac:dyDescent="0.25">
      <c r="A1243" s="3">
        <v>42639.46565972222</v>
      </c>
      <c r="B1243" s="4" t="s">
        <v>48</v>
      </c>
      <c r="C1243" s="4" t="s">
        <v>1109</v>
      </c>
      <c r="D1243" s="4" t="s">
        <v>33</v>
      </c>
      <c r="E1243" s="4" t="s">
        <v>45</v>
      </c>
      <c r="F1243" s="5">
        <v>600</v>
      </c>
      <c r="G1243" s="5">
        <v>655</v>
      </c>
      <c r="H1243" s="5">
        <v>125411</v>
      </c>
      <c r="I1243" s="5">
        <v>128144</v>
      </c>
      <c r="J1243" s="4" t="s">
        <v>46</v>
      </c>
      <c r="K1243" s="5">
        <v>119716</v>
      </c>
      <c r="L1243" s="17" t="s">
        <v>34</v>
      </c>
      <c r="M1243" s="5">
        <f t="shared" si="103"/>
        <v>-4449.9840000000004</v>
      </c>
      <c r="N1243" s="6" t="str">
        <f>VLOOKUP(C1243,'[30]Trips&amp;Operators'!$C$1:$E$99999,3,FALSE)</f>
        <v>MALAVE</v>
      </c>
      <c r="O1243" s="7" t="s">
        <v>26</v>
      </c>
      <c r="P1243" s="8" t="str">
        <f>VLOOKUP(E1243,[2]CommonEnf!$A$1:$B$19,2,FALSE)</f>
        <v>Speed Restriction</v>
      </c>
      <c r="Q1243" s="4" t="str">
        <f t="shared" si="99"/>
        <v>26</v>
      </c>
      <c r="R1243" s="9">
        <f t="shared" si="100"/>
        <v>42639</v>
      </c>
      <c r="S1243" s="4" t="str">
        <f t="shared" si="101"/>
        <v>0157-26</v>
      </c>
      <c r="T1243" s="4" t="str">
        <f t="shared" si="102"/>
        <v>EC</v>
      </c>
      <c r="U1243" s="26"/>
      <c r="V1243" s="3"/>
      <c r="W1243" s="27"/>
      <c r="X1243" s="27"/>
      <c r="Y1243" s="28"/>
    </row>
    <row r="1244" spans="1:25" x14ac:dyDescent="0.25">
      <c r="A1244" s="3">
        <v>42639.283564814818</v>
      </c>
      <c r="B1244" s="4" t="s">
        <v>143</v>
      </c>
      <c r="C1244" s="4" t="s">
        <v>1110</v>
      </c>
      <c r="D1244" s="4" t="s">
        <v>30</v>
      </c>
      <c r="E1244" s="4" t="s">
        <v>55</v>
      </c>
      <c r="F1244" s="5">
        <v>0</v>
      </c>
      <c r="G1244" s="5">
        <v>346</v>
      </c>
      <c r="H1244" s="5">
        <v>9894</v>
      </c>
      <c r="I1244" s="5">
        <v>10465</v>
      </c>
      <c r="J1244" s="4" t="s">
        <v>56</v>
      </c>
      <c r="K1244" s="5">
        <v>10800</v>
      </c>
      <c r="L1244" s="17" t="s">
        <v>34</v>
      </c>
      <c r="M1244" s="5">
        <f t="shared" si="103"/>
        <v>176.88000000000002</v>
      </c>
      <c r="N1244" s="6" t="str">
        <f>VLOOKUP(C1244,'[30]Trips&amp;Operators'!$C$1:$E$99999,3,FALSE)</f>
        <v>STARKS</v>
      </c>
      <c r="O1244" s="7" t="s">
        <v>120</v>
      </c>
      <c r="P1244" s="8" t="s">
        <v>184</v>
      </c>
      <c r="Q1244" s="4" t="str">
        <f t="shared" si="99"/>
        <v>26</v>
      </c>
      <c r="R1244" s="9">
        <f t="shared" si="100"/>
        <v>42639</v>
      </c>
      <c r="S1244" s="4" t="str">
        <f t="shared" si="101"/>
        <v>0125-26</v>
      </c>
      <c r="T1244" s="4" t="str">
        <f t="shared" si="102"/>
        <v>EC</v>
      </c>
      <c r="U1244" s="26"/>
      <c r="V1244" s="3"/>
      <c r="W1244" s="27"/>
      <c r="X1244" s="27"/>
      <c r="Y1244" s="28"/>
    </row>
    <row r="1245" spans="1:25" x14ac:dyDescent="0.25">
      <c r="A1245" s="3">
        <v>42639.283078703702</v>
      </c>
      <c r="B1245" s="4" t="s">
        <v>146</v>
      </c>
      <c r="C1245" s="4" t="s">
        <v>1111</v>
      </c>
      <c r="D1245" s="4" t="s">
        <v>30</v>
      </c>
      <c r="E1245" s="4" t="s">
        <v>55</v>
      </c>
      <c r="F1245" s="5">
        <v>0</v>
      </c>
      <c r="G1245" s="5">
        <v>518</v>
      </c>
      <c r="H1245" s="5">
        <v>152310</v>
      </c>
      <c r="I1245" s="5">
        <v>154086</v>
      </c>
      <c r="J1245" s="4" t="s">
        <v>56</v>
      </c>
      <c r="K1245" s="5">
        <v>155600</v>
      </c>
      <c r="L1245" s="17" t="s">
        <v>34</v>
      </c>
      <c r="M1245" s="5">
        <f t="shared" si="103"/>
        <v>799.39200000000005</v>
      </c>
      <c r="N1245" s="6" t="str">
        <f>VLOOKUP(C1245,'[30]Trips&amp;Operators'!$C$1:$E$99999,3,FALSE)</f>
        <v>SPECTOR</v>
      </c>
      <c r="O1245" s="7" t="s">
        <v>26</v>
      </c>
      <c r="P1245" s="8" t="str">
        <f>VLOOKUP(E1245,[2]CommonEnf!$A$1:$B$19,2,FALSE)</f>
        <v>Legitimate STOP signal aspect</v>
      </c>
      <c r="Q1245" s="4" t="str">
        <f t="shared" si="99"/>
        <v>26</v>
      </c>
      <c r="R1245" s="9">
        <f t="shared" si="100"/>
        <v>42639</v>
      </c>
      <c r="S1245" s="4" t="str">
        <f t="shared" si="101"/>
        <v>0121-26</v>
      </c>
      <c r="T1245" s="4" t="str">
        <f t="shared" si="102"/>
        <v>EC</v>
      </c>
      <c r="U1245" s="26"/>
      <c r="V1245" s="3"/>
      <c r="W1245" s="27"/>
      <c r="X1245" s="27"/>
      <c r="Y1245" s="28"/>
    </row>
    <row r="1246" spans="1:25" x14ac:dyDescent="0.25">
      <c r="A1246" s="3">
        <v>42639.386817129627</v>
      </c>
      <c r="B1246" s="4" t="s">
        <v>234</v>
      </c>
      <c r="C1246" s="4" t="s">
        <v>1112</v>
      </c>
      <c r="D1246" s="4" t="s">
        <v>30</v>
      </c>
      <c r="E1246" s="4" t="s">
        <v>55</v>
      </c>
      <c r="F1246" s="5">
        <v>0</v>
      </c>
      <c r="G1246" s="5">
        <v>557</v>
      </c>
      <c r="H1246" s="5">
        <v>152310</v>
      </c>
      <c r="I1246" s="5">
        <v>154264</v>
      </c>
      <c r="J1246" s="4" t="s">
        <v>56</v>
      </c>
      <c r="K1246" s="5">
        <v>155600</v>
      </c>
      <c r="L1246" s="17" t="s">
        <v>34</v>
      </c>
      <c r="M1246" s="5">
        <f t="shared" si="103"/>
        <v>705.40800000000002</v>
      </c>
      <c r="N1246" s="6" t="str">
        <f>VLOOKUP(C1246,'[30]Trips&amp;Operators'!$C$1:$E$99999,3,FALSE)</f>
        <v>KILLION</v>
      </c>
      <c r="O1246" s="7" t="s">
        <v>26</v>
      </c>
      <c r="P1246" s="8" t="str">
        <f>VLOOKUP(E1246,[2]CommonEnf!$A$1:$B$19,2,FALSE)</f>
        <v>Legitimate STOP signal aspect</v>
      </c>
      <c r="Q1246" s="4" t="str">
        <f t="shared" si="99"/>
        <v>26</v>
      </c>
      <c r="R1246" s="9">
        <f t="shared" si="100"/>
        <v>42639</v>
      </c>
      <c r="S1246" s="4" t="str">
        <f t="shared" si="101"/>
        <v>0141-26</v>
      </c>
      <c r="T1246" s="4" t="str">
        <f t="shared" si="102"/>
        <v>EC</v>
      </c>
      <c r="U1246" s="26"/>
      <c r="V1246" s="3"/>
      <c r="W1246" s="27"/>
      <c r="X1246" s="27"/>
      <c r="Y1246" s="28"/>
    </row>
    <row r="1247" spans="1:25" x14ac:dyDescent="0.25">
      <c r="A1247" s="3">
        <v>42639.324305555558</v>
      </c>
      <c r="B1247" s="4" t="s">
        <v>20</v>
      </c>
      <c r="C1247" s="4" t="s">
        <v>1113</v>
      </c>
      <c r="D1247" s="4" t="s">
        <v>30</v>
      </c>
      <c r="E1247" s="4" t="s">
        <v>55</v>
      </c>
      <c r="F1247" s="5">
        <v>0</v>
      </c>
      <c r="G1247" s="5">
        <v>563</v>
      </c>
      <c r="H1247" s="5">
        <v>195996</v>
      </c>
      <c r="I1247" s="5">
        <v>194227</v>
      </c>
      <c r="J1247" s="4" t="s">
        <v>56</v>
      </c>
      <c r="K1247" s="5">
        <v>191723</v>
      </c>
      <c r="L1247" s="17" t="s">
        <v>25</v>
      </c>
      <c r="M1247" s="5">
        <f t="shared" si="103"/>
        <v>1322.1120000000001</v>
      </c>
      <c r="N1247" s="6" t="str">
        <f>VLOOKUP(C1247,'[30]Trips&amp;Operators'!$C$1:$E$99999,3,FALSE)</f>
        <v>STARKS</v>
      </c>
      <c r="O1247" s="7" t="s">
        <v>26</v>
      </c>
      <c r="P1247" s="8" t="str">
        <f>VLOOKUP(E1247,[2]CommonEnf!$A$1:$B$19,2,FALSE)</f>
        <v>Legitimate STOP signal aspect</v>
      </c>
      <c r="Q1247" s="4" t="str">
        <f t="shared" si="99"/>
        <v>26</v>
      </c>
      <c r="R1247" s="9">
        <f t="shared" si="100"/>
        <v>42639</v>
      </c>
      <c r="S1247" s="4" t="str">
        <f t="shared" si="101"/>
        <v>0126-26</v>
      </c>
      <c r="T1247" s="4" t="str">
        <f t="shared" si="102"/>
        <v>EC</v>
      </c>
      <c r="U1247" s="26"/>
      <c r="V1247" s="3"/>
      <c r="W1247" s="27"/>
      <c r="X1247" s="27"/>
      <c r="Y1247" s="28"/>
    </row>
    <row r="1248" spans="1:25" x14ac:dyDescent="0.25">
      <c r="A1248" s="3">
        <v>42639.438356481478</v>
      </c>
      <c r="B1248" s="4" t="s">
        <v>28</v>
      </c>
      <c r="C1248" s="4" t="s">
        <v>1114</v>
      </c>
      <c r="D1248" s="4" t="s">
        <v>30</v>
      </c>
      <c r="E1248" s="4" t="s">
        <v>55</v>
      </c>
      <c r="F1248" s="5">
        <v>0</v>
      </c>
      <c r="G1248" s="5">
        <v>343</v>
      </c>
      <c r="H1248" s="5">
        <v>193410</v>
      </c>
      <c r="I1248" s="5">
        <v>192566</v>
      </c>
      <c r="J1248" s="4" t="s">
        <v>56</v>
      </c>
      <c r="K1248" s="5">
        <v>191723</v>
      </c>
      <c r="L1248" s="17" t="s">
        <v>25</v>
      </c>
      <c r="M1248" s="5">
        <f t="shared" si="103"/>
        <v>445.10399999999998</v>
      </c>
      <c r="N1248" s="6" t="str">
        <f>VLOOKUP(C1248,'[30]Trips&amp;Operators'!$C$1:$E$99999,3,FALSE)</f>
        <v>BRANNON</v>
      </c>
      <c r="O1248" s="7" t="s">
        <v>26</v>
      </c>
      <c r="P1248" s="8" t="str">
        <f>VLOOKUP(E1248,[2]CommonEnf!$A$1:$B$19,2,FALSE)</f>
        <v>Legitimate STOP signal aspect</v>
      </c>
      <c r="Q1248" s="4" t="str">
        <f t="shared" si="99"/>
        <v>26</v>
      </c>
      <c r="R1248" s="9">
        <f t="shared" si="100"/>
        <v>42639</v>
      </c>
      <c r="S1248" s="4" t="str">
        <f t="shared" si="101"/>
        <v>0148-26</v>
      </c>
      <c r="T1248" s="4" t="str">
        <f t="shared" si="102"/>
        <v>EC</v>
      </c>
      <c r="U1248" s="26"/>
      <c r="V1248" s="3"/>
      <c r="W1248" s="27"/>
      <c r="X1248" s="27"/>
      <c r="Y1248" s="28"/>
    </row>
    <row r="1249" spans="1:25" x14ac:dyDescent="0.25">
      <c r="A1249" s="3">
        <v>42639.227476851855</v>
      </c>
      <c r="B1249" s="4" t="s">
        <v>113</v>
      </c>
      <c r="C1249" s="4" t="s">
        <v>1115</v>
      </c>
      <c r="D1249" s="4" t="s">
        <v>30</v>
      </c>
      <c r="E1249" s="4" t="s">
        <v>63</v>
      </c>
      <c r="F1249" s="5">
        <v>0</v>
      </c>
      <c r="G1249" s="5">
        <v>51</v>
      </c>
      <c r="H1249" s="5">
        <v>196</v>
      </c>
      <c r="I1249" s="5">
        <v>150</v>
      </c>
      <c r="J1249" s="4" t="s">
        <v>64</v>
      </c>
      <c r="K1249" s="5">
        <v>1</v>
      </c>
      <c r="L1249" s="17" t="s">
        <v>25</v>
      </c>
      <c r="M1249" s="5">
        <f t="shared" si="103"/>
        <v>78.671999999999997</v>
      </c>
      <c r="N1249" s="6" t="str">
        <f>VLOOKUP(C1249,'[30]Trips&amp;Operators'!$C$1:$E$99999,3,FALSE)</f>
        <v>ACKERMAN</v>
      </c>
      <c r="O1249" s="7" t="s">
        <v>26</v>
      </c>
      <c r="P1249" s="8" t="str">
        <f>VLOOKUP(E1249,[2]CommonEnf!$A$1:$B$19,2,FALSE)</f>
        <v>Line terminus</v>
      </c>
      <c r="Q1249" s="4" t="str">
        <f t="shared" si="99"/>
        <v>26</v>
      </c>
      <c r="R1249" s="9">
        <f t="shared" si="100"/>
        <v>42639</v>
      </c>
      <c r="S1249" s="4" t="str">
        <f t="shared" si="101"/>
        <v>0104-26</v>
      </c>
      <c r="T1249" s="4" t="str">
        <f t="shared" si="102"/>
        <v>EC</v>
      </c>
      <c r="U1249" s="26"/>
      <c r="V1249" s="3"/>
      <c r="W1249" s="27"/>
      <c r="X1249" s="27"/>
      <c r="Y1249" s="28"/>
    </row>
    <row r="1250" spans="1:25" x14ac:dyDescent="0.25">
      <c r="A1250" s="3">
        <v>42639.402962962966</v>
      </c>
      <c r="B1250" s="4" t="s">
        <v>152</v>
      </c>
      <c r="C1250" s="4" t="s">
        <v>1116</v>
      </c>
      <c r="D1250" s="4" t="s">
        <v>30</v>
      </c>
      <c r="E1250" s="4" t="s">
        <v>63</v>
      </c>
      <c r="F1250" s="5">
        <v>0</v>
      </c>
      <c r="G1250" s="5">
        <v>56</v>
      </c>
      <c r="H1250" s="5">
        <v>218</v>
      </c>
      <c r="I1250" s="5">
        <v>109</v>
      </c>
      <c r="J1250" s="4" t="s">
        <v>64</v>
      </c>
      <c r="K1250" s="5">
        <v>1</v>
      </c>
      <c r="L1250" s="17" t="s">
        <v>25</v>
      </c>
      <c r="M1250" s="5">
        <f t="shared" si="103"/>
        <v>57.024000000000001</v>
      </c>
      <c r="N1250" s="6" t="str">
        <f>VLOOKUP(C1250,'[30]Trips&amp;Operators'!$C$1:$E$99999,3,FALSE)</f>
        <v>SPECTOR</v>
      </c>
      <c r="O1250" s="7" t="s">
        <v>26</v>
      </c>
      <c r="P1250" s="8" t="str">
        <f>VLOOKUP(E1250,[2]CommonEnf!$A$1:$B$19,2,FALSE)</f>
        <v>Line terminus</v>
      </c>
      <c r="Q1250" s="4" t="str">
        <f t="shared" si="99"/>
        <v>26</v>
      </c>
      <c r="R1250" s="9">
        <f t="shared" si="100"/>
        <v>42639</v>
      </c>
      <c r="S1250" s="4" t="str">
        <f t="shared" si="101"/>
        <v>0136-26</v>
      </c>
      <c r="T1250" s="4" t="str">
        <f t="shared" si="102"/>
        <v>EC</v>
      </c>
      <c r="U1250" s="26"/>
      <c r="V1250" s="3"/>
      <c r="W1250" s="27"/>
      <c r="X1250" s="27"/>
      <c r="Y1250" s="28"/>
    </row>
    <row r="1251" spans="1:25" x14ac:dyDescent="0.25">
      <c r="A1251" s="3">
        <v>42639.43440972222</v>
      </c>
      <c r="B1251" s="4" t="s">
        <v>209</v>
      </c>
      <c r="C1251" s="4" t="s">
        <v>1100</v>
      </c>
      <c r="D1251" s="4" t="s">
        <v>30</v>
      </c>
      <c r="E1251" s="4" t="s">
        <v>63</v>
      </c>
      <c r="F1251" s="5">
        <v>0</v>
      </c>
      <c r="G1251" s="5">
        <v>24</v>
      </c>
      <c r="H1251" s="5">
        <v>41</v>
      </c>
      <c r="I1251" s="5">
        <v>27</v>
      </c>
      <c r="J1251" s="4" t="s">
        <v>64</v>
      </c>
      <c r="K1251" s="5">
        <v>1</v>
      </c>
      <c r="L1251" s="17" t="s">
        <v>25</v>
      </c>
      <c r="M1251" s="5">
        <f t="shared" si="103"/>
        <v>13.728</v>
      </c>
      <c r="N1251" s="6" t="str">
        <f>VLOOKUP(C1251,'[30]Trips&amp;Operators'!$C$1:$E$99999,3,FALSE)</f>
        <v>KILLION</v>
      </c>
      <c r="O1251" s="7" t="s">
        <v>26</v>
      </c>
      <c r="P1251" s="8" t="str">
        <f>VLOOKUP(E1251,[2]CommonEnf!$A$1:$B$19,2,FALSE)</f>
        <v>Line terminus</v>
      </c>
      <c r="Q1251" s="4" t="str">
        <f t="shared" si="99"/>
        <v>26</v>
      </c>
      <c r="R1251" s="9">
        <f t="shared" si="100"/>
        <v>42639</v>
      </c>
      <c r="S1251" s="4" t="str">
        <f t="shared" si="101"/>
        <v>0142-26</v>
      </c>
      <c r="T1251" s="4" t="str">
        <f t="shared" si="102"/>
        <v>EC</v>
      </c>
      <c r="U1251" s="26"/>
      <c r="V1251" s="3"/>
      <c r="W1251" s="27"/>
      <c r="X1251" s="27"/>
      <c r="Y1251" s="28"/>
    </row>
    <row r="1252" spans="1:25" x14ac:dyDescent="0.25">
      <c r="A1252" s="3">
        <v>42639.519108796296</v>
      </c>
      <c r="B1252" s="4" t="s">
        <v>73</v>
      </c>
      <c r="C1252" s="4" t="s">
        <v>1104</v>
      </c>
      <c r="D1252" s="4" t="s">
        <v>30</v>
      </c>
      <c r="E1252" s="4" t="s">
        <v>63</v>
      </c>
      <c r="F1252" s="5">
        <v>0</v>
      </c>
      <c r="G1252" s="5">
        <v>155</v>
      </c>
      <c r="H1252" s="5">
        <v>706</v>
      </c>
      <c r="I1252" s="5">
        <v>116</v>
      </c>
      <c r="J1252" s="4" t="s">
        <v>64</v>
      </c>
      <c r="K1252" s="5">
        <v>1</v>
      </c>
      <c r="L1252" s="17" t="s">
        <v>25</v>
      </c>
      <c r="M1252" s="5">
        <f t="shared" si="103"/>
        <v>60.72</v>
      </c>
      <c r="N1252" s="6" t="str">
        <f>VLOOKUP(C1252,'[30]Trips&amp;Operators'!$C$1:$E$99999,3,FALSE)</f>
        <v>MALAVE</v>
      </c>
      <c r="O1252" s="7" t="s">
        <v>26</v>
      </c>
      <c r="P1252" s="8" t="str">
        <f>VLOOKUP(E1252,[2]CommonEnf!$A$1:$B$19,2,FALSE)</f>
        <v>Line terminus</v>
      </c>
      <c r="Q1252" s="4" t="str">
        <f t="shared" si="99"/>
        <v>26</v>
      </c>
      <c r="R1252" s="9">
        <f t="shared" si="100"/>
        <v>42639</v>
      </c>
      <c r="S1252" s="4" t="str">
        <f t="shared" si="101"/>
        <v>0158-26</v>
      </c>
      <c r="T1252" s="4" t="str">
        <f t="shared" si="102"/>
        <v>EC</v>
      </c>
      <c r="U1252" s="26"/>
      <c r="V1252" s="3"/>
      <c r="W1252" s="27"/>
      <c r="X1252" s="27"/>
      <c r="Y1252" s="28"/>
    </row>
    <row r="1253" spans="1:25" x14ac:dyDescent="0.25">
      <c r="A1253" s="3">
        <v>42639.921423611115</v>
      </c>
      <c r="B1253" s="4" t="s">
        <v>152</v>
      </c>
      <c r="C1253" s="4" t="s">
        <v>1108</v>
      </c>
      <c r="D1253" s="4" t="s">
        <v>30</v>
      </c>
      <c r="E1253" s="4" t="s">
        <v>63</v>
      </c>
      <c r="F1253" s="5">
        <v>0</v>
      </c>
      <c r="G1253" s="5">
        <v>77</v>
      </c>
      <c r="H1253" s="5">
        <v>249</v>
      </c>
      <c r="I1253" s="5">
        <v>183</v>
      </c>
      <c r="J1253" s="4" t="s">
        <v>64</v>
      </c>
      <c r="K1253" s="5">
        <v>1</v>
      </c>
      <c r="L1253" s="17" t="s">
        <v>25</v>
      </c>
      <c r="M1253" s="5">
        <f t="shared" si="103"/>
        <v>96.096000000000004</v>
      </c>
      <c r="N1253" s="6" t="str">
        <f>VLOOKUP(C1253,'[30]Trips&amp;Operators'!$C$1:$E$99999,3,FALSE)</f>
        <v>YANAI</v>
      </c>
      <c r="O1253" s="7" t="s">
        <v>26</v>
      </c>
      <c r="P1253" s="8" t="str">
        <f>VLOOKUP(E1253,[2]CommonEnf!$A$1:$B$19,2,FALSE)</f>
        <v>Line terminus</v>
      </c>
      <c r="Q1253" s="4" t="str">
        <f t="shared" si="99"/>
        <v>26</v>
      </c>
      <c r="R1253" s="9">
        <f t="shared" si="100"/>
        <v>42639</v>
      </c>
      <c r="S1253" s="4" t="str">
        <f t="shared" si="101"/>
        <v>0228-26</v>
      </c>
      <c r="T1253" s="4" t="str">
        <f t="shared" si="102"/>
        <v>EC</v>
      </c>
      <c r="U1253" s="26"/>
      <c r="V1253" s="3"/>
      <c r="W1253" s="27"/>
      <c r="X1253" s="27"/>
      <c r="Y1253" s="28"/>
    </row>
    <row r="1254" spans="1:25" x14ac:dyDescent="0.25">
      <c r="A1254" s="3">
        <v>42639.941608796296</v>
      </c>
      <c r="B1254" s="4" t="s">
        <v>20</v>
      </c>
      <c r="C1254" s="4" t="s">
        <v>1117</v>
      </c>
      <c r="D1254" s="4" t="s">
        <v>30</v>
      </c>
      <c r="E1254" s="4" t="s">
        <v>63</v>
      </c>
      <c r="F1254" s="5">
        <v>0</v>
      </c>
      <c r="G1254" s="5">
        <v>46</v>
      </c>
      <c r="H1254" s="5">
        <v>231</v>
      </c>
      <c r="I1254" s="5">
        <v>170</v>
      </c>
      <c r="J1254" s="4" t="s">
        <v>64</v>
      </c>
      <c r="K1254" s="5">
        <v>1</v>
      </c>
      <c r="L1254" s="17" t="s">
        <v>25</v>
      </c>
      <c r="M1254" s="5">
        <f t="shared" si="103"/>
        <v>89.231999999999985</v>
      </c>
      <c r="N1254" s="6" t="str">
        <f>VLOOKUP(C1254,'[30]Trips&amp;Operators'!$C$1:$E$99999,3,FALSE)</f>
        <v>LEVERE</v>
      </c>
      <c r="O1254" s="7" t="s">
        <v>26</v>
      </c>
      <c r="P1254" s="8" t="str">
        <f>VLOOKUP(E1254,[2]CommonEnf!$A$1:$B$19,2,FALSE)</f>
        <v>Line terminus</v>
      </c>
      <c r="Q1254" s="4" t="str">
        <f t="shared" si="99"/>
        <v>26</v>
      </c>
      <c r="R1254" s="9">
        <f t="shared" si="100"/>
        <v>42639</v>
      </c>
      <c r="S1254" s="4" t="str">
        <f t="shared" si="101"/>
        <v>0230-26</v>
      </c>
      <c r="T1254" s="4" t="str">
        <f t="shared" si="102"/>
        <v>EC</v>
      </c>
      <c r="U1254" s="26"/>
      <c r="V1254" s="3"/>
      <c r="W1254" s="27"/>
      <c r="X1254" s="27"/>
      <c r="Y1254" s="28"/>
    </row>
    <row r="1255" spans="1:25" x14ac:dyDescent="0.25">
      <c r="A1255" s="3">
        <v>42639.334363425929</v>
      </c>
      <c r="B1255" s="4" t="s">
        <v>195</v>
      </c>
      <c r="C1255" s="4" t="s">
        <v>1118</v>
      </c>
      <c r="D1255" s="4" t="s">
        <v>30</v>
      </c>
      <c r="E1255" s="4" t="s">
        <v>45</v>
      </c>
      <c r="F1255" s="5">
        <v>400</v>
      </c>
      <c r="G1255" s="5">
        <v>452</v>
      </c>
      <c r="H1255" s="5">
        <v>47719</v>
      </c>
      <c r="I1255" s="5">
        <v>48834</v>
      </c>
      <c r="J1255" s="4" t="s">
        <v>46</v>
      </c>
      <c r="K1255" s="5">
        <v>47808</v>
      </c>
      <c r="L1255" s="17" t="s">
        <v>34</v>
      </c>
      <c r="M1255" s="5">
        <f t="shared" si="103"/>
        <v>-541.72799999999995</v>
      </c>
      <c r="N1255" s="6" t="str">
        <f>VLOOKUP(C1255,'[30]Trips&amp;Operators'!$C$1:$E$99999,3,FALSE)</f>
        <v>DAVIS</v>
      </c>
      <c r="O1255" s="7" t="s">
        <v>26</v>
      </c>
      <c r="P1255" s="8" t="str">
        <f>VLOOKUP(E1255,[2]CommonEnf!$A$1:$B$19,2,FALSE)</f>
        <v>Speed Restriction</v>
      </c>
      <c r="Q1255" s="4" t="str">
        <f t="shared" si="99"/>
        <v>26</v>
      </c>
      <c r="R1255" s="9">
        <f t="shared" si="100"/>
        <v>42639</v>
      </c>
      <c r="S1255" s="4" t="str">
        <f t="shared" si="101"/>
        <v>0809-26</v>
      </c>
      <c r="T1255" s="4" t="str">
        <f t="shared" si="102"/>
        <v>NW</v>
      </c>
      <c r="U1255" s="26"/>
      <c r="V1255" s="3"/>
      <c r="W1255" s="27"/>
      <c r="X1255" s="27"/>
      <c r="Y1255" s="28"/>
    </row>
    <row r="1256" spans="1:25" x14ac:dyDescent="0.25">
      <c r="A1256" s="3">
        <v>42639.29383101852</v>
      </c>
      <c r="B1256" s="4" t="s">
        <v>195</v>
      </c>
      <c r="C1256" s="4" t="s">
        <v>1119</v>
      </c>
      <c r="D1256" s="4" t="s">
        <v>30</v>
      </c>
      <c r="E1256" s="4" t="s">
        <v>45</v>
      </c>
      <c r="F1256" s="5">
        <v>150</v>
      </c>
      <c r="G1256" s="5">
        <v>298</v>
      </c>
      <c r="H1256" s="5">
        <v>56344</v>
      </c>
      <c r="I1256" s="5">
        <v>56898</v>
      </c>
      <c r="J1256" s="4" t="s">
        <v>46</v>
      </c>
      <c r="K1256" s="5">
        <v>57008</v>
      </c>
      <c r="L1256" s="17" t="s">
        <v>34</v>
      </c>
      <c r="M1256" s="5">
        <f t="shared" si="103"/>
        <v>58.08</v>
      </c>
      <c r="N1256" s="6" t="str">
        <f>VLOOKUP(C1256,'[30]Trips&amp;Operators'!$C$1:$E$99999,3,FALSE)</f>
        <v>DAVIS</v>
      </c>
      <c r="O1256" s="7" t="s">
        <v>26</v>
      </c>
      <c r="P1256" s="8" t="str">
        <f>VLOOKUP(E1256,[2]CommonEnf!$A$1:$B$19,2,FALSE)</f>
        <v>Speed Restriction</v>
      </c>
      <c r="Q1256" s="4" t="str">
        <f t="shared" si="99"/>
        <v>26</v>
      </c>
      <c r="R1256" s="9">
        <f t="shared" si="100"/>
        <v>42639</v>
      </c>
      <c r="S1256" s="4" t="str">
        <f t="shared" si="101"/>
        <v>0805-26</v>
      </c>
      <c r="T1256" s="4" t="str">
        <f t="shared" si="102"/>
        <v>NW</v>
      </c>
      <c r="U1256" s="26"/>
      <c r="V1256" s="3"/>
      <c r="W1256" s="27"/>
      <c r="X1256" s="27"/>
      <c r="Y1256" s="28"/>
    </row>
    <row r="1257" spans="1:25" x14ac:dyDescent="0.25">
      <c r="A1257" s="3">
        <v>42639.314525462964</v>
      </c>
      <c r="B1257" s="4" t="s">
        <v>140</v>
      </c>
      <c r="C1257" s="4" t="s">
        <v>1120</v>
      </c>
      <c r="D1257" s="4" t="s">
        <v>30</v>
      </c>
      <c r="E1257" s="4" t="s">
        <v>45</v>
      </c>
      <c r="F1257" s="5">
        <v>150</v>
      </c>
      <c r="G1257" s="5">
        <v>308</v>
      </c>
      <c r="H1257" s="5">
        <v>56242</v>
      </c>
      <c r="I1257" s="5">
        <v>56788</v>
      </c>
      <c r="J1257" s="4" t="s">
        <v>46</v>
      </c>
      <c r="K1257" s="5">
        <v>57008</v>
      </c>
      <c r="L1257" s="17" t="s">
        <v>34</v>
      </c>
      <c r="M1257" s="5">
        <f t="shared" si="103"/>
        <v>116.16</v>
      </c>
      <c r="N1257" s="6" t="str">
        <f>VLOOKUP(C1257,'[30]Trips&amp;Operators'!$C$1:$E$99999,3,FALSE)</f>
        <v>ISHMAEL</v>
      </c>
      <c r="O1257" s="7" t="s">
        <v>26</v>
      </c>
      <c r="P1257" s="8" t="str">
        <f>VLOOKUP(E1257,[2]CommonEnf!$A$1:$B$19,2,FALSE)</f>
        <v>Speed Restriction</v>
      </c>
      <c r="Q1257" s="4" t="str">
        <f t="shared" si="99"/>
        <v>26</v>
      </c>
      <c r="R1257" s="9">
        <f t="shared" si="100"/>
        <v>42639</v>
      </c>
      <c r="S1257" s="4" t="str">
        <f t="shared" si="101"/>
        <v>0807-26</v>
      </c>
      <c r="T1257" s="4" t="str">
        <f t="shared" si="102"/>
        <v>NW</v>
      </c>
      <c r="U1257" s="26"/>
      <c r="V1257" s="3"/>
      <c r="W1257" s="27"/>
      <c r="X1257" s="27"/>
      <c r="Y1257" s="28"/>
    </row>
    <row r="1258" spans="1:25" x14ac:dyDescent="0.25">
      <c r="A1258" s="3">
        <v>42639.709756944445</v>
      </c>
      <c r="B1258" s="4" t="s">
        <v>195</v>
      </c>
      <c r="C1258" s="4" t="s">
        <v>1121</v>
      </c>
      <c r="D1258" s="4" t="s">
        <v>30</v>
      </c>
      <c r="E1258" s="4" t="s">
        <v>45</v>
      </c>
      <c r="F1258" s="5">
        <v>150</v>
      </c>
      <c r="G1258" s="5">
        <v>286</v>
      </c>
      <c r="H1258" s="5">
        <v>56363</v>
      </c>
      <c r="I1258" s="5">
        <v>56889</v>
      </c>
      <c r="J1258" s="4" t="s">
        <v>46</v>
      </c>
      <c r="K1258" s="5">
        <v>57008</v>
      </c>
      <c r="L1258" s="17" t="s">
        <v>34</v>
      </c>
      <c r="M1258" s="5">
        <f t="shared" si="103"/>
        <v>62.832000000000001</v>
      </c>
      <c r="N1258" s="6" t="str">
        <f>VLOOKUP(C1258,'[30]Trips&amp;Operators'!$C$1:$E$99999,3,FALSE)</f>
        <v>COOLAHAN</v>
      </c>
      <c r="O1258" s="7" t="s">
        <v>26</v>
      </c>
      <c r="P1258" s="8" t="str">
        <f>VLOOKUP(E1258,[2]CommonEnf!$A$1:$B$19,2,FALSE)</f>
        <v>Speed Restriction</v>
      </c>
      <c r="Q1258" s="4" t="str">
        <f t="shared" si="99"/>
        <v>26</v>
      </c>
      <c r="R1258" s="9">
        <f t="shared" si="100"/>
        <v>42639</v>
      </c>
      <c r="S1258" s="4" t="str">
        <f t="shared" si="101"/>
        <v>0831-26</v>
      </c>
      <c r="T1258" s="4" t="str">
        <f t="shared" si="102"/>
        <v>NW</v>
      </c>
      <c r="U1258" s="26"/>
      <c r="V1258" s="3"/>
      <c r="W1258" s="27"/>
      <c r="X1258" s="27"/>
      <c r="Y1258" s="28"/>
    </row>
    <row r="1259" spans="1:25" x14ac:dyDescent="0.25">
      <c r="A1259" s="3">
        <v>42639.730567129627</v>
      </c>
      <c r="B1259" s="4" t="s">
        <v>140</v>
      </c>
      <c r="C1259" s="4" t="s">
        <v>1122</v>
      </c>
      <c r="D1259" s="4" t="s">
        <v>30</v>
      </c>
      <c r="E1259" s="4" t="s">
        <v>45</v>
      </c>
      <c r="F1259" s="5">
        <v>150</v>
      </c>
      <c r="G1259" s="5">
        <v>407</v>
      </c>
      <c r="H1259" s="5">
        <v>55609</v>
      </c>
      <c r="I1259" s="5">
        <v>56638</v>
      </c>
      <c r="J1259" s="4" t="s">
        <v>46</v>
      </c>
      <c r="K1259" s="5">
        <v>57008</v>
      </c>
      <c r="L1259" s="17" t="s">
        <v>34</v>
      </c>
      <c r="M1259" s="5">
        <f t="shared" si="103"/>
        <v>195.36</v>
      </c>
      <c r="N1259" s="6" t="str">
        <f>VLOOKUP(C1259,'[30]Trips&amp;Operators'!$C$1:$E$99999,3,FALSE)</f>
        <v>BRUDER</v>
      </c>
      <c r="O1259" s="7" t="s">
        <v>26</v>
      </c>
      <c r="P1259" s="8" t="str">
        <f>VLOOKUP(E1259,[2]CommonEnf!$A$1:$B$19,2,FALSE)</f>
        <v>Speed Restriction</v>
      </c>
      <c r="Q1259" s="4" t="str">
        <f t="shared" si="99"/>
        <v>26</v>
      </c>
      <c r="R1259" s="9">
        <f t="shared" si="100"/>
        <v>42639</v>
      </c>
      <c r="S1259" s="4" t="str">
        <f t="shared" si="101"/>
        <v>0833-26</v>
      </c>
      <c r="T1259" s="4" t="str">
        <f t="shared" si="102"/>
        <v>NW</v>
      </c>
      <c r="U1259" s="26"/>
      <c r="V1259" s="3"/>
      <c r="W1259" s="27"/>
      <c r="X1259" s="27"/>
      <c r="Y1259" s="28"/>
    </row>
    <row r="1260" spans="1:25" x14ac:dyDescent="0.25">
      <c r="A1260" s="3">
        <v>42639.53670138889</v>
      </c>
      <c r="B1260" s="4" t="s">
        <v>60</v>
      </c>
      <c r="C1260" s="4" t="s">
        <v>1123</v>
      </c>
      <c r="D1260" s="4" t="s">
        <v>30</v>
      </c>
      <c r="E1260" s="4" t="s">
        <v>55</v>
      </c>
      <c r="F1260" s="5">
        <v>0</v>
      </c>
      <c r="G1260" s="5">
        <v>57</v>
      </c>
      <c r="H1260" s="5">
        <v>11034</v>
      </c>
      <c r="I1260" s="5">
        <v>10903</v>
      </c>
      <c r="J1260" s="4" t="s">
        <v>56</v>
      </c>
      <c r="K1260" s="5">
        <v>11016</v>
      </c>
      <c r="L1260" s="17" t="s">
        <v>25</v>
      </c>
      <c r="M1260" s="5">
        <f t="shared" si="103"/>
        <v>-59.664000000000001</v>
      </c>
      <c r="N1260" s="6" t="str">
        <f>VLOOKUP(C1260,'[30]Trips&amp;Operators'!$C$1:$E$99999,3,FALSE)</f>
        <v>ISHMAEL</v>
      </c>
      <c r="O1260" s="7" t="s">
        <v>120</v>
      </c>
      <c r="P1260" s="8" t="s">
        <v>446</v>
      </c>
      <c r="Q1260" s="4" t="str">
        <f t="shared" si="99"/>
        <v>26</v>
      </c>
      <c r="R1260" s="9">
        <f t="shared" si="100"/>
        <v>42639</v>
      </c>
      <c r="S1260" s="4" t="str">
        <f t="shared" si="101"/>
        <v>0820-26</v>
      </c>
      <c r="T1260" s="4" t="str">
        <f t="shared" si="102"/>
        <v>NW</v>
      </c>
      <c r="U1260" s="26"/>
      <c r="V1260" s="3"/>
      <c r="W1260" s="27"/>
      <c r="X1260" s="27"/>
      <c r="Y1260" s="28"/>
    </row>
    <row r="1261" spans="1:25" x14ac:dyDescent="0.25">
      <c r="A1261" s="3">
        <v>42639.396331018521</v>
      </c>
      <c r="B1261" s="4" t="s">
        <v>140</v>
      </c>
      <c r="C1261" s="4" t="s">
        <v>1124</v>
      </c>
      <c r="D1261" s="4" t="s">
        <v>30</v>
      </c>
      <c r="E1261" s="4" t="s">
        <v>55</v>
      </c>
      <c r="F1261" s="5">
        <v>0</v>
      </c>
      <c r="G1261" s="5">
        <v>304</v>
      </c>
      <c r="H1261" s="5">
        <v>39226</v>
      </c>
      <c r="I1261" s="5">
        <v>39758</v>
      </c>
      <c r="J1261" s="4" t="s">
        <v>56</v>
      </c>
      <c r="K1261" s="5">
        <v>39609</v>
      </c>
      <c r="L1261" s="17" t="s">
        <v>34</v>
      </c>
      <c r="M1261" s="5">
        <f t="shared" si="103"/>
        <v>-78.671999999999997</v>
      </c>
      <c r="N1261" s="6" t="str">
        <f>VLOOKUP(C1261,'[30]Trips&amp;Operators'!$C$1:$E$99999,3,FALSE)</f>
        <v>ISHMAEL</v>
      </c>
      <c r="O1261" s="7" t="s">
        <v>120</v>
      </c>
      <c r="P1261" s="8" t="s">
        <v>184</v>
      </c>
      <c r="Q1261" s="4" t="str">
        <f t="shared" si="99"/>
        <v>26</v>
      </c>
      <c r="R1261" s="9">
        <f t="shared" si="100"/>
        <v>42639</v>
      </c>
      <c r="S1261" s="4" t="str">
        <f t="shared" si="101"/>
        <v>0813-26</v>
      </c>
      <c r="T1261" s="4" t="str">
        <f t="shared" si="102"/>
        <v>NW</v>
      </c>
      <c r="U1261" s="26"/>
      <c r="V1261" s="3"/>
      <c r="W1261" s="27"/>
      <c r="X1261" s="27"/>
      <c r="Y1261" s="28"/>
    </row>
    <row r="1262" spans="1:25" x14ac:dyDescent="0.25">
      <c r="A1262" s="3">
        <v>42639.229502314818</v>
      </c>
      <c r="B1262" s="4" t="s">
        <v>115</v>
      </c>
      <c r="C1262" s="4" t="s">
        <v>1125</v>
      </c>
      <c r="D1262" s="4" t="s">
        <v>30</v>
      </c>
      <c r="E1262" s="4" t="s">
        <v>63</v>
      </c>
      <c r="F1262" s="5">
        <v>0</v>
      </c>
      <c r="G1262" s="5">
        <v>20</v>
      </c>
      <c r="H1262" s="5">
        <v>631</v>
      </c>
      <c r="I1262" s="5">
        <v>619</v>
      </c>
      <c r="J1262" s="4" t="s">
        <v>64</v>
      </c>
      <c r="K1262" s="5">
        <v>575</v>
      </c>
      <c r="L1262" s="17" t="s">
        <v>25</v>
      </c>
      <c r="M1262" s="5">
        <f t="shared" si="103"/>
        <v>23.231999999999999</v>
      </c>
      <c r="N1262" s="6" t="str">
        <f>VLOOKUP(C1262,'[30]Trips&amp;Operators'!$C$1:$E$99999,3,FALSE)</f>
        <v>DAVIS</v>
      </c>
      <c r="O1262" s="7" t="s">
        <v>26</v>
      </c>
      <c r="P1262" s="8" t="str">
        <f>VLOOKUP(E1262,[2]CommonEnf!$A$1:$B$19,2,FALSE)</f>
        <v>Line terminus</v>
      </c>
      <c r="Q1262" s="4" t="str">
        <f t="shared" si="99"/>
        <v>26</v>
      </c>
      <c r="R1262" s="9">
        <f t="shared" si="100"/>
        <v>42639</v>
      </c>
      <c r="S1262" s="4" t="str">
        <f t="shared" si="101"/>
        <v>0800-26</v>
      </c>
      <c r="T1262" s="4" t="str">
        <f t="shared" si="102"/>
        <v>NW</v>
      </c>
      <c r="U1262" s="26"/>
      <c r="V1262" s="3"/>
      <c r="W1262" s="27"/>
      <c r="X1262" s="27"/>
      <c r="Y1262" s="28"/>
    </row>
    <row r="1263" spans="1:25" x14ac:dyDescent="0.25">
      <c r="A1263" s="3">
        <v>42639.268657407411</v>
      </c>
      <c r="B1263" s="4" t="s">
        <v>115</v>
      </c>
      <c r="C1263" s="4" t="s">
        <v>1126</v>
      </c>
      <c r="D1263" s="4" t="s">
        <v>30</v>
      </c>
      <c r="E1263" s="4" t="s">
        <v>63</v>
      </c>
      <c r="F1263" s="5">
        <v>0</v>
      </c>
      <c r="G1263" s="5">
        <v>39</v>
      </c>
      <c r="H1263" s="5">
        <v>713</v>
      </c>
      <c r="I1263" s="5">
        <v>684</v>
      </c>
      <c r="J1263" s="4" t="s">
        <v>64</v>
      </c>
      <c r="K1263" s="5">
        <v>575</v>
      </c>
      <c r="L1263" s="17" t="s">
        <v>25</v>
      </c>
      <c r="M1263" s="5">
        <f t="shared" si="103"/>
        <v>57.552</v>
      </c>
      <c r="N1263" s="6" t="str">
        <f>VLOOKUP(C1263,'[30]Trips&amp;Operators'!$C$1:$E$99999,3,FALSE)</f>
        <v>DAVIS</v>
      </c>
      <c r="O1263" s="7" t="s">
        <v>26</v>
      </c>
      <c r="P1263" s="8" t="str">
        <f>VLOOKUP(E1263,[2]CommonEnf!$A$1:$B$19,2,FALSE)</f>
        <v>Line terminus</v>
      </c>
      <c r="Q1263" s="4" t="str">
        <f t="shared" si="99"/>
        <v>26</v>
      </c>
      <c r="R1263" s="9">
        <f t="shared" si="100"/>
        <v>42639</v>
      </c>
      <c r="S1263" s="4" t="str">
        <f t="shared" si="101"/>
        <v>0802-26</v>
      </c>
      <c r="T1263" s="4" t="str">
        <f t="shared" si="102"/>
        <v>NW</v>
      </c>
      <c r="U1263" s="26"/>
      <c r="V1263" s="3"/>
      <c r="W1263" s="27"/>
      <c r="X1263" s="27"/>
      <c r="Y1263" s="28"/>
    </row>
    <row r="1264" spans="1:25" x14ac:dyDescent="0.25">
      <c r="A1264" s="3">
        <v>42639.269803240742</v>
      </c>
      <c r="B1264" s="4" t="s">
        <v>115</v>
      </c>
      <c r="C1264" s="4" t="s">
        <v>1126</v>
      </c>
      <c r="D1264" s="4" t="s">
        <v>30</v>
      </c>
      <c r="E1264" s="4" t="s">
        <v>63</v>
      </c>
      <c r="F1264" s="5">
        <v>0</v>
      </c>
      <c r="G1264" s="5">
        <v>22</v>
      </c>
      <c r="H1264" s="5">
        <v>659</v>
      </c>
      <c r="I1264" s="5">
        <v>649</v>
      </c>
      <c r="J1264" s="4" t="s">
        <v>64</v>
      </c>
      <c r="K1264" s="5">
        <v>575</v>
      </c>
      <c r="L1264" s="17" t="s">
        <v>25</v>
      </c>
      <c r="M1264" s="5">
        <f t="shared" si="103"/>
        <v>39.072000000000003</v>
      </c>
      <c r="N1264" s="6" t="str">
        <f>VLOOKUP(C1264,'[30]Trips&amp;Operators'!$C$1:$E$99999,3,FALSE)</f>
        <v>DAVIS</v>
      </c>
      <c r="O1264" s="7" t="s">
        <v>26</v>
      </c>
      <c r="P1264" s="8" t="str">
        <f>VLOOKUP(E1264,[2]CommonEnf!$A$1:$B$19,2,FALSE)</f>
        <v>Line terminus</v>
      </c>
      <c r="Q1264" s="4" t="str">
        <f t="shared" si="99"/>
        <v>26</v>
      </c>
      <c r="R1264" s="9">
        <f t="shared" si="100"/>
        <v>42639</v>
      </c>
      <c r="S1264" s="4" t="str">
        <f t="shared" si="101"/>
        <v>0802-26</v>
      </c>
      <c r="T1264" s="4" t="str">
        <f t="shared" si="102"/>
        <v>NW</v>
      </c>
      <c r="U1264" s="26"/>
      <c r="V1264" s="3"/>
      <c r="W1264" s="27"/>
      <c r="X1264" s="27"/>
      <c r="Y1264" s="28"/>
    </row>
    <row r="1265" spans="1:25" x14ac:dyDescent="0.25">
      <c r="A1265" s="3">
        <v>42639.270208333335</v>
      </c>
      <c r="B1265" s="4" t="s">
        <v>115</v>
      </c>
      <c r="C1265" s="4" t="s">
        <v>1126</v>
      </c>
      <c r="D1265" s="4" t="s">
        <v>30</v>
      </c>
      <c r="E1265" s="4" t="s">
        <v>63</v>
      </c>
      <c r="F1265" s="5">
        <v>0</v>
      </c>
      <c r="G1265" s="5">
        <v>13</v>
      </c>
      <c r="H1265" s="5">
        <v>635</v>
      </c>
      <c r="I1265" s="5">
        <v>628</v>
      </c>
      <c r="J1265" s="4" t="s">
        <v>64</v>
      </c>
      <c r="K1265" s="5">
        <v>575</v>
      </c>
      <c r="L1265" s="17" t="s">
        <v>25</v>
      </c>
      <c r="M1265" s="5">
        <f t="shared" si="103"/>
        <v>27.984000000000002</v>
      </c>
      <c r="N1265" s="6" t="str">
        <f>VLOOKUP(C1265,'[30]Trips&amp;Operators'!$C$1:$E$99999,3,FALSE)</f>
        <v>DAVIS</v>
      </c>
      <c r="O1265" s="7" t="s">
        <v>26</v>
      </c>
      <c r="P1265" s="8" t="str">
        <f>VLOOKUP(E1265,[2]CommonEnf!$A$1:$B$19,2,FALSE)</f>
        <v>Line terminus</v>
      </c>
      <c r="Q1265" s="4" t="str">
        <f t="shared" si="99"/>
        <v>26</v>
      </c>
      <c r="R1265" s="9">
        <f t="shared" si="100"/>
        <v>42639</v>
      </c>
      <c r="S1265" s="4" t="str">
        <f t="shared" si="101"/>
        <v>0802-26</v>
      </c>
      <c r="T1265" s="4" t="str">
        <f t="shared" si="102"/>
        <v>NW</v>
      </c>
      <c r="U1265" s="26"/>
      <c r="V1265" s="3"/>
      <c r="W1265" s="27"/>
      <c r="X1265" s="27"/>
      <c r="Y1265" s="28"/>
    </row>
    <row r="1266" spans="1:25" x14ac:dyDescent="0.25">
      <c r="A1266" s="3">
        <v>42639.309930555559</v>
      </c>
      <c r="B1266" s="4" t="s">
        <v>115</v>
      </c>
      <c r="C1266" s="4" t="s">
        <v>1127</v>
      </c>
      <c r="D1266" s="4" t="s">
        <v>30</v>
      </c>
      <c r="E1266" s="4" t="s">
        <v>63</v>
      </c>
      <c r="F1266" s="5">
        <v>0</v>
      </c>
      <c r="G1266" s="5">
        <v>21</v>
      </c>
      <c r="H1266" s="5">
        <v>636</v>
      </c>
      <c r="I1266" s="5">
        <v>622</v>
      </c>
      <c r="J1266" s="4" t="s">
        <v>64</v>
      </c>
      <c r="K1266" s="5">
        <v>575</v>
      </c>
      <c r="L1266" s="17" t="s">
        <v>25</v>
      </c>
      <c r="M1266" s="5">
        <f t="shared" si="103"/>
        <v>24.815999999999999</v>
      </c>
      <c r="N1266" s="6" t="str">
        <f>VLOOKUP(C1266,'[30]Trips&amp;Operators'!$C$1:$E$99999,3,FALSE)</f>
        <v>DAVIS</v>
      </c>
      <c r="O1266" s="7" t="s">
        <v>26</v>
      </c>
      <c r="P1266" s="8" t="str">
        <f>VLOOKUP(E1266,[2]CommonEnf!$A$1:$B$19,2,FALSE)</f>
        <v>Line terminus</v>
      </c>
      <c r="Q1266" s="4" t="str">
        <f t="shared" si="99"/>
        <v>26</v>
      </c>
      <c r="R1266" s="9">
        <f t="shared" si="100"/>
        <v>42639</v>
      </c>
      <c r="S1266" s="4" t="str">
        <f t="shared" si="101"/>
        <v>0806-26</v>
      </c>
      <c r="T1266" s="4" t="str">
        <f t="shared" si="102"/>
        <v>NW</v>
      </c>
      <c r="U1266" s="26"/>
      <c r="V1266" s="3"/>
      <c r="W1266" s="27"/>
      <c r="X1266" s="27"/>
      <c r="Y1266" s="28"/>
    </row>
    <row r="1267" spans="1:25" x14ac:dyDescent="0.25">
      <c r="A1267" s="3">
        <v>42639.3516087963</v>
      </c>
      <c r="B1267" s="4" t="s">
        <v>115</v>
      </c>
      <c r="C1267" s="4" t="s">
        <v>1128</v>
      </c>
      <c r="D1267" s="4" t="s">
        <v>30</v>
      </c>
      <c r="E1267" s="4" t="s">
        <v>63</v>
      </c>
      <c r="F1267" s="5">
        <v>0</v>
      </c>
      <c r="G1267" s="5">
        <v>62</v>
      </c>
      <c r="H1267" s="5">
        <v>825</v>
      </c>
      <c r="I1267" s="5">
        <v>778</v>
      </c>
      <c r="J1267" s="4" t="s">
        <v>64</v>
      </c>
      <c r="K1267" s="5">
        <v>575</v>
      </c>
      <c r="L1267" s="17" t="s">
        <v>25</v>
      </c>
      <c r="M1267" s="5">
        <f t="shared" si="103"/>
        <v>107.184</v>
      </c>
      <c r="N1267" s="6" t="str">
        <f>VLOOKUP(C1267,'[30]Trips&amp;Operators'!$C$1:$E$99999,3,FALSE)</f>
        <v>DAVIS</v>
      </c>
      <c r="O1267" s="7" t="s">
        <v>26</v>
      </c>
      <c r="P1267" s="8" t="str">
        <f>VLOOKUP(E1267,[2]CommonEnf!$A$1:$B$19,2,FALSE)</f>
        <v>Line terminus</v>
      </c>
      <c r="Q1267" s="4" t="str">
        <f t="shared" si="99"/>
        <v>26</v>
      </c>
      <c r="R1267" s="9">
        <f t="shared" si="100"/>
        <v>42639</v>
      </c>
      <c r="S1267" s="4" t="str">
        <f t="shared" si="101"/>
        <v>0810-26</v>
      </c>
      <c r="T1267" s="4" t="str">
        <f t="shared" si="102"/>
        <v>NW</v>
      </c>
      <c r="U1267" s="26"/>
      <c r="V1267" s="3"/>
      <c r="W1267" s="27"/>
      <c r="X1267" s="27"/>
      <c r="Y1267" s="28"/>
    </row>
    <row r="1268" spans="1:25" x14ac:dyDescent="0.25">
      <c r="A1268" s="3">
        <v>42639.684502314813</v>
      </c>
      <c r="B1268" s="4" t="s">
        <v>115</v>
      </c>
      <c r="C1268" s="4" t="s">
        <v>1129</v>
      </c>
      <c r="D1268" s="4" t="s">
        <v>30</v>
      </c>
      <c r="E1268" s="4" t="s">
        <v>63</v>
      </c>
      <c r="F1268" s="5">
        <v>0</v>
      </c>
      <c r="G1268" s="5">
        <v>59</v>
      </c>
      <c r="H1268" s="5">
        <v>771</v>
      </c>
      <c r="I1268" s="5">
        <v>712</v>
      </c>
      <c r="J1268" s="4" t="s">
        <v>64</v>
      </c>
      <c r="K1268" s="5">
        <v>575</v>
      </c>
      <c r="L1268" s="17" t="s">
        <v>25</v>
      </c>
      <c r="M1268" s="5">
        <f t="shared" si="103"/>
        <v>72.335999999999999</v>
      </c>
      <c r="N1268" s="6" t="str">
        <f>VLOOKUP(C1268,'[30]Trips&amp;Operators'!$C$1:$E$99999,3,FALSE)</f>
        <v>COOLAHAN</v>
      </c>
      <c r="O1268" s="7" t="s">
        <v>26</v>
      </c>
      <c r="P1268" s="8" t="str">
        <f>VLOOKUP(E1268,[2]CommonEnf!$A$1:$B$19,2,FALSE)</f>
        <v>Line terminus</v>
      </c>
      <c r="Q1268" s="4" t="str">
        <f t="shared" si="99"/>
        <v>26</v>
      </c>
      <c r="R1268" s="9">
        <f t="shared" si="100"/>
        <v>42639</v>
      </c>
      <c r="S1268" s="4" t="str">
        <f t="shared" si="101"/>
        <v>0828-26</v>
      </c>
      <c r="T1268" s="4" t="str">
        <f t="shared" si="102"/>
        <v>NW</v>
      </c>
      <c r="U1268" s="26"/>
      <c r="V1268" s="3"/>
      <c r="W1268" s="27"/>
      <c r="X1268" s="27"/>
      <c r="Y1268" s="28"/>
    </row>
    <row r="1269" spans="1:25" x14ac:dyDescent="0.25">
      <c r="A1269" s="3">
        <v>42639.254293981481</v>
      </c>
      <c r="B1269" s="4" t="s">
        <v>195</v>
      </c>
      <c r="C1269" s="4" t="s">
        <v>1130</v>
      </c>
      <c r="D1269" s="4" t="s">
        <v>33</v>
      </c>
      <c r="E1269" s="4" t="s">
        <v>63</v>
      </c>
      <c r="F1269" s="5">
        <v>0</v>
      </c>
      <c r="G1269" s="5">
        <v>6</v>
      </c>
      <c r="H1269" s="5">
        <v>59048</v>
      </c>
      <c r="I1269" s="5">
        <v>0</v>
      </c>
      <c r="J1269" s="4" t="s">
        <v>64</v>
      </c>
      <c r="K1269" s="5">
        <v>59048</v>
      </c>
      <c r="L1269" s="17" t="s">
        <v>34</v>
      </c>
      <c r="M1269" s="5">
        <f t="shared" si="103"/>
        <v>31177.344000000001</v>
      </c>
      <c r="N1269" s="6" t="str">
        <f>VLOOKUP(C1269,'[30]Trips&amp;Operators'!$C$1:$E$99999,3,FALSE)</f>
        <v>DAVIS</v>
      </c>
      <c r="O1269" s="7" t="s">
        <v>26</v>
      </c>
      <c r="P1269" s="8" t="str">
        <f>VLOOKUP(E1269,[2]CommonEnf!$A$1:$B$19,2,FALSE)</f>
        <v>Line terminus</v>
      </c>
      <c r="Q1269" s="4" t="str">
        <f t="shared" si="99"/>
        <v>26</v>
      </c>
      <c r="R1269" s="9">
        <f t="shared" si="100"/>
        <v>42639</v>
      </c>
      <c r="S1269" s="4" t="str">
        <f t="shared" si="101"/>
        <v>0801-26</v>
      </c>
      <c r="T1269" s="4" t="str">
        <f t="shared" si="102"/>
        <v>NW</v>
      </c>
      <c r="U1269" s="26"/>
      <c r="V1269" s="3"/>
      <c r="W1269" s="27"/>
      <c r="X1269" s="27"/>
      <c r="Y1269" s="28"/>
    </row>
    <row r="1270" spans="1:25" x14ac:dyDescent="0.25">
      <c r="A1270" s="3">
        <v>42639.29587962963</v>
      </c>
      <c r="B1270" s="4" t="s">
        <v>195</v>
      </c>
      <c r="C1270" s="4" t="s">
        <v>1119</v>
      </c>
      <c r="D1270" s="4" t="s">
        <v>33</v>
      </c>
      <c r="E1270" s="4" t="s">
        <v>63</v>
      </c>
      <c r="F1270" s="5">
        <v>0</v>
      </c>
      <c r="G1270" s="5">
        <v>6</v>
      </c>
      <c r="H1270" s="5">
        <v>59048</v>
      </c>
      <c r="I1270" s="5">
        <v>0</v>
      </c>
      <c r="J1270" s="4" t="s">
        <v>64</v>
      </c>
      <c r="K1270" s="5">
        <v>59048</v>
      </c>
      <c r="L1270" s="17" t="s">
        <v>34</v>
      </c>
      <c r="M1270" s="5">
        <f t="shared" si="103"/>
        <v>31177.344000000001</v>
      </c>
      <c r="N1270" s="6" t="str">
        <f>VLOOKUP(C1270,'[30]Trips&amp;Operators'!$C$1:$E$99999,3,FALSE)</f>
        <v>DAVIS</v>
      </c>
      <c r="O1270" s="7" t="s">
        <v>26</v>
      </c>
      <c r="P1270" s="8" t="str">
        <f>VLOOKUP(E1270,[2]CommonEnf!$A$1:$B$19,2,FALSE)</f>
        <v>Line terminus</v>
      </c>
      <c r="Q1270" s="4" t="str">
        <f t="shared" si="99"/>
        <v>26</v>
      </c>
      <c r="R1270" s="9">
        <f t="shared" si="100"/>
        <v>42639</v>
      </c>
      <c r="S1270" s="4" t="str">
        <f t="shared" si="101"/>
        <v>0805-26</v>
      </c>
      <c r="T1270" s="4" t="str">
        <f t="shared" si="102"/>
        <v>NW</v>
      </c>
      <c r="U1270" s="26"/>
      <c r="V1270" s="3"/>
      <c r="W1270" s="27"/>
      <c r="X1270" s="27"/>
      <c r="Y1270" s="28"/>
    </row>
    <row r="1271" spans="1:25" x14ac:dyDescent="0.25">
      <c r="A1271" s="3">
        <v>42639.338518518518</v>
      </c>
      <c r="B1271" s="4" t="s">
        <v>195</v>
      </c>
      <c r="C1271" s="4" t="s">
        <v>1118</v>
      </c>
      <c r="D1271" s="4" t="s">
        <v>33</v>
      </c>
      <c r="E1271" s="4" t="s">
        <v>63</v>
      </c>
      <c r="F1271" s="5">
        <v>0</v>
      </c>
      <c r="G1271" s="5">
        <v>6</v>
      </c>
      <c r="H1271" s="5">
        <v>59048</v>
      </c>
      <c r="I1271" s="5">
        <v>0</v>
      </c>
      <c r="J1271" s="4" t="s">
        <v>64</v>
      </c>
      <c r="K1271" s="5">
        <v>59048</v>
      </c>
      <c r="L1271" s="17" t="s">
        <v>34</v>
      </c>
      <c r="M1271" s="5">
        <f t="shared" si="103"/>
        <v>31177.344000000001</v>
      </c>
      <c r="N1271" s="6" t="str">
        <f>VLOOKUP(C1271,'[30]Trips&amp;Operators'!$C$1:$E$99999,3,FALSE)</f>
        <v>DAVIS</v>
      </c>
      <c r="O1271" s="7" t="s">
        <v>26</v>
      </c>
      <c r="P1271" s="8" t="str">
        <f>VLOOKUP(E1271,[2]CommonEnf!$A$1:$B$19,2,FALSE)</f>
        <v>Line terminus</v>
      </c>
      <c r="Q1271" s="4" t="str">
        <f t="shared" si="99"/>
        <v>26</v>
      </c>
      <c r="R1271" s="9">
        <f t="shared" si="100"/>
        <v>42639</v>
      </c>
      <c r="S1271" s="4" t="str">
        <f t="shared" si="101"/>
        <v>0809-26</v>
      </c>
      <c r="T1271" s="4" t="str">
        <f t="shared" si="102"/>
        <v>NW</v>
      </c>
      <c r="U1271" s="26"/>
      <c r="V1271" s="3"/>
      <c r="W1271" s="27"/>
      <c r="X1271" s="27"/>
      <c r="Y1271" s="28"/>
    </row>
    <row r="1272" spans="1:25" x14ac:dyDescent="0.25">
      <c r="A1272" s="3">
        <v>42639.607881944445</v>
      </c>
      <c r="B1272" s="4" t="s">
        <v>140</v>
      </c>
      <c r="C1272" s="4" t="s">
        <v>1131</v>
      </c>
      <c r="D1272" s="4" t="s">
        <v>30</v>
      </c>
      <c r="E1272" s="4" t="s">
        <v>63</v>
      </c>
      <c r="F1272" s="5">
        <v>0</v>
      </c>
      <c r="G1272" s="5">
        <v>40</v>
      </c>
      <c r="H1272" s="5">
        <v>58958</v>
      </c>
      <c r="I1272" s="5">
        <v>58988</v>
      </c>
      <c r="J1272" s="4" t="s">
        <v>64</v>
      </c>
      <c r="K1272" s="5">
        <v>59048</v>
      </c>
      <c r="L1272" s="17" t="s">
        <v>34</v>
      </c>
      <c r="M1272" s="5">
        <f t="shared" si="103"/>
        <v>31.68</v>
      </c>
      <c r="N1272" s="6" t="str">
        <f>VLOOKUP(C1272,'[30]Trips&amp;Operators'!$C$1:$E$99999,3,FALSE)</f>
        <v>BRUDER</v>
      </c>
      <c r="O1272" s="7" t="s">
        <v>26</v>
      </c>
      <c r="P1272" s="8" t="str">
        <f>VLOOKUP(E1272,[2]CommonEnf!$A$1:$B$19,2,FALSE)</f>
        <v>Line terminus</v>
      </c>
      <c r="Q1272" s="4" t="str">
        <f t="shared" si="99"/>
        <v>26</v>
      </c>
      <c r="R1272" s="9">
        <f t="shared" si="100"/>
        <v>42639</v>
      </c>
      <c r="S1272" s="4" t="str">
        <f t="shared" si="101"/>
        <v>0823-26</v>
      </c>
      <c r="T1272" s="4" t="str">
        <f t="shared" si="102"/>
        <v>NW</v>
      </c>
      <c r="U1272" s="26"/>
      <c r="V1272" s="3"/>
      <c r="W1272" s="27"/>
      <c r="X1272" s="27"/>
      <c r="Y1272" s="28"/>
    </row>
    <row r="1273" spans="1:25" x14ac:dyDescent="0.25">
      <c r="A1273" s="3">
        <v>42640.278749999998</v>
      </c>
      <c r="B1273" s="4" t="s">
        <v>48</v>
      </c>
      <c r="C1273" s="4" t="s">
        <v>1132</v>
      </c>
      <c r="D1273" s="4" t="s">
        <v>33</v>
      </c>
      <c r="E1273" s="4" t="s">
        <v>1133</v>
      </c>
      <c r="F1273" s="5">
        <v>790</v>
      </c>
      <c r="G1273" s="5">
        <v>841</v>
      </c>
      <c r="H1273" s="5">
        <v>140766</v>
      </c>
      <c r="I1273" s="5">
        <v>144917</v>
      </c>
      <c r="J1273" s="4" t="s">
        <v>46</v>
      </c>
      <c r="K1273" s="5">
        <v>110617</v>
      </c>
      <c r="L1273" s="17" t="s">
        <v>34</v>
      </c>
      <c r="M1273" s="5">
        <f t="shared" si="103"/>
        <v>-18110.400000000001</v>
      </c>
      <c r="N1273" s="6" t="str">
        <f>VLOOKUP(C1273,'[31]Trips&amp;Operators'!$C$1:$E$99999,3,FALSE)</f>
        <v>SPECTOR</v>
      </c>
      <c r="O1273" s="7" t="s">
        <v>26</v>
      </c>
      <c r="P1273" s="8" t="str">
        <f>VLOOKUP(E1273,[2]CommonEnf!$A$1:$B$19,2,FALSE)</f>
        <v>Speed Restriction</v>
      </c>
      <c r="Q1273" s="4" t="str">
        <f t="shared" si="99"/>
        <v>27</v>
      </c>
      <c r="R1273" s="9">
        <f t="shared" si="100"/>
        <v>42640</v>
      </c>
      <c r="S1273" s="4" t="str">
        <f t="shared" si="101"/>
        <v>0121-27</v>
      </c>
      <c r="T1273" s="4" t="str">
        <f t="shared" si="102"/>
        <v>EC</v>
      </c>
      <c r="U1273" s="26"/>
      <c r="V1273" s="3"/>
      <c r="W1273" s="27"/>
      <c r="X1273" s="27"/>
      <c r="Y1273" s="28"/>
    </row>
    <row r="1274" spans="1:25" x14ac:dyDescent="0.25">
      <c r="A1274" s="3">
        <v>42640.770486111112</v>
      </c>
      <c r="B1274" s="4" t="s">
        <v>28</v>
      </c>
      <c r="C1274" s="4" t="s">
        <v>1134</v>
      </c>
      <c r="D1274" s="4" t="s">
        <v>22</v>
      </c>
      <c r="E1274" s="4" t="s">
        <v>23</v>
      </c>
      <c r="F1274" s="5">
        <v>0</v>
      </c>
      <c r="G1274" s="5">
        <v>133</v>
      </c>
      <c r="H1274" s="5">
        <v>27202</v>
      </c>
      <c r="I1274" s="5">
        <v>27091</v>
      </c>
      <c r="J1274" s="4" t="s">
        <v>24</v>
      </c>
      <c r="K1274" s="5">
        <v>27350</v>
      </c>
      <c r="L1274" s="17" t="s">
        <v>25</v>
      </c>
      <c r="M1274" s="5">
        <f t="shared" si="103"/>
        <v>-136.75200000000001</v>
      </c>
      <c r="N1274" s="6" t="str">
        <f>VLOOKUP(C1274,'[31]Trips&amp;Operators'!$C$1:$E$99999,3,FALSE)</f>
        <v>BONDS</v>
      </c>
      <c r="O1274" s="7" t="s">
        <v>26</v>
      </c>
      <c r="P1274" s="8" t="str">
        <f>VLOOKUP(E1274,[2]CommonEnf!$A$1:$B$19,2,FALSE)</f>
        <v>Crossing Early Arrival</v>
      </c>
      <c r="Q1274" s="4" t="str">
        <f t="shared" si="99"/>
        <v>27</v>
      </c>
      <c r="R1274" s="9">
        <f t="shared" si="100"/>
        <v>42640</v>
      </c>
      <c r="S1274" s="4" t="str">
        <f t="shared" si="101"/>
        <v>0208-27</v>
      </c>
      <c r="T1274" s="4" t="str">
        <f t="shared" si="102"/>
        <v>EC</v>
      </c>
      <c r="U1274" s="26"/>
      <c r="V1274" s="3"/>
      <c r="W1274" s="27"/>
      <c r="X1274" s="27"/>
      <c r="Y1274" s="28"/>
    </row>
    <row r="1275" spans="1:25" x14ac:dyDescent="0.25">
      <c r="A1275" s="3">
        <v>42640.89502314815</v>
      </c>
      <c r="B1275" s="4" t="s">
        <v>60</v>
      </c>
      <c r="C1275" s="4" t="s">
        <v>1135</v>
      </c>
      <c r="D1275" s="4" t="s">
        <v>22</v>
      </c>
      <c r="E1275" s="4" t="s">
        <v>23</v>
      </c>
      <c r="F1275" s="5">
        <v>0</v>
      </c>
      <c r="G1275" s="5">
        <v>131</v>
      </c>
      <c r="H1275" s="5">
        <v>27212</v>
      </c>
      <c r="I1275" s="5">
        <v>27096</v>
      </c>
      <c r="J1275" s="4" t="s">
        <v>24</v>
      </c>
      <c r="K1275" s="5">
        <v>27350</v>
      </c>
      <c r="L1275" s="17" t="s">
        <v>25</v>
      </c>
      <c r="M1275" s="5">
        <f t="shared" si="103"/>
        <v>-134.11199999999999</v>
      </c>
      <c r="N1275" s="6" t="str">
        <f>VLOOKUP(C1275,'[31]Trips&amp;Operators'!$C$1:$E$99999,3,FALSE)</f>
        <v>YANAI</v>
      </c>
      <c r="O1275" s="7" t="s">
        <v>26</v>
      </c>
      <c r="P1275" s="8" t="str">
        <f>VLOOKUP(E1275,[2]CommonEnf!$A$1:$B$19,2,FALSE)</f>
        <v>Crossing Early Arrival</v>
      </c>
      <c r="Q1275" s="4" t="str">
        <f t="shared" si="99"/>
        <v>27</v>
      </c>
      <c r="R1275" s="9">
        <f t="shared" si="100"/>
        <v>42640</v>
      </c>
      <c r="S1275" s="4" t="str">
        <f t="shared" si="101"/>
        <v>0226-27</v>
      </c>
      <c r="T1275" s="4" t="str">
        <f t="shared" si="102"/>
        <v>EC</v>
      </c>
      <c r="U1275" s="26"/>
      <c r="V1275" s="3"/>
      <c r="W1275" s="27"/>
      <c r="X1275" s="27"/>
      <c r="Y1275" s="28"/>
    </row>
    <row r="1276" spans="1:25" x14ac:dyDescent="0.25">
      <c r="A1276" s="3">
        <v>42640.921863425923</v>
      </c>
      <c r="B1276" s="4" t="s">
        <v>140</v>
      </c>
      <c r="C1276" s="4" t="s">
        <v>1136</v>
      </c>
      <c r="D1276" s="4" t="s">
        <v>22</v>
      </c>
      <c r="E1276" s="4" t="s">
        <v>23</v>
      </c>
      <c r="F1276" s="5">
        <v>230</v>
      </c>
      <c r="G1276" s="5">
        <v>288</v>
      </c>
      <c r="H1276" s="5">
        <v>31005</v>
      </c>
      <c r="I1276" s="5">
        <v>31475</v>
      </c>
      <c r="J1276" s="4" t="s">
        <v>24</v>
      </c>
      <c r="K1276" s="5">
        <v>30830</v>
      </c>
      <c r="L1276" s="17" t="s">
        <v>34</v>
      </c>
      <c r="M1276" s="5">
        <f t="shared" si="103"/>
        <v>-340.56</v>
      </c>
      <c r="N1276" s="6" t="str">
        <f>VLOOKUP(C1276,'[31]Trips&amp;Operators'!$C$1:$E$99999,3,FALSE)</f>
        <v>YANAI</v>
      </c>
      <c r="O1276" s="7" t="s">
        <v>26</v>
      </c>
      <c r="P1276" s="8" t="str">
        <f>VLOOKUP(E1276,[2]CommonEnf!$A$1:$B$19,2,FALSE)</f>
        <v>Crossing Early Arrival</v>
      </c>
      <c r="Q1276" s="4" t="str">
        <f t="shared" si="99"/>
        <v>27</v>
      </c>
      <c r="R1276" s="9">
        <f t="shared" si="100"/>
        <v>42640</v>
      </c>
      <c r="S1276" s="4" t="str">
        <f t="shared" si="101"/>
        <v>0233-27</v>
      </c>
      <c r="T1276" s="4" t="str">
        <f t="shared" si="102"/>
        <v>EC</v>
      </c>
      <c r="U1276" s="26"/>
      <c r="V1276" s="3"/>
      <c r="W1276" s="27"/>
      <c r="X1276" s="27"/>
      <c r="Y1276" s="28"/>
    </row>
    <row r="1277" spans="1:25" x14ac:dyDescent="0.25">
      <c r="A1277" s="3">
        <v>42640.412372685183</v>
      </c>
      <c r="B1277" s="4" t="s">
        <v>48</v>
      </c>
      <c r="C1277" s="4" t="s">
        <v>1137</v>
      </c>
      <c r="D1277" s="4" t="s">
        <v>30</v>
      </c>
      <c r="E1277" s="4" t="s">
        <v>23</v>
      </c>
      <c r="F1277" s="5">
        <v>0</v>
      </c>
      <c r="G1277" s="5">
        <v>279</v>
      </c>
      <c r="H1277" s="5">
        <v>33056</v>
      </c>
      <c r="I1277" s="5">
        <v>33240</v>
      </c>
      <c r="J1277" s="4" t="s">
        <v>24</v>
      </c>
      <c r="K1277" s="5">
        <v>33137</v>
      </c>
      <c r="L1277" s="17" t="s">
        <v>34</v>
      </c>
      <c r="M1277" s="5">
        <f t="shared" si="103"/>
        <v>-54.384</v>
      </c>
      <c r="N1277" s="6" t="str">
        <f>VLOOKUP(C1277,'[31]Trips&amp;Operators'!$C$1:$E$99999,3,FALSE)</f>
        <v>SPECTOR</v>
      </c>
      <c r="O1277" s="7" t="s">
        <v>26</v>
      </c>
      <c r="P1277" s="8" t="str">
        <f>VLOOKUP(E1277,[2]CommonEnf!$A$1:$B$19,2,FALSE)</f>
        <v>Crossing Early Arrival</v>
      </c>
      <c r="Q1277" s="4" t="str">
        <f t="shared" si="99"/>
        <v>27</v>
      </c>
      <c r="R1277" s="9">
        <f t="shared" si="100"/>
        <v>42640</v>
      </c>
      <c r="S1277" s="4" t="str">
        <f t="shared" si="101"/>
        <v>0149-27</v>
      </c>
      <c r="T1277" s="4" t="str">
        <f t="shared" si="102"/>
        <v>EC</v>
      </c>
      <c r="U1277" s="26"/>
      <c r="V1277" s="3"/>
      <c r="W1277" s="27"/>
      <c r="X1277" s="27"/>
      <c r="Y1277" s="28"/>
    </row>
    <row r="1278" spans="1:25" x14ac:dyDescent="0.25">
      <c r="A1278" s="3">
        <v>42640.550810185188</v>
      </c>
      <c r="B1278" s="4" t="s">
        <v>28</v>
      </c>
      <c r="C1278" s="4" t="s">
        <v>1138</v>
      </c>
      <c r="D1278" s="4" t="s">
        <v>30</v>
      </c>
      <c r="E1278" s="4" t="s">
        <v>23</v>
      </c>
      <c r="F1278" s="5">
        <v>0</v>
      </c>
      <c r="G1278" s="5">
        <v>111</v>
      </c>
      <c r="H1278" s="5">
        <v>53588</v>
      </c>
      <c r="I1278" s="5">
        <v>53469</v>
      </c>
      <c r="J1278" s="4" t="s">
        <v>24</v>
      </c>
      <c r="K1278" s="5">
        <v>53277</v>
      </c>
      <c r="L1278" s="17" t="s">
        <v>25</v>
      </c>
      <c r="M1278" s="5">
        <f t="shared" si="103"/>
        <v>101.376</v>
      </c>
      <c r="N1278" s="6" t="str">
        <f>VLOOKUP(C1278,'[31]Trips&amp;Operators'!$C$1:$E$99999,3,FALSE)</f>
        <v>BONDS</v>
      </c>
      <c r="O1278" s="7" t="s">
        <v>26</v>
      </c>
      <c r="P1278" s="8" t="s">
        <v>112</v>
      </c>
      <c r="Q1278" s="4" t="str">
        <f t="shared" si="99"/>
        <v>27</v>
      </c>
      <c r="R1278" s="9">
        <f t="shared" si="100"/>
        <v>42640</v>
      </c>
      <c r="S1278" s="4" t="str">
        <f t="shared" si="101"/>
        <v>0166-27</v>
      </c>
      <c r="T1278" s="4" t="str">
        <f t="shared" si="102"/>
        <v>EC</v>
      </c>
      <c r="U1278" s="26"/>
      <c r="V1278" s="3"/>
      <c r="W1278" s="27"/>
      <c r="X1278" s="27"/>
      <c r="Y1278" s="28"/>
    </row>
    <row r="1279" spans="1:25" x14ac:dyDescent="0.25">
      <c r="A1279" s="3">
        <v>42640.462858796294</v>
      </c>
      <c r="B1279" s="4" t="s">
        <v>73</v>
      </c>
      <c r="C1279" s="4" t="s">
        <v>1139</v>
      </c>
      <c r="D1279" s="4" t="s">
        <v>22</v>
      </c>
      <c r="E1279" s="4" t="s">
        <v>23</v>
      </c>
      <c r="F1279" s="5">
        <v>0</v>
      </c>
      <c r="G1279" s="5">
        <v>391</v>
      </c>
      <c r="H1279" s="5">
        <v>78404</v>
      </c>
      <c r="I1279" s="5">
        <v>77000</v>
      </c>
      <c r="J1279" s="4" t="s">
        <v>24</v>
      </c>
      <c r="K1279" s="5">
        <v>78469</v>
      </c>
      <c r="L1279" s="17" t="s">
        <v>25</v>
      </c>
      <c r="M1279" s="5">
        <f t="shared" si="103"/>
        <v>-775.63199999999995</v>
      </c>
      <c r="N1279" s="6" t="str">
        <f>VLOOKUP(C1279,'[31]Trips&amp;Operators'!$C$1:$E$99999,3,FALSE)</f>
        <v>SPECTOR</v>
      </c>
      <c r="O1279" s="7" t="s">
        <v>26</v>
      </c>
      <c r="P1279" s="8" t="str">
        <f>VLOOKUP(E1279,[2]CommonEnf!$A$1:$B$19,2,FALSE)</f>
        <v>Crossing Early Arrival</v>
      </c>
      <c r="Q1279" s="4" t="str">
        <f t="shared" si="99"/>
        <v>27</v>
      </c>
      <c r="R1279" s="9">
        <f t="shared" si="100"/>
        <v>42640</v>
      </c>
      <c r="S1279" s="4" t="str">
        <f t="shared" si="101"/>
        <v>0150-27</v>
      </c>
      <c r="T1279" s="4" t="str">
        <f t="shared" si="102"/>
        <v>EC</v>
      </c>
      <c r="U1279" s="26"/>
      <c r="V1279" s="3"/>
      <c r="W1279" s="27"/>
      <c r="X1279" s="27"/>
      <c r="Y1279" s="28"/>
    </row>
    <row r="1280" spans="1:25" x14ac:dyDescent="0.25">
      <c r="A1280" s="3">
        <v>42640.568645833337</v>
      </c>
      <c r="B1280" s="4" t="s">
        <v>48</v>
      </c>
      <c r="C1280" s="4" t="s">
        <v>1140</v>
      </c>
      <c r="D1280" s="4" t="s">
        <v>30</v>
      </c>
      <c r="E1280" s="4" t="s">
        <v>45</v>
      </c>
      <c r="F1280" s="5">
        <v>400</v>
      </c>
      <c r="G1280" s="5">
        <v>550</v>
      </c>
      <c r="H1280" s="5">
        <v>115219</v>
      </c>
      <c r="I1280" s="5">
        <v>116844</v>
      </c>
      <c r="J1280" s="4" t="s">
        <v>46</v>
      </c>
      <c r="K1280" s="5">
        <v>116838</v>
      </c>
      <c r="L1280" s="17" t="s">
        <v>34</v>
      </c>
      <c r="M1280" s="5">
        <f t="shared" si="103"/>
        <v>-3.1680000000000001</v>
      </c>
      <c r="N1280" s="6" t="str">
        <f>VLOOKUP(C1280,'[31]Trips&amp;Operators'!$C$1:$E$99999,3,FALSE)</f>
        <v>HELVIE</v>
      </c>
      <c r="O1280" s="7" t="s">
        <v>26</v>
      </c>
      <c r="P1280" s="8" t="str">
        <f>VLOOKUP(E1280,[2]CommonEnf!$A$1:$B$19,2,FALSE)</f>
        <v>Speed Restriction</v>
      </c>
      <c r="Q1280" s="4" t="str">
        <f t="shared" si="99"/>
        <v>27</v>
      </c>
      <c r="R1280" s="9">
        <f t="shared" si="100"/>
        <v>42640</v>
      </c>
      <c r="S1280" s="4" t="str">
        <f t="shared" si="101"/>
        <v>0177-27</v>
      </c>
      <c r="T1280" s="4" t="str">
        <f t="shared" si="102"/>
        <v>EC</v>
      </c>
      <c r="U1280" s="26"/>
      <c r="V1280" s="3"/>
      <c r="W1280" s="27"/>
      <c r="X1280" s="27"/>
      <c r="Y1280" s="28"/>
    </row>
    <row r="1281" spans="1:25" x14ac:dyDescent="0.25">
      <c r="A1281" s="3">
        <v>42640.440567129626</v>
      </c>
      <c r="B1281" s="4" t="s">
        <v>80</v>
      </c>
      <c r="C1281" s="4" t="s">
        <v>1141</v>
      </c>
      <c r="D1281" s="4" t="s">
        <v>33</v>
      </c>
      <c r="E1281" s="4" t="s">
        <v>45</v>
      </c>
      <c r="F1281" s="5">
        <v>700</v>
      </c>
      <c r="G1281" s="5">
        <v>751</v>
      </c>
      <c r="H1281" s="5">
        <v>174025</v>
      </c>
      <c r="I1281" s="5">
        <v>177133</v>
      </c>
      <c r="J1281" s="4" t="s">
        <v>46</v>
      </c>
      <c r="K1281" s="5">
        <v>161962</v>
      </c>
      <c r="L1281" s="17" t="s">
        <v>34</v>
      </c>
      <c r="M1281" s="5">
        <f t="shared" si="103"/>
        <v>-8010.2879999999996</v>
      </c>
      <c r="N1281" s="6" t="str">
        <f>VLOOKUP(C1281,'[31]Trips&amp;Operators'!$C$1:$E$99999,3,FALSE)</f>
        <v>DAVIS</v>
      </c>
      <c r="O1281" s="7" t="s">
        <v>26</v>
      </c>
      <c r="P1281" s="8" t="str">
        <f>VLOOKUP(E1281,[2]CommonEnf!$A$1:$B$19,2,FALSE)</f>
        <v>Speed Restriction</v>
      </c>
      <c r="Q1281" s="4" t="str">
        <f t="shared" ref="Q1281:Q1344" si="104">RIGHT(C1281,2)</f>
        <v>27</v>
      </c>
      <c r="R1281" s="9">
        <f t="shared" ref="R1281:R1344" si="105">first_day_of_month+Q1281-1</f>
        <v>42640</v>
      </c>
      <c r="S1281" s="4" t="str">
        <f t="shared" ref="S1281:S1344" si="106">IF(LEN(C1281)=6,"0"&amp;C1281,C1281)</f>
        <v>0151-27</v>
      </c>
      <c r="T1281" s="4" t="str">
        <f t="shared" ref="T1281:T1344" si="107">IFERROR(IF(VALUE(LEFT(S1281,2))&lt;=2,"EC",IF(OR(VALUE(LEFT(S1281,2))=8,VALUE(LEFT(S1281,2))=18),"NW","Other")),"Other")</f>
        <v>EC</v>
      </c>
      <c r="U1281" s="26"/>
      <c r="V1281" s="3"/>
      <c r="W1281" s="27"/>
      <c r="X1281" s="27"/>
      <c r="Y1281" s="28"/>
    </row>
    <row r="1282" spans="1:25" x14ac:dyDescent="0.25">
      <c r="A1282" s="3">
        <v>42640.616157407407</v>
      </c>
      <c r="B1282" s="4" t="s">
        <v>96</v>
      </c>
      <c r="C1282" s="4" t="s">
        <v>1142</v>
      </c>
      <c r="D1282" s="4" t="s">
        <v>33</v>
      </c>
      <c r="E1282" s="4" t="s">
        <v>45</v>
      </c>
      <c r="F1282" s="5">
        <v>700</v>
      </c>
      <c r="G1282" s="5">
        <v>751</v>
      </c>
      <c r="H1282" s="5">
        <v>176012</v>
      </c>
      <c r="I1282" s="5">
        <v>178915</v>
      </c>
      <c r="J1282" s="4" t="s">
        <v>46</v>
      </c>
      <c r="K1282" s="5">
        <v>161962</v>
      </c>
      <c r="L1282" s="17" t="s">
        <v>34</v>
      </c>
      <c r="M1282" s="5">
        <f t="shared" ref="M1282:M1345" si="108">CONVERT((I1282-K1282)/10000,"mi","ft")*IF(L1282="Increasing Mileposts (1)",-1,1)</f>
        <v>-8951.1839999999993</v>
      </c>
      <c r="N1282" s="6" t="str">
        <f>VLOOKUP(C1282,'[31]Trips&amp;Operators'!$C$1:$E$99999,3,FALSE)</f>
        <v>STORY</v>
      </c>
      <c r="O1282" s="7" t="s">
        <v>26</v>
      </c>
      <c r="P1282" s="8" t="str">
        <f>VLOOKUP(E1282,[2]CommonEnf!$A$1:$B$19,2,FALSE)</f>
        <v>Speed Restriction</v>
      </c>
      <c r="Q1282" s="4" t="str">
        <f t="shared" si="104"/>
        <v>27</v>
      </c>
      <c r="R1282" s="9">
        <f t="shared" si="105"/>
        <v>42640</v>
      </c>
      <c r="S1282" s="4" t="str">
        <f t="shared" si="106"/>
        <v>0185-27</v>
      </c>
      <c r="T1282" s="4" t="str">
        <f t="shared" si="107"/>
        <v>EC</v>
      </c>
      <c r="U1282" s="26"/>
      <c r="V1282" s="3"/>
      <c r="W1282" s="27"/>
      <c r="X1282" s="27"/>
      <c r="Y1282" s="28"/>
    </row>
    <row r="1283" spans="1:25" x14ac:dyDescent="0.25">
      <c r="A1283" s="3">
        <v>42640.939351851855</v>
      </c>
      <c r="B1283" s="4" t="s">
        <v>140</v>
      </c>
      <c r="C1283" s="4" t="s">
        <v>1136</v>
      </c>
      <c r="D1283" s="4" t="s">
        <v>30</v>
      </c>
      <c r="E1283" s="4" t="s">
        <v>45</v>
      </c>
      <c r="F1283" s="5">
        <v>350</v>
      </c>
      <c r="G1283" s="5">
        <v>491</v>
      </c>
      <c r="H1283" s="5">
        <v>223266</v>
      </c>
      <c r="I1283" s="5">
        <v>224491</v>
      </c>
      <c r="J1283" s="4" t="s">
        <v>46</v>
      </c>
      <c r="K1283" s="5">
        <v>224578</v>
      </c>
      <c r="L1283" s="17" t="s">
        <v>34</v>
      </c>
      <c r="M1283" s="5">
        <f t="shared" si="108"/>
        <v>45.936</v>
      </c>
      <c r="N1283" s="6" t="str">
        <f>VLOOKUP(C1283,'[31]Trips&amp;Operators'!$C$1:$E$99999,3,FALSE)</f>
        <v>YANAI</v>
      </c>
      <c r="O1283" s="7" t="s">
        <v>26</v>
      </c>
      <c r="P1283" s="8" t="str">
        <f>VLOOKUP(E1283,[2]CommonEnf!$A$1:$B$19,2,FALSE)</f>
        <v>Speed Restriction</v>
      </c>
      <c r="Q1283" s="4" t="str">
        <f t="shared" si="104"/>
        <v>27</v>
      </c>
      <c r="R1283" s="9">
        <f t="shared" si="105"/>
        <v>42640</v>
      </c>
      <c r="S1283" s="4" t="str">
        <f t="shared" si="106"/>
        <v>0233-27</v>
      </c>
      <c r="T1283" s="4" t="str">
        <f t="shared" si="107"/>
        <v>EC</v>
      </c>
      <c r="U1283" s="26"/>
      <c r="V1283" s="3"/>
      <c r="W1283" s="27"/>
      <c r="X1283" s="27"/>
      <c r="Y1283" s="28"/>
    </row>
    <row r="1284" spans="1:25" x14ac:dyDescent="0.25">
      <c r="A1284" s="3">
        <v>42640.23877314815</v>
      </c>
      <c r="B1284" s="4" t="s">
        <v>28</v>
      </c>
      <c r="C1284" s="4" t="s">
        <v>1143</v>
      </c>
      <c r="D1284" s="4" t="s">
        <v>33</v>
      </c>
      <c r="E1284" s="4" t="s">
        <v>45</v>
      </c>
      <c r="F1284" s="5">
        <v>350</v>
      </c>
      <c r="G1284" s="5">
        <v>400</v>
      </c>
      <c r="H1284" s="5">
        <v>225990</v>
      </c>
      <c r="I1284" s="5">
        <v>225089</v>
      </c>
      <c r="J1284" s="4" t="s">
        <v>46</v>
      </c>
      <c r="K1284" s="5">
        <v>228668</v>
      </c>
      <c r="L1284" s="17" t="s">
        <v>25</v>
      </c>
      <c r="M1284" s="5">
        <f t="shared" si="108"/>
        <v>-1889.712</v>
      </c>
      <c r="N1284" s="6" t="str">
        <f>VLOOKUP(C1284,'[31]Trips&amp;Operators'!$C$1:$E$99999,3,FALSE)</f>
        <v>DAVIS</v>
      </c>
      <c r="O1284" s="7" t="s">
        <v>26</v>
      </c>
      <c r="P1284" s="8" t="str">
        <f>VLOOKUP(E1284,[2]CommonEnf!$A$1:$B$19,2,FALSE)</f>
        <v>Speed Restriction</v>
      </c>
      <c r="Q1284" s="4" t="str">
        <f t="shared" si="104"/>
        <v>27</v>
      </c>
      <c r="R1284" s="9">
        <f t="shared" si="105"/>
        <v>42640</v>
      </c>
      <c r="S1284" s="4" t="str">
        <f t="shared" si="106"/>
        <v>0110-27</v>
      </c>
      <c r="T1284" s="4" t="str">
        <f t="shared" si="107"/>
        <v>EC</v>
      </c>
      <c r="U1284" s="26"/>
      <c r="V1284" s="3"/>
      <c r="W1284" s="27"/>
      <c r="X1284" s="27"/>
      <c r="Y1284" s="28"/>
    </row>
    <row r="1285" spans="1:25" x14ac:dyDescent="0.25">
      <c r="A1285" s="3">
        <v>42640.232534722221</v>
      </c>
      <c r="B1285" s="4" t="s">
        <v>234</v>
      </c>
      <c r="C1285" s="4" t="s">
        <v>1144</v>
      </c>
      <c r="D1285" s="4" t="s">
        <v>30</v>
      </c>
      <c r="E1285" s="4" t="s">
        <v>45</v>
      </c>
      <c r="F1285" s="5">
        <v>150</v>
      </c>
      <c r="G1285" s="5">
        <v>314</v>
      </c>
      <c r="H1285" s="5">
        <v>228251</v>
      </c>
      <c r="I1285" s="5">
        <v>229024</v>
      </c>
      <c r="J1285" s="4" t="s">
        <v>46</v>
      </c>
      <c r="K1285" s="5">
        <v>230436</v>
      </c>
      <c r="L1285" s="17" t="s">
        <v>34</v>
      </c>
      <c r="M1285" s="5">
        <f t="shared" si="108"/>
        <v>745.53599999999994</v>
      </c>
      <c r="N1285" s="6" t="str">
        <f>VLOOKUP(C1285,'[31]Trips&amp;Operators'!$C$1:$E$99999,3,FALSE)</f>
        <v>GEBRETEKLE</v>
      </c>
      <c r="O1285" s="7" t="s">
        <v>26</v>
      </c>
      <c r="P1285" s="8" t="str">
        <f>VLOOKUP(E1285,[2]CommonEnf!$A$1:$B$19,2,FALSE)</f>
        <v>Speed Restriction</v>
      </c>
      <c r="Q1285" s="4" t="str">
        <f t="shared" si="104"/>
        <v>27</v>
      </c>
      <c r="R1285" s="9">
        <f t="shared" si="105"/>
        <v>42640</v>
      </c>
      <c r="S1285" s="4" t="str">
        <f t="shared" si="106"/>
        <v>0111-27</v>
      </c>
      <c r="T1285" s="4" t="str">
        <f t="shared" si="107"/>
        <v>EC</v>
      </c>
      <c r="U1285" s="26"/>
      <c r="V1285" s="3"/>
      <c r="W1285" s="27"/>
      <c r="X1285" s="27"/>
      <c r="Y1285" s="28"/>
    </row>
    <row r="1286" spans="1:25" x14ac:dyDescent="0.25">
      <c r="A1286" s="3">
        <v>42640.33489583333</v>
      </c>
      <c r="B1286" s="4" t="s">
        <v>48</v>
      </c>
      <c r="C1286" s="4" t="s">
        <v>1145</v>
      </c>
      <c r="D1286" s="4" t="s">
        <v>33</v>
      </c>
      <c r="E1286" s="4" t="s">
        <v>130</v>
      </c>
      <c r="F1286" s="5">
        <v>0</v>
      </c>
      <c r="G1286" s="5">
        <v>148</v>
      </c>
      <c r="H1286" s="5">
        <v>2311</v>
      </c>
      <c r="I1286" s="5">
        <v>0</v>
      </c>
      <c r="J1286" s="4" t="s">
        <v>131</v>
      </c>
      <c r="K1286" s="5">
        <v>1692</v>
      </c>
      <c r="L1286" s="17" t="s">
        <v>34</v>
      </c>
      <c r="M1286" s="5">
        <f t="shared" si="108"/>
        <v>893.37599999999998</v>
      </c>
      <c r="N1286" s="6" t="str">
        <f>VLOOKUP(C1286,'[31]Trips&amp;Operators'!$C$1:$E$99999,3,FALSE)</f>
        <v>SPECTOR</v>
      </c>
      <c r="O1286" s="7" t="s">
        <v>120</v>
      </c>
      <c r="P1286" s="8" t="s">
        <v>155</v>
      </c>
      <c r="Q1286" s="4" t="str">
        <f t="shared" si="104"/>
        <v>27</v>
      </c>
      <c r="R1286" s="9">
        <f t="shared" si="105"/>
        <v>42640</v>
      </c>
      <c r="S1286" s="4" t="str">
        <f t="shared" si="106"/>
        <v>0135-27</v>
      </c>
      <c r="T1286" s="4" t="str">
        <f t="shared" si="107"/>
        <v>EC</v>
      </c>
      <c r="U1286" s="26"/>
      <c r="V1286" s="3"/>
      <c r="W1286" s="27"/>
      <c r="X1286" s="27"/>
      <c r="Y1286" s="28"/>
    </row>
    <row r="1287" spans="1:25" x14ac:dyDescent="0.25">
      <c r="A1287" s="3">
        <v>42640.335798611108</v>
      </c>
      <c r="B1287" s="4" t="s">
        <v>48</v>
      </c>
      <c r="C1287" s="4" t="s">
        <v>1145</v>
      </c>
      <c r="D1287" s="4" t="s">
        <v>33</v>
      </c>
      <c r="E1287" s="4" t="s">
        <v>55</v>
      </c>
      <c r="F1287" s="5">
        <v>0</v>
      </c>
      <c r="G1287" s="5">
        <v>176</v>
      </c>
      <c r="H1287" s="5">
        <v>3022</v>
      </c>
      <c r="I1287" s="5">
        <v>3249</v>
      </c>
      <c r="J1287" s="4" t="s">
        <v>56</v>
      </c>
      <c r="K1287" s="5">
        <v>2789</v>
      </c>
      <c r="L1287" s="17" t="s">
        <v>34</v>
      </c>
      <c r="M1287" s="5">
        <f t="shared" si="108"/>
        <v>-242.88</v>
      </c>
      <c r="N1287" s="6" t="str">
        <f>VLOOKUP(C1287,'[31]Trips&amp;Operators'!$C$1:$E$99999,3,FALSE)</f>
        <v>SPECTOR</v>
      </c>
      <c r="O1287" s="7" t="s">
        <v>120</v>
      </c>
      <c r="P1287" s="8" t="s">
        <v>155</v>
      </c>
      <c r="Q1287" s="4" t="str">
        <f t="shared" si="104"/>
        <v>27</v>
      </c>
      <c r="R1287" s="9">
        <f t="shared" si="105"/>
        <v>42640</v>
      </c>
      <c r="S1287" s="4" t="str">
        <f t="shared" si="106"/>
        <v>0135-27</v>
      </c>
      <c r="T1287" s="4" t="str">
        <f t="shared" si="107"/>
        <v>EC</v>
      </c>
      <c r="U1287" s="26"/>
      <c r="V1287" s="3"/>
      <c r="W1287" s="27"/>
      <c r="X1287" s="27"/>
      <c r="Y1287" s="28"/>
    </row>
    <row r="1288" spans="1:25" x14ac:dyDescent="0.25">
      <c r="A1288" s="3">
        <v>42640.678240740737</v>
      </c>
      <c r="B1288" s="4" t="s">
        <v>415</v>
      </c>
      <c r="C1288" s="4" t="s">
        <v>1146</v>
      </c>
      <c r="D1288" s="4" t="s">
        <v>30</v>
      </c>
      <c r="E1288" s="4" t="s">
        <v>55</v>
      </c>
      <c r="F1288" s="5">
        <v>0</v>
      </c>
      <c r="G1288" s="5">
        <v>458</v>
      </c>
      <c r="H1288" s="5">
        <v>54144</v>
      </c>
      <c r="I1288" s="5">
        <v>53069</v>
      </c>
      <c r="J1288" s="4" t="s">
        <v>56</v>
      </c>
      <c r="K1288" s="5">
        <v>50763</v>
      </c>
      <c r="L1288" s="17" t="s">
        <v>25</v>
      </c>
      <c r="M1288" s="5">
        <f t="shared" si="108"/>
        <v>1217.568</v>
      </c>
      <c r="N1288" s="6" t="str">
        <f>VLOOKUP(C1288,'[31]Trips&amp;Operators'!$C$1:$E$99999,3,FALSE)</f>
        <v>ROBINSON</v>
      </c>
      <c r="O1288" s="7" t="s">
        <v>120</v>
      </c>
      <c r="P1288" s="8" t="s">
        <v>992</v>
      </c>
      <c r="Q1288" s="4" t="str">
        <f t="shared" si="104"/>
        <v>27</v>
      </c>
      <c r="R1288" s="9">
        <f t="shared" si="105"/>
        <v>42640</v>
      </c>
      <c r="S1288" s="4" t="str">
        <f t="shared" si="106"/>
        <v>0190-27</v>
      </c>
      <c r="T1288" s="4" t="str">
        <f t="shared" si="107"/>
        <v>EC</v>
      </c>
      <c r="U1288" s="26"/>
      <c r="V1288" s="3"/>
      <c r="W1288" s="27"/>
      <c r="X1288" s="27"/>
      <c r="Y1288" s="28"/>
    </row>
    <row r="1289" spans="1:25" x14ac:dyDescent="0.25">
      <c r="A1289" s="3">
        <v>42640.171458333331</v>
      </c>
      <c r="B1289" s="4" t="s">
        <v>595</v>
      </c>
      <c r="C1289" s="4" t="s">
        <v>1147</v>
      </c>
      <c r="D1289" s="4" t="s">
        <v>30</v>
      </c>
      <c r="E1289" s="4" t="s">
        <v>55</v>
      </c>
      <c r="F1289" s="5">
        <v>0</v>
      </c>
      <c r="G1289" s="5">
        <v>568</v>
      </c>
      <c r="H1289" s="5">
        <v>77821</v>
      </c>
      <c r="I1289" s="5">
        <v>79894</v>
      </c>
      <c r="J1289" s="4" t="s">
        <v>56</v>
      </c>
      <c r="K1289" s="5">
        <v>81738</v>
      </c>
      <c r="L1289" s="17" t="s">
        <v>34</v>
      </c>
      <c r="M1289" s="5">
        <f t="shared" si="108"/>
        <v>973.63199999999995</v>
      </c>
      <c r="N1289" s="6" t="str">
        <f>VLOOKUP(C1289,'[31]Trips&amp;Operators'!$C$1:$E$99999,3,FALSE)</f>
        <v>ACKERMAN</v>
      </c>
      <c r="O1289" s="7" t="s">
        <v>120</v>
      </c>
      <c r="P1289" s="8" t="s">
        <v>992</v>
      </c>
      <c r="Q1289" s="4" t="str">
        <f t="shared" si="104"/>
        <v>27</v>
      </c>
      <c r="R1289" s="9">
        <f t="shared" si="105"/>
        <v>42640</v>
      </c>
      <c r="S1289" s="4" t="str">
        <f t="shared" si="106"/>
        <v>0103-27</v>
      </c>
      <c r="T1289" s="4" t="str">
        <f t="shared" si="107"/>
        <v>EC</v>
      </c>
      <c r="U1289" s="26"/>
      <c r="V1289" s="3"/>
      <c r="W1289" s="27"/>
      <c r="X1289" s="27"/>
      <c r="Y1289" s="28"/>
    </row>
    <row r="1290" spans="1:25" x14ac:dyDescent="0.25">
      <c r="A1290" s="3">
        <v>42641.065069444441</v>
      </c>
      <c r="B1290" s="4" t="s">
        <v>73</v>
      </c>
      <c r="C1290" s="4" t="s">
        <v>1148</v>
      </c>
      <c r="D1290" s="4" t="s">
        <v>30</v>
      </c>
      <c r="E1290" s="4" t="s">
        <v>55</v>
      </c>
      <c r="F1290" s="5">
        <v>0</v>
      </c>
      <c r="G1290" s="5">
        <v>382</v>
      </c>
      <c r="H1290" s="5">
        <v>193544</v>
      </c>
      <c r="I1290" s="5">
        <v>192610</v>
      </c>
      <c r="J1290" s="4" t="s">
        <v>56</v>
      </c>
      <c r="K1290" s="5">
        <v>191723</v>
      </c>
      <c r="L1290" s="17" t="s">
        <v>25</v>
      </c>
      <c r="M1290" s="5">
        <f t="shared" si="108"/>
        <v>468.33600000000001</v>
      </c>
      <c r="N1290" s="6" t="str">
        <f>VLOOKUP(C1290,'[31]Trips&amp;Operators'!$C$1:$E$99999,3,FALSE)</f>
        <v>CHANDLER</v>
      </c>
      <c r="O1290" s="7" t="s">
        <v>26</v>
      </c>
      <c r="P1290" s="8" t="str">
        <f>VLOOKUP(E1290,[2]CommonEnf!$A$1:$B$19,2,FALSE)</f>
        <v>Legitimate STOP signal aspect</v>
      </c>
      <c r="Q1290" s="4" t="str">
        <f t="shared" si="104"/>
        <v>27</v>
      </c>
      <c r="R1290" s="9">
        <f t="shared" si="105"/>
        <v>42640</v>
      </c>
      <c r="S1290" s="4" t="str">
        <f t="shared" si="106"/>
        <v>0244-27</v>
      </c>
      <c r="T1290" s="4" t="str">
        <f t="shared" si="107"/>
        <v>EC</v>
      </c>
      <c r="U1290" s="26"/>
      <c r="V1290" s="3"/>
      <c r="W1290" s="27"/>
      <c r="X1290" s="27"/>
      <c r="Y1290" s="28"/>
    </row>
    <row r="1291" spans="1:25" x14ac:dyDescent="0.25">
      <c r="A1291" s="3">
        <v>42640.659351851849</v>
      </c>
      <c r="B1291" s="4" t="s">
        <v>415</v>
      </c>
      <c r="C1291" s="4" t="s">
        <v>1146</v>
      </c>
      <c r="D1291" s="4" t="s">
        <v>30</v>
      </c>
      <c r="E1291" s="4" t="s">
        <v>55</v>
      </c>
      <c r="F1291" s="5">
        <v>0</v>
      </c>
      <c r="G1291" s="5">
        <v>753</v>
      </c>
      <c r="H1291" s="5">
        <v>210337</v>
      </c>
      <c r="I1291" s="5">
        <v>206264</v>
      </c>
      <c r="J1291" s="4" t="s">
        <v>56</v>
      </c>
      <c r="K1291" s="5">
        <v>204340</v>
      </c>
      <c r="L1291" s="17" t="s">
        <v>25</v>
      </c>
      <c r="M1291" s="5">
        <f t="shared" si="108"/>
        <v>1015.872</v>
      </c>
      <c r="N1291" s="6" t="str">
        <f>VLOOKUP(C1291,'[31]Trips&amp;Operators'!$C$1:$E$99999,3,FALSE)</f>
        <v>ROBINSON</v>
      </c>
      <c r="O1291" s="7" t="s">
        <v>120</v>
      </c>
      <c r="P1291" s="8" t="s">
        <v>992</v>
      </c>
      <c r="Q1291" s="4" t="str">
        <f t="shared" si="104"/>
        <v>27</v>
      </c>
      <c r="R1291" s="9">
        <f t="shared" si="105"/>
        <v>42640</v>
      </c>
      <c r="S1291" s="4" t="str">
        <f t="shared" si="106"/>
        <v>0190-27</v>
      </c>
      <c r="T1291" s="4" t="str">
        <f t="shared" si="107"/>
        <v>EC</v>
      </c>
      <c r="U1291" s="26"/>
      <c r="V1291" s="3"/>
      <c r="W1291" s="27"/>
      <c r="X1291" s="27"/>
      <c r="Y1291" s="28"/>
    </row>
    <row r="1292" spans="1:25" x14ac:dyDescent="0.25">
      <c r="A1292" s="3">
        <v>42640.22991898148</v>
      </c>
      <c r="B1292" s="4" t="s">
        <v>595</v>
      </c>
      <c r="C1292" s="4" t="s">
        <v>1149</v>
      </c>
      <c r="D1292" s="4" t="s">
        <v>33</v>
      </c>
      <c r="E1292" s="4" t="s">
        <v>130</v>
      </c>
      <c r="F1292" s="5">
        <v>0</v>
      </c>
      <c r="G1292" s="5">
        <v>140</v>
      </c>
      <c r="H1292" s="5">
        <v>1907</v>
      </c>
      <c r="I1292" s="5">
        <v>0</v>
      </c>
      <c r="J1292" s="4" t="s">
        <v>131</v>
      </c>
      <c r="K1292" s="5">
        <v>1692</v>
      </c>
      <c r="L1292" s="17" t="s">
        <v>34</v>
      </c>
      <c r="M1292" s="5">
        <f t="shared" si="108"/>
        <v>893.37599999999998</v>
      </c>
      <c r="N1292" s="6" t="str">
        <f>VLOOKUP(C1292,'[31]Trips&amp;Operators'!$C$1:$E$99999,3,FALSE)</f>
        <v>ROCHA</v>
      </c>
      <c r="O1292" s="7" t="s">
        <v>120</v>
      </c>
      <c r="P1292" s="8" t="s">
        <v>992</v>
      </c>
      <c r="Q1292" s="4" t="str">
        <f t="shared" si="104"/>
        <v>27</v>
      </c>
      <c r="R1292" s="9">
        <f t="shared" si="105"/>
        <v>42640</v>
      </c>
      <c r="S1292" s="4" t="str">
        <f t="shared" si="106"/>
        <v>0115-27</v>
      </c>
      <c r="T1292" s="4" t="str">
        <f t="shared" si="107"/>
        <v>EC</v>
      </c>
      <c r="U1292" s="26"/>
      <c r="V1292" s="3"/>
      <c r="W1292" s="27"/>
      <c r="X1292" s="27"/>
      <c r="Y1292" s="28"/>
    </row>
    <row r="1293" spans="1:25" x14ac:dyDescent="0.25">
      <c r="A1293" s="3">
        <v>42640.230613425927</v>
      </c>
      <c r="B1293" s="4" t="s">
        <v>595</v>
      </c>
      <c r="C1293" s="4" t="s">
        <v>1149</v>
      </c>
      <c r="D1293" s="4" t="s">
        <v>33</v>
      </c>
      <c r="E1293" s="4" t="s">
        <v>130</v>
      </c>
      <c r="F1293" s="5">
        <v>0</v>
      </c>
      <c r="G1293" s="5">
        <v>140</v>
      </c>
      <c r="H1293" s="5">
        <v>1907</v>
      </c>
      <c r="I1293" s="5">
        <v>3112</v>
      </c>
      <c r="J1293" s="4" t="s">
        <v>131</v>
      </c>
      <c r="K1293" s="5">
        <v>1692</v>
      </c>
      <c r="L1293" s="17" t="s">
        <v>34</v>
      </c>
      <c r="M1293" s="5">
        <f t="shared" si="108"/>
        <v>-749.76</v>
      </c>
      <c r="N1293" s="6" t="str">
        <f>VLOOKUP(C1293,'[31]Trips&amp;Operators'!$C$1:$E$99999,3,FALSE)</f>
        <v>ROCHA</v>
      </c>
      <c r="O1293" s="7" t="s">
        <v>120</v>
      </c>
      <c r="P1293" s="8" t="s">
        <v>992</v>
      </c>
      <c r="Q1293" s="4" t="str">
        <f t="shared" si="104"/>
        <v>27</v>
      </c>
      <c r="R1293" s="9">
        <f t="shared" si="105"/>
        <v>42640</v>
      </c>
      <c r="S1293" s="4" t="str">
        <f t="shared" si="106"/>
        <v>0115-27</v>
      </c>
      <c r="T1293" s="4" t="str">
        <f t="shared" si="107"/>
        <v>EC</v>
      </c>
      <c r="U1293" s="26"/>
      <c r="V1293" s="3"/>
      <c r="W1293" s="27"/>
      <c r="X1293" s="27"/>
      <c r="Y1293" s="28"/>
    </row>
    <row r="1294" spans="1:25" x14ac:dyDescent="0.25">
      <c r="A1294" s="3">
        <v>42640.671157407407</v>
      </c>
      <c r="B1294" s="4" t="s">
        <v>415</v>
      </c>
      <c r="C1294" s="4" t="s">
        <v>1146</v>
      </c>
      <c r="D1294" s="4" t="s">
        <v>33</v>
      </c>
      <c r="E1294" s="4" t="s">
        <v>130</v>
      </c>
      <c r="F1294" s="5">
        <v>0</v>
      </c>
      <c r="G1294" s="5">
        <v>400</v>
      </c>
      <c r="H1294" s="5">
        <v>110580</v>
      </c>
      <c r="I1294" s="5">
        <v>109297</v>
      </c>
      <c r="J1294" s="4" t="s">
        <v>131</v>
      </c>
      <c r="K1294" s="5">
        <v>110617</v>
      </c>
      <c r="L1294" s="17" t="s">
        <v>25</v>
      </c>
      <c r="M1294" s="5">
        <f t="shared" si="108"/>
        <v>-696.96</v>
      </c>
      <c r="N1294" s="6" t="str">
        <f>VLOOKUP(C1294,'[31]Trips&amp;Operators'!$C$1:$E$99999,3,FALSE)</f>
        <v>ROBINSON</v>
      </c>
      <c r="O1294" s="7" t="s">
        <v>120</v>
      </c>
      <c r="P1294" s="8" t="s">
        <v>992</v>
      </c>
      <c r="Q1294" s="4" t="str">
        <f t="shared" si="104"/>
        <v>27</v>
      </c>
      <c r="R1294" s="9">
        <f t="shared" si="105"/>
        <v>42640</v>
      </c>
      <c r="S1294" s="4" t="str">
        <f t="shared" si="106"/>
        <v>0190-27</v>
      </c>
      <c r="T1294" s="4" t="str">
        <f t="shared" si="107"/>
        <v>EC</v>
      </c>
      <c r="U1294" s="26"/>
      <c r="V1294" s="3"/>
      <c r="W1294" s="27"/>
      <c r="X1294" s="27"/>
      <c r="Y1294" s="28"/>
    </row>
    <row r="1295" spans="1:25" x14ac:dyDescent="0.25">
      <c r="A1295" s="3">
        <v>42640.655219907407</v>
      </c>
      <c r="B1295" s="4" t="s">
        <v>415</v>
      </c>
      <c r="C1295" s="4" t="s">
        <v>1146</v>
      </c>
      <c r="D1295" s="4" t="s">
        <v>33</v>
      </c>
      <c r="E1295" s="4" t="s">
        <v>130</v>
      </c>
      <c r="F1295" s="5">
        <v>0</v>
      </c>
      <c r="G1295" s="5">
        <v>148</v>
      </c>
      <c r="H1295" s="5">
        <v>229208</v>
      </c>
      <c r="I1295" s="5">
        <v>228935</v>
      </c>
      <c r="J1295" s="4" t="s">
        <v>131</v>
      </c>
      <c r="K1295" s="5">
        <v>231147</v>
      </c>
      <c r="L1295" s="17" t="s">
        <v>25</v>
      </c>
      <c r="M1295" s="5">
        <f t="shared" si="108"/>
        <v>-1167.9359999999999</v>
      </c>
      <c r="N1295" s="6" t="str">
        <f>VLOOKUP(C1295,'[31]Trips&amp;Operators'!$C$1:$E$99999,3,FALSE)</f>
        <v>ROBINSON</v>
      </c>
      <c r="O1295" s="7" t="s">
        <v>120</v>
      </c>
      <c r="P1295" s="8" t="s">
        <v>992</v>
      </c>
      <c r="Q1295" s="4" t="str">
        <f t="shared" si="104"/>
        <v>27</v>
      </c>
      <c r="R1295" s="9">
        <f t="shared" si="105"/>
        <v>42640</v>
      </c>
      <c r="S1295" s="4" t="str">
        <f t="shared" si="106"/>
        <v>0190-27</v>
      </c>
      <c r="T1295" s="4" t="str">
        <f t="shared" si="107"/>
        <v>EC</v>
      </c>
      <c r="U1295" s="26"/>
      <c r="V1295" s="3"/>
      <c r="W1295" s="27"/>
      <c r="X1295" s="27"/>
      <c r="Y1295" s="28"/>
    </row>
    <row r="1296" spans="1:25" x14ac:dyDescent="0.25">
      <c r="A1296" s="3">
        <v>42640.655694444446</v>
      </c>
      <c r="B1296" s="4" t="s">
        <v>415</v>
      </c>
      <c r="C1296" s="4" t="s">
        <v>1146</v>
      </c>
      <c r="D1296" s="4" t="s">
        <v>33</v>
      </c>
      <c r="E1296" s="4" t="s">
        <v>130</v>
      </c>
      <c r="F1296" s="5">
        <v>0</v>
      </c>
      <c r="G1296" s="5">
        <v>78</v>
      </c>
      <c r="H1296" s="5">
        <v>228854</v>
      </c>
      <c r="I1296" s="5">
        <v>228672</v>
      </c>
      <c r="J1296" s="4" t="s">
        <v>131</v>
      </c>
      <c r="K1296" s="5">
        <v>231147</v>
      </c>
      <c r="L1296" s="17" t="s">
        <v>25</v>
      </c>
      <c r="M1296" s="5">
        <f t="shared" si="108"/>
        <v>-1306.8</v>
      </c>
      <c r="N1296" s="6" t="str">
        <f>VLOOKUP(C1296,'[31]Trips&amp;Operators'!$C$1:$E$99999,3,FALSE)</f>
        <v>ROBINSON</v>
      </c>
      <c r="O1296" s="7" t="s">
        <v>120</v>
      </c>
      <c r="P1296" s="8" t="s">
        <v>992</v>
      </c>
      <c r="Q1296" s="4" t="str">
        <f t="shared" si="104"/>
        <v>27</v>
      </c>
      <c r="R1296" s="9">
        <f t="shared" si="105"/>
        <v>42640</v>
      </c>
      <c r="S1296" s="4" t="str">
        <f t="shared" si="106"/>
        <v>0190-27</v>
      </c>
      <c r="T1296" s="4" t="str">
        <f t="shared" si="107"/>
        <v>EC</v>
      </c>
      <c r="U1296" s="26"/>
      <c r="V1296" s="3"/>
      <c r="W1296" s="27"/>
      <c r="X1296" s="27"/>
      <c r="Y1296" s="28"/>
    </row>
    <row r="1297" spans="1:25" x14ac:dyDescent="0.25">
      <c r="A1297" s="3">
        <v>42640.275717592594</v>
      </c>
      <c r="B1297" s="4" t="s">
        <v>209</v>
      </c>
      <c r="C1297" s="4" t="s">
        <v>1150</v>
      </c>
      <c r="D1297" s="4" t="s">
        <v>30</v>
      </c>
      <c r="E1297" s="4" t="s">
        <v>63</v>
      </c>
      <c r="F1297" s="5">
        <v>0</v>
      </c>
      <c r="G1297" s="5">
        <v>47</v>
      </c>
      <c r="H1297" s="5">
        <v>169</v>
      </c>
      <c r="I1297" s="5">
        <v>132</v>
      </c>
      <c r="J1297" s="4" t="s">
        <v>64</v>
      </c>
      <c r="K1297" s="5">
        <v>1</v>
      </c>
      <c r="L1297" s="17" t="s">
        <v>25</v>
      </c>
      <c r="M1297" s="5">
        <f t="shared" si="108"/>
        <v>69.168000000000006</v>
      </c>
      <c r="N1297" s="6" t="str">
        <f>VLOOKUP(C1297,'[31]Trips&amp;Operators'!$C$1:$E$99999,3,FALSE)</f>
        <v>GEBRETEKLE</v>
      </c>
      <c r="O1297" s="7" t="s">
        <v>26</v>
      </c>
      <c r="P1297" s="8" t="str">
        <f>VLOOKUP(E1297,[2]CommonEnf!$A$1:$B$19,2,FALSE)</f>
        <v>Line terminus</v>
      </c>
      <c r="Q1297" s="4" t="str">
        <f t="shared" si="104"/>
        <v>27</v>
      </c>
      <c r="R1297" s="9">
        <f t="shared" si="105"/>
        <v>42640</v>
      </c>
      <c r="S1297" s="4" t="str">
        <f t="shared" si="106"/>
        <v>0112-27</v>
      </c>
      <c r="T1297" s="4" t="str">
        <f t="shared" si="107"/>
        <v>EC</v>
      </c>
      <c r="U1297" s="26"/>
      <c r="V1297" s="3"/>
      <c r="W1297" s="27"/>
      <c r="X1297" s="27"/>
      <c r="Y1297" s="28"/>
    </row>
    <row r="1298" spans="1:25" x14ac:dyDescent="0.25">
      <c r="A1298" s="3">
        <v>42640.312581018516</v>
      </c>
      <c r="B1298" s="4" t="s">
        <v>122</v>
      </c>
      <c r="C1298" s="4" t="s">
        <v>1151</v>
      </c>
      <c r="D1298" s="4" t="s">
        <v>30</v>
      </c>
      <c r="E1298" s="4" t="s">
        <v>63</v>
      </c>
      <c r="F1298" s="5">
        <v>0</v>
      </c>
      <c r="G1298" s="5">
        <v>50</v>
      </c>
      <c r="H1298" s="5">
        <v>149</v>
      </c>
      <c r="I1298" s="5">
        <v>109</v>
      </c>
      <c r="J1298" s="4" t="s">
        <v>64</v>
      </c>
      <c r="K1298" s="5">
        <v>1</v>
      </c>
      <c r="L1298" s="17" t="s">
        <v>25</v>
      </c>
      <c r="M1298" s="5">
        <f t="shared" si="108"/>
        <v>57.024000000000001</v>
      </c>
      <c r="N1298" s="6" t="str">
        <f>VLOOKUP(C1298,'[31]Trips&amp;Operators'!$C$1:$E$99999,3,FALSE)</f>
        <v>ACKERMAN</v>
      </c>
      <c r="O1298" s="7" t="s">
        <v>26</v>
      </c>
      <c r="P1298" s="8" t="str">
        <f>VLOOKUP(E1298,[2]CommonEnf!$A$1:$B$19,2,FALSE)</f>
        <v>Line terminus</v>
      </c>
      <c r="Q1298" s="4" t="str">
        <f t="shared" si="104"/>
        <v>27</v>
      </c>
      <c r="R1298" s="9">
        <f t="shared" si="105"/>
        <v>42640</v>
      </c>
      <c r="S1298" s="4" t="str">
        <f t="shared" si="106"/>
        <v>0118-27</v>
      </c>
      <c r="T1298" s="4" t="str">
        <f t="shared" si="107"/>
        <v>EC</v>
      </c>
      <c r="U1298" s="26"/>
      <c r="V1298" s="3"/>
      <c r="W1298" s="27"/>
      <c r="X1298" s="27"/>
      <c r="Y1298" s="28"/>
    </row>
    <row r="1299" spans="1:25" x14ac:dyDescent="0.25">
      <c r="A1299" s="3">
        <v>42640.412685185183</v>
      </c>
      <c r="B1299" s="4" t="s">
        <v>28</v>
      </c>
      <c r="C1299" s="4" t="s">
        <v>1152</v>
      </c>
      <c r="D1299" s="4" t="s">
        <v>30</v>
      </c>
      <c r="E1299" s="4" t="s">
        <v>63</v>
      </c>
      <c r="F1299" s="5">
        <v>0</v>
      </c>
      <c r="G1299" s="5">
        <v>74</v>
      </c>
      <c r="H1299" s="5">
        <v>242</v>
      </c>
      <c r="I1299" s="5">
        <v>178</v>
      </c>
      <c r="J1299" s="4" t="s">
        <v>64</v>
      </c>
      <c r="K1299" s="5">
        <v>1</v>
      </c>
      <c r="L1299" s="17" t="s">
        <v>25</v>
      </c>
      <c r="M1299" s="5">
        <f t="shared" si="108"/>
        <v>93.456000000000003</v>
      </c>
      <c r="N1299" s="6" t="str">
        <f>VLOOKUP(C1299,'[31]Trips&amp;Operators'!$C$1:$E$99999,3,FALSE)</f>
        <v>DAVIS</v>
      </c>
      <c r="O1299" s="7" t="s">
        <v>26</v>
      </c>
      <c r="P1299" s="8" t="str">
        <f>VLOOKUP(E1299,[2]CommonEnf!$A$1:$B$19,2,FALSE)</f>
        <v>Line terminus</v>
      </c>
      <c r="Q1299" s="4" t="str">
        <f t="shared" si="104"/>
        <v>27</v>
      </c>
      <c r="R1299" s="9">
        <f t="shared" si="105"/>
        <v>42640</v>
      </c>
      <c r="S1299" s="4" t="str">
        <f t="shared" si="106"/>
        <v>0138-27</v>
      </c>
      <c r="T1299" s="4" t="str">
        <f t="shared" si="107"/>
        <v>EC</v>
      </c>
      <c r="U1299" s="26"/>
      <c r="V1299" s="3"/>
      <c r="W1299" s="27"/>
      <c r="X1299" s="27"/>
      <c r="Y1299" s="28"/>
    </row>
    <row r="1300" spans="1:25" x14ac:dyDescent="0.25">
      <c r="A1300" s="3">
        <v>42640.433032407411</v>
      </c>
      <c r="B1300" s="4" t="s">
        <v>35</v>
      </c>
      <c r="C1300" s="4" t="s">
        <v>1153</v>
      </c>
      <c r="D1300" s="4" t="s">
        <v>30</v>
      </c>
      <c r="E1300" s="4" t="s">
        <v>63</v>
      </c>
      <c r="F1300" s="5">
        <v>0</v>
      </c>
      <c r="G1300" s="5">
        <v>164</v>
      </c>
      <c r="H1300" s="5">
        <v>701</v>
      </c>
      <c r="I1300" s="5">
        <v>513</v>
      </c>
      <c r="J1300" s="4" t="s">
        <v>64</v>
      </c>
      <c r="K1300" s="5">
        <v>1</v>
      </c>
      <c r="L1300" s="17" t="s">
        <v>25</v>
      </c>
      <c r="M1300" s="5">
        <f t="shared" si="108"/>
        <v>270.33600000000001</v>
      </c>
      <c r="N1300" s="6" t="str">
        <f>VLOOKUP(C1300,'[31]Trips&amp;Operators'!$C$1:$E$99999,3,FALSE)</f>
        <v>KILLION</v>
      </c>
      <c r="O1300" s="7" t="s">
        <v>26</v>
      </c>
      <c r="P1300" s="8" t="str">
        <f>VLOOKUP(E1300,[2]CommonEnf!$A$1:$B$19,2,FALSE)</f>
        <v>Line terminus</v>
      </c>
      <c r="Q1300" s="4" t="str">
        <f t="shared" si="104"/>
        <v>27</v>
      </c>
      <c r="R1300" s="9">
        <f t="shared" si="105"/>
        <v>42640</v>
      </c>
      <c r="S1300" s="4" t="str">
        <f t="shared" si="106"/>
        <v>0142-27</v>
      </c>
      <c r="T1300" s="4" t="str">
        <f t="shared" si="107"/>
        <v>EC</v>
      </c>
      <c r="U1300" s="26"/>
      <c r="V1300" s="3"/>
      <c r="W1300" s="27"/>
      <c r="X1300" s="27"/>
      <c r="Y1300" s="28"/>
    </row>
    <row r="1301" spans="1:25" x14ac:dyDescent="0.25">
      <c r="A1301" s="3">
        <v>42640.433657407404</v>
      </c>
      <c r="B1301" s="4" t="s">
        <v>35</v>
      </c>
      <c r="C1301" s="4" t="s">
        <v>1153</v>
      </c>
      <c r="D1301" s="4" t="s">
        <v>30</v>
      </c>
      <c r="E1301" s="4" t="s">
        <v>63</v>
      </c>
      <c r="F1301" s="5">
        <v>0</v>
      </c>
      <c r="G1301" s="5">
        <v>54</v>
      </c>
      <c r="H1301" s="5">
        <v>231</v>
      </c>
      <c r="I1301" s="5">
        <v>189</v>
      </c>
      <c r="J1301" s="4" t="s">
        <v>64</v>
      </c>
      <c r="K1301" s="5">
        <v>1</v>
      </c>
      <c r="L1301" s="17" t="s">
        <v>25</v>
      </c>
      <c r="M1301" s="5">
        <f t="shared" si="108"/>
        <v>99.263999999999996</v>
      </c>
      <c r="N1301" s="6" t="str">
        <f>VLOOKUP(C1301,'[31]Trips&amp;Operators'!$C$1:$E$99999,3,FALSE)</f>
        <v>KILLION</v>
      </c>
      <c r="O1301" s="7" t="s">
        <v>26</v>
      </c>
      <c r="P1301" s="8" t="str">
        <f>VLOOKUP(E1301,[2]CommonEnf!$A$1:$B$19,2,FALSE)</f>
        <v>Line terminus</v>
      </c>
      <c r="Q1301" s="4" t="str">
        <f t="shared" si="104"/>
        <v>27</v>
      </c>
      <c r="R1301" s="9">
        <f t="shared" si="105"/>
        <v>42640</v>
      </c>
      <c r="S1301" s="4" t="str">
        <f t="shared" si="106"/>
        <v>0142-27</v>
      </c>
      <c r="T1301" s="4" t="str">
        <f t="shared" si="107"/>
        <v>EC</v>
      </c>
      <c r="U1301" s="26"/>
      <c r="V1301" s="3"/>
      <c r="W1301" s="27"/>
      <c r="X1301" s="27"/>
      <c r="Y1301" s="28"/>
    </row>
    <row r="1302" spans="1:25" x14ac:dyDescent="0.25">
      <c r="A1302" s="3">
        <v>42640.599432870367</v>
      </c>
      <c r="B1302" s="4" t="s">
        <v>122</v>
      </c>
      <c r="C1302" s="4" t="s">
        <v>1154</v>
      </c>
      <c r="D1302" s="4" t="s">
        <v>30</v>
      </c>
      <c r="E1302" s="4" t="s">
        <v>63</v>
      </c>
      <c r="F1302" s="5">
        <v>0</v>
      </c>
      <c r="G1302" s="5">
        <v>46</v>
      </c>
      <c r="H1302" s="5">
        <v>172</v>
      </c>
      <c r="I1302" s="5">
        <v>130</v>
      </c>
      <c r="J1302" s="4" t="s">
        <v>64</v>
      </c>
      <c r="K1302" s="5">
        <v>1</v>
      </c>
      <c r="L1302" s="17" t="s">
        <v>25</v>
      </c>
      <c r="M1302" s="5">
        <f t="shared" si="108"/>
        <v>68.111999999999995</v>
      </c>
      <c r="N1302" s="6" t="str">
        <f>VLOOKUP(C1302,'[31]Trips&amp;Operators'!$C$1:$E$99999,3,FALSE)</f>
        <v>BARTLETT</v>
      </c>
      <c r="O1302" s="7" t="s">
        <v>26</v>
      </c>
      <c r="P1302" s="8" t="str">
        <f>VLOOKUP(E1302,[2]CommonEnf!$A$1:$B$19,2,FALSE)</f>
        <v>Line terminus</v>
      </c>
      <c r="Q1302" s="4" t="str">
        <f t="shared" si="104"/>
        <v>27</v>
      </c>
      <c r="R1302" s="9">
        <f t="shared" si="105"/>
        <v>42640</v>
      </c>
      <c r="S1302" s="4" t="str">
        <f t="shared" si="106"/>
        <v>0174-27</v>
      </c>
      <c r="T1302" s="4" t="str">
        <f t="shared" si="107"/>
        <v>EC</v>
      </c>
      <c r="U1302" s="26"/>
      <c r="V1302" s="3"/>
      <c r="W1302" s="27"/>
      <c r="X1302" s="27"/>
      <c r="Y1302" s="28"/>
    </row>
    <row r="1303" spans="1:25" x14ac:dyDescent="0.25">
      <c r="A1303" s="3">
        <v>42640.714456018519</v>
      </c>
      <c r="B1303" s="4" t="s">
        <v>209</v>
      </c>
      <c r="C1303" s="4" t="s">
        <v>1155</v>
      </c>
      <c r="D1303" s="4" t="s">
        <v>30</v>
      </c>
      <c r="E1303" s="4" t="s">
        <v>63</v>
      </c>
      <c r="F1303" s="5">
        <v>0</v>
      </c>
      <c r="G1303" s="5">
        <v>71</v>
      </c>
      <c r="H1303" s="5">
        <v>260</v>
      </c>
      <c r="I1303" s="5">
        <v>200</v>
      </c>
      <c r="J1303" s="4" t="s">
        <v>64</v>
      </c>
      <c r="K1303" s="5">
        <v>1</v>
      </c>
      <c r="L1303" s="17" t="s">
        <v>25</v>
      </c>
      <c r="M1303" s="5">
        <f t="shared" si="108"/>
        <v>105.072</v>
      </c>
      <c r="N1303" s="6" t="str">
        <f>VLOOKUP(C1303,'[31]Trips&amp;Operators'!$C$1:$E$99999,3,FALSE)</f>
        <v>YOUNG</v>
      </c>
      <c r="O1303" s="7" t="s">
        <v>26</v>
      </c>
      <c r="P1303" s="8" t="str">
        <f>VLOOKUP(E1303,[2]CommonEnf!$A$1:$B$19,2,FALSE)</f>
        <v>Line terminus</v>
      </c>
      <c r="Q1303" s="4" t="str">
        <f t="shared" si="104"/>
        <v>27</v>
      </c>
      <c r="R1303" s="9">
        <f t="shared" si="105"/>
        <v>42640</v>
      </c>
      <c r="S1303" s="4" t="str">
        <f t="shared" si="106"/>
        <v>0196-27</v>
      </c>
      <c r="T1303" s="4" t="str">
        <f t="shared" si="107"/>
        <v>EC</v>
      </c>
      <c r="U1303" s="26"/>
      <c r="V1303" s="3"/>
      <c r="W1303" s="27"/>
      <c r="X1303" s="27"/>
      <c r="Y1303" s="28"/>
    </row>
    <row r="1304" spans="1:25" x14ac:dyDescent="0.25">
      <c r="A1304" s="3">
        <v>42640.732488425929</v>
      </c>
      <c r="B1304" s="4" t="s">
        <v>88</v>
      </c>
      <c r="C1304" s="4" t="s">
        <v>1156</v>
      </c>
      <c r="D1304" s="4" t="s">
        <v>30</v>
      </c>
      <c r="E1304" s="4" t="s">
        <v>63</v>
      </c>
      <c r="F1304" s="5">
        <v>0</v>
      </c>
      <c r="G1304" s="5">
        <v>97</v>
      </c>
      <c r="H1304" s="5">
        <v>384</v>
      </c>
      <c r="I1304" s="5">
        <v>291</v>
      </c>
      <c r="J1304" s="4" t="s">
        <v>64</v>
      </c>
      <c r="K1304" s="5">
        <v>1</v>
      </c>
      <c r="L1304" s="17" t="s">
        <v>25</v>
      </c>
      <c r="M1304" s="5">
        <f t="shared" si="108"/>
        <v>153.12</v>
      </c>
      <c r="N1304" s="6" t="str">
        <f>VLOOKUP(C1304,'[31]Trips&amp;Operators'!$C$1:$E$99999,3,FALSE)</f>
        <v>STORY</v>
      </c>
      <c r="O1304" s="7" t="s">
        <v>26</v>
      </c>
      <c r="P1304" s="8" t="str">
        <f>VLOOKUP(E1304,[2]CommonEnf!$A$1:$B$19,2,FALSE)</f>
        <v>Line terminus</v>
      </c>
      <c r="Q1304" s="4" t="str">
        <f t="shared" si="104"/>
        <v>27</v>
      </c>
      <c r="R1304" s="9">
        <f t="shared" si="105"/>
        <v>42640</v>
      </c>
      <c r="S1304" s="4" t="str">
        <f t="shared" si="106"/>
        <v>0200-27</v>
      </c>
      <c r="T1304" s="4" t="str">
        <f t="shared" si="107"/>
        <v>EC</v>
      </c>
      <c r="U1304" s="26"/>
      <c r="V1304" s="3"/>
      <c r="W1304" s="27"/>
      <c r="X1304" s="27"/>
      <c r="Y1304" s="28"/>
    </row>
    <row r="1305" spans="1:25" x14ac:dyDescent="0.25">
      <c r="A1305" s="3">
        <v>42641.04451388889</v>
      </c>
      <c r="B1305" s="4" t="s">
        <v>88</v>
      </c>
      <c r="C1305" s="4" t="s">
        <v>1157</v>
      </c>
      <c r="D1305" s="4" t="s">
        <v>30</v>
      </c>
      <c r="E1305" s="4" t="s">
        <v>63</v>
      </c>
      <c r="F1305" s="5">
        <v>0</v>
      </c>
      <c r="G1305" s="5">
        <v>50</v>
      </c>
      <c r="H1305" s="5">
        <v>163</v>
      </c>
      <c r="I1305" s="5">
        <v>123</v>
      </c>
      <c r="J1305" s="4" t="s">
        <v>64</v>
      </c>
      <c r="K1305" s="5">
        <v>1</v>
      </c>
      <c r="L1305" s="17" t="s">
        <v>25</v>
      </c>
      <c r="M1305" s="5">
        <f t="shared" si="108"/>
        <v>64.415999999999997</v>
      </c>
      <c r="N1305" s="6" t="str">
        <f>VLOOKUP(C1305,'[31]Trips&amp;Operators'!$C$1:$E$99999,3,FALSE)</f>
        <v>COOLAHAN</v>
      </c>
      <c r="O1305" s="7" t="s">
        <v>26</v>
      </c>
      <c r="P1305" s="8" t="str">
        <f>VLOOKUP(E1305,[2]CommonEnf!$A$1:$B$19,2,FALSE)</f>
        <v>Line terminus</v>
      </c>
      <c r="Q1305" s="4" t="str">
        <f t="shared" si="104"/>
        <v>27</v>
      </c>
      <c r="R1305" s="9">
        <f t="shared" si="105"/>
        <v>42640</v>
      </c>
      <c r="S1305" s="4" t="str">
        <f t="shared" si="106"/>
        <v>0240-27</v>
      </c>
      <c r="T1305" s="4" t="str">
        <f t="shared" si="107"/>
        <v>EC</v>
      </c>
      <c r="U1305" s="26"/>
      <c r="V1305" s="3"/>
      <c r="W1305" s="27"/>
      <c r="X1305" s="27"/>
      <c r="Y1305" s="28"/>
    </row>
    <row r="1306" spans="1:25" x14ac:dyDescent="0.25">
      <c r="A1306" s="3">
        <v>42640.727199074077</v>
      </c>
      <c r="B1306" s="4" t="s">
        <v>91</v>
      </c>
      <c r="C1306" s="4" t="s">
        <v>1158</v>
      </c>
      <c r="D1306" s="4" t="s">
        <v>30</v>
      </c>
      <c r="E1306" s="4" t="s">
        <v>45</v>
      </c>
      <c r="F1306" s="5">
        <v>300</v>
      </c>
      <c r="G1306" s="5">
        <v>388</v>
      </c>
      <c r="H1306" s="5">
        <v>19550</v>
      </c>
      <c r="I1306" s="5">
        <v>21079</v>
      </c>
      <c r="J1306" s="4" t="s">
        <v>46</v>
      </c>
      <c r="K1306" s="5">
        <v>21299</v>
      </c>
      <c r="L1306" s="17" t="s">
        <v>34</v>
      </c>
      <c r="M1306" s="5">
        <f t="shared" si="108"/>
        <v>116.16</v>
      </c>
      <c r="N1306" s="6" t="str">
        <f>VLOOKUP(C1306,'[31]Trips&amp;Operators'!$C$1:$E$99999,3,FALSE)</f>
        <v>BRUDER</v>
      </c>
      <c r="O1306" s="7" t="s">
        <v>26</v>
      </c>
      <c r="P1306" s="8" t="str">
        <f>VLOOKUP(E1306,[2]CommonEnf!$A$1:$B$19,2,FALSE)</f>
        <v>Speed Restriction</v>
      </c>
      <c r="Q1306" s="4" t="str">
        <f t="shared" si="104"/>
        <v>27</v>
      </c>
      <c r="R1306" s="9">
        <f t="shared" si="105"/>
        <v>42640</v>
      </c>
      <c r="S1306" s="4" t="str">
        <f t="shared" si="106"/>
        <v>0833-27</v>
      </c>
      <c r="T1306" s="4" t="str">
        <f t="shared" si="107"/>
        <v>NW</v>
      </c>
      <c r="U1306" s="26"/>
      <c r="V1306" s="3"/>
      <c r="W1306" s="27"/>
      <c r="X1306" s="27"/>
      <c r="Y1306" s="28"/>
    </row>
    <row r="1307" spans="1:25" x14ac:dyDescent="0.25">
      <c r="A1307" s="3">
        <v>42640.709143518521</v>
      </c>
      <c r="B1307" s="4" t="s">
        <v>195</v>
      </c>
      <c r="C1307" s="4" t="s">
        <v>1159</v>
      </c>
      <c r="D1307" s="4" t="s">
        <v>30</v>
      </c>
      <c r="E1307" s="4" t="s">
        <v>45</v>
      </c>
      <c r="F1307" s="5">
        <v>400</v>
      </c>
      <c r="G1307" s="5">
        <v>478</v>
      </c>
      <c r="H1307" s="5">
        <v>46125</v>
      </c>
      <c r="I1307" s="5">
        <v>47575</v>
      </c>
      <c r="J1307" s="4" t="s">
        <v>46</v>
      </c>
      <c r="K1307" s="5">
        <v>47808</v>
      </c>
      <c r="L1307" s="17" t="s">
        <v>34</v>
      </c>
      <c r="M1307" s="5">
        <f t="shared" si="108"/>
        <v>123.024</v>
      </c>
      <c r="N1307" s="6" t="str">
        <f>VLOOKUP(C1307,'[31]Trips&amp;Operators'!$C$1:$E$99999,3,FALSE)</f>
        <v>HILLS</v>
      </c>
      <c r="O1307" s="7" t="s">
        <v>26</v>
      </c>
      <c r="P1307" s="8" t="str">
        <f>VLOOKUP(E1307,[2]CommonEnf!$A$1:$B$19,2,FALSE)</f>
        <v>Speed Restriction</v>
      </c>
      <c r="Q1307" s="4" t="str">
        <f t="shared" si="104"/>
        <v>27</v>
      </c>
      <c r="R1307" s="9">
        <f t="shared" si="105"/>
        <v>42640</v>
      </c>
      <c r="S1307" s="4" t="str">
        <f t="shared" si="106"/>
        <v>0831-27</v>
      </c>
      <c r="T1307" s="4" t="str">
        <f t="shared" si="107"/>
        <v>NW</v>
      </c>
      <c r="U1307" s="26"/>
      <c r="V1307" s="3"/>
      <c r="W1307" s="27"/>
      <c r="X1307" s="27"/>
      <c r="Y1307" s="28"/>
    </row>
    <row r="1308" spans="1:25" x14ac:dyDescent="0.25">
      <c r="A1308" s="3">
        <v>42640.668645833335</v>
      </c>
      <c r="B1308" s="4" t="s">
        <v>195</v>
      </c>
      <c r="C1308" s="4" t="s">
        <v>1160</v>
      </c>
      <c r="D1308" s="4" t="s">
        <v>30</v>
      </c>
      <c r="E1308" s="4" t="s">
        <v>45</v>
      </c>
      <c r="F1308" s="5">
        <v>150</v>
      </c>
      <c r="G1308" s="5">
        <v>226</v>
      </c>
      <c r="H1308" s="5">
        <v>56437</v>
      </c>
      <c r="I1308" s="5">
        <v>56843</v>
      </c>
      <c r="J1308" s="4" t="s">
        <v>46</v>
      </c>
      <c r="K1308" s="5">
        <v>57008</v>
      </c>
      <c r="L1308" s="17" t="s">
        <v>34</v>
      </c>
      <c r="M1308" s="5">
        <f t="shared" si="108"/>
        <v>87.12</v>
      </c>
      <c r="N1308" s="6" t="str">
        <f>VLOOKUP(C1308,'[31]Trips&amp;Operators'!$C$1:$E$99999,3,FALSE)</f>
        <v>HILLS</v>
      </c>
      <c r="O1308" s="7" t="s">
        <v>26</v>
      </c>
      <c r="P1308" s="8" t="str">
        <f>VLOOKUP(E1308,[2]CommonEnf!$A$1:$B$19,2,FALSE)</f>
        <v>Speed Restriction</v>
      </c>
      <c r="Q1308" s="4" t="str">
        <f t="shared" si="104"/>
        <v>27</v>
      </c>
      <c r="R1308" s="9">
        <f t="shared" si="105"/>
        <v>42640</v>
      </c>
      <c r="S1308" s="4" t="str">
        <f t="shared" si="106"/>
        <v>0827-27</v>
      </c>
      <c r="T1308" s="4" t="str">
        <f t="shared" si="107"/>
        <v>NW</v>
      </c>
      <c r="U1308" s="26"/>
      <c r="V1308" s="3"/>
      <c r="W1308" s="27"/>
      <c r="X1308" s="27"/>
      <c r="Y1308" s="28"/>
    </row>
    <row r="1309" spans="1:25" x14ac:dyDescent="0.25">
      <c r="A1309" s="3">
        <v>42640.897673611114</v>
      </c>
      <c r="B1309" s="4" t="s">
        <v>91</v>
      </c>
      <c r="C1309" s="4" t="s">
        <v>1161</v>
      </c>
      <c r="D1309" s="4" t="s">
        <v>30</v>
      </c>
      <c r="E1309" s="4" t="s">
        <v>45</v>
      </c>
      <c r="F1309" s="5">
        <v>150</v>
      </c>
      <c r="G1309" s="5">
        <v>405</v>
      </c>
      <c r="H1309" s="5">
        <v>55628</v>
      </c>
      <c r="I1309" s="5">
        <v>56574</v>
      </c>
      <c r="J1309" s="4" t="s">
        <v>46</v>
      </c>
      <c r="K1309" s="5">
        <v>57008</v>
      </c>
      <c r="L1309" s="17" t="s">
        <v>34</v>
      </c>
      <c r="M1309" s="5">
        <f t="shared" si="108"/>
        <v>229.15199999999999</v>
      </c>
      <c r="N1309" s="6" t="str">
        <f>VLOOKUP(C1309,'[31]Trips&amp;Operators'!$C$1:$E$99999,3,FALSE)</f>
        <v>HILLS</v>
      </c>
      <c r="O1309" s="7" t="s">
        <v>26</v>
      </c>
      <c r="P1309" s="8" t="str">
        <f>VLOOKUP(E1309,[2]CommonEnf!$A$1:$B$19,2,FALSE)</f>
        <v>Speed Restriction</v>
      </c>
      <c r="Q1309" s="4" t="str">
        <f t="shared" si="104"/>
        <v>27</v>
      </c>
      <c r="R1309" s="9">
        <f t="shared" si="105"/>
        <v>42640</v>
      </c>
      <c r="S1309" s="4" t="str">
        <f t="shared" si="106"/>
        <v>0845-27</v>
      </c>
      <c r="T1309" s="4" t="str">
        <f t="shared" si="107"/>
        <v>NW</v>
      </c>
      <c r="U1309" s="26"/>
      <c r="V1309" s="3"/>
      <c r="W1309" s="27"/>
      <c r="X1309" s="27"/>
      <c r="Y1309" s="28"/>
    </row>
    <row r="1310" spans="1:25" x14ac:dyDescent="0.25">
      <c r="A1310" s="3">
        <v>42640.759351851855</v>
      </c>
      <c r="B1310" s="4" t="s">
        <v>115</v>
      </c>
      <c r="C1310" s="4" t="s">
        <v>1162</v>
      </c>
      <c r="D1310" s="4" t="s">
        <v>33</v>
      </c>
      <c r="E1310" s="4" t="s">
        <v>45</v>
      </c>
      <c r="F1310" s="5">
        <v>150</v>
      </c>
      <c r="G1310" s="5">
        <v>214</v>
      </c>
      <c r="H1310" s="5">
        <v>56967</v>
      </c>
      <c r="I1310" s="5">
        <v>56576</v>
      </c>
      <c r="J1310" s="4" t="s">
        <v>46</v>
      </c>
      <c r="K1310" s="5">
        <v>59050</v>
      </c>
      <c r="L1310" s="17" t="s">
        <v>25</v>
      </c>
      <c r="M1310" s="5">
        <f t="shared" si="108"/>
        <v>-1306.2719999999999</v>
      </c>
      <c r="N1310" s="6" t="str">
        <f>VLOOKUP(C1310,'[31]Trips&amp;Operators'!$C$1:$E$99999,3,FALSE)</f>
        <v>HILLS</v>
      </c>
      <c r="O1310" s="7" t="s">
        <v>26</v>
      </c>
      <c r="P1310" s="8" t="str">
        <f>VLOOKUP(E1310,[2]CommonEnf!$A$1:$B$19,2,FALSE)</f>
        <v>Speed Restriction</v>
      </c>
      <c r="Q1310" s="4" t="str">
        <f t="shared" si="104"/>
        <v>27</v>
      </c>
      <c r="R1310" s="9">
        <f t="shared" si="105"/>
        <v>42640</v>
      </c>
      <c r="S1310" s="4" t="str">
        <f t="shared" si="106"/>
        <v>0836-27</v>
      </c>
      <c r="T1310" s="4" t="str">
        <f t="shared" si="107"/>
        <v>NW</v>
      </c>
      <c r="U1310" s="26"/>
      <c r="V1310" s="3"/>
      <c r="W1310" s="27"/>
      <c r="X1310" s="27"/>
      <c r="Y1310" s="28"/>
    </row>
    <row r="1311" spans="1:25" x14ac:dyDescent="0.25">
      <c r="A1311" s="3">
        <v>42640.454351851855</v>
      </c>
      <c r="B1311" s="4" t="s">
        <v>99</v>
      </c>
      <c r="C1311" s="4" t="s">
        <v>1163</v>
      </c>
      <c r="D1311" s="4" t="s">
        <v>30</v>
      </c>
      <c r="E1311" s="4" t="s">
        <v>63</v>
      </c>
      <c r="F1311" s="5">
        <v>0</v>
      </c>
      <c r="G1311" s="5">
        <v>60</v>
      </c>
      <c r="H1311" s="5">
        <v>759</v>
      </c>
      <c r="I1311" s="5">
        <v>720</v>
      </c>
      <c r="J1311" s="4" t="s">
        <v>64</v>
      </c>
      <c r="K1311" s="5">
        <v>575</v>
      </c>
      <c r="L1311" s="17" t="s">
        <v>25</v>
      </c>
      <c r="M1311" s="5">
        <f t="shared" si="108"/>
        <v>76.56</v>
      </c>
      <c r="N1311" s="6" t="str">
        <f>VLOOKUP(C1311,'[31]Trips&amp;Operators'!$C$1:$E$99999,3,FALSE)</f>
        <v>LEVIN</v>
      </c>
      <c r="O1311" s="7" t="s">
        <v>26</v>
      </c>
      <c r="P1311" s="8" t="str">
        <f>VLOOKUP(E1311,[2]CommonEnf!$A$1:$B$19,2,FALSE)</f>
        <v>Line terminus</v>
      </c>
      <c r="Q1311" s="4" t="str">
        <f t="shared" si="104"/>
        <v>27</v>
      </c>
      <c r="R1311" s="9">
        <f t="shared" si="105"/>
        <v>42640</v>
      </c>
      <c r="S1311" s="4" t="str">
        <f t="shared" si="106"/>
        <v>0816-27</v>
      </c>
      <c r="T1311" s="4" t="str">
        <f t="shared" si="107"/>
        <v>NW</v>
      </c>
      <c r="U1311" s="26"/>
      <c r="V1311" s="3"/>
      <c r="W1311" s="27"/>
      <c r="X1311" s="27"/>
      <c r="Y1311" s="28"/>
    </row>
    <row r="1312" spans="1:25" x14ac:dyDescent="0.25">
      <c r="A1312" s="3">
        <v>42640.74732638889</v>
      </c>
      <c r="B1312" s="4" t="s">
        <v>99</v>
      </c>
      <c r="C1312" s="4" t="s">
        <v>1164</v>
      </c>
      <c r="D1312" s="4" t="s">
        <v>30</v>
      </c>
      <c r="E1312" s="4" t="s">
        <v>63</v>
      </c>
      <c r="F1312" s="5">
        <v>0</v>
      </c>
      <c r="G1312" s="5">
        <v>38</v>
      </c>
      <c r="H1312" s="5">
        <v>692</v>
      </c>
      <c r="I1312" s="5">
        <v>664</v>
      </c>
      <c r="J1312" s="4" t="s">
        <v>64</v>
      </c>
      <c r="K1312" s="5">
        <v>575</v>
      </c>
      <c r="L1312" s="17" t="s">
        <v>25</v>
      </c>
      <c r="M1312" s="5">
        <f t="shared" si="108"/>
        <v>46.991999999999997</v>
      </c>
      <c r="N1312" s="6" t="str">
        <f>VLOOKUP(C1312,'[31]Trips&amp;Operators'!$C$1:$E$99999,3,FALSE)</f>
        <v>BRUDER</v>
      </c>
      <c r="O1312" s="7" t="s">
        <v>26</v>
      </c>
      <c r="P1312" s="8" t="str">
        <f>VLOOKUP(E1312,[2]CommonEnf!$A$1:$B$19,2,FALSE)</f>
        <v>Line terminus</v>
      </c>
      <c r="Q1312" s="4" t="str">
        <f t="shared" si="104"/>
        <v>27</v>
      </c>
      <c r="R1312" s="9">
        <f t="shared" si="105"/>
        <v>42640</v>
      </c>
      <c r="S1312" s="4" t="str">
        <f t="shared" si="106"/>
        <v>0834-27</v>
      </c>
      <c r="T1312" s="4" t="str">
        <f t="shared" si="107"/>
        <v>NW</v>
      </c>
      <c r="U1312" s="26"/>
      <c r="V1312" s="3"/>
      <c r="W1312" s="27"/>
      <c r="X1312" s="27"/>
      <c r="Y1312" s="28"/>
    </row>
    <row r="1313" spans="1:25" x14ac:dyDescent="0.25">
      <c r="A1313" s="3">
        <v>42640.336875000001</v>
      </c>
      <c r="B1313" s="4" t="s">
        <v>195</v>
      </c>
      <c r="C1313" s="4" t="s">
        <v>1165</v>
      </c>
      <c r="D1313" s="4" t="s">
        <v>30</v>
      </c>
      <c r="E1313" s="4" t="s">
        <v>63</v>
      </c>
      <c r="F1313" s="5">
        <v>0</v>
      </c>
      <c r="G1313" s="5">
        <v>47</v>
      </c>
      <c r="H1313" s="5">
        <v>58892</v>
      </c>
      <c r="I1313" s="5">
        <v>58954</v>
      </c>
      <c r="J1313" s="4" t="s">
        <v>64</v>
      </c>
      <c r="K1313" s="5">
        <v>59048</v>
      </c>
      <c r="L1313" s="17" t="s">
        <v>34</v>
      </c>
      <c r="M1313" s="5">
        <f t="shared" si="108"/>
        <v>49.631999999999998</v>
      </c>
      <c r="N1313" s="6" t="str">
        <f>VLOOKUP(C1313,'[31]Trips&amp;Operators'!$C$1:$E$99999,3,FALSE)</f>
        <v>STARKS</v>
      </c>
      <c r="O1313" s="7" t="s">
        <v>26</v>
      </c>
      <c r="P1313" s="8" t="str">
        <f>VLOOKUP(E1313,[2]CommonEnf!$A$1:$B$19,2,FALSE)</f>
        <v>Line terminus</v>
      </c>
      <c r="Q1313" s="4" t="str">
        <f t="shared" si="104"/>
        <v>27</v>
      </c>
      <c r="R1313" s="9">
        <f t="shared" si="105"/>
        <v>42640</v>
      </c>
      <c r="S1313" s="4" t="str">
        <f t="shared" si="106"/>
        <v>0809-27</v>
      </c>
      <c r="T1313" s="4" t="str">
        <f t="shared" si="107"/>
        <v>NW</v>
      </c>
      <c r="U1313" s="26"/>
      <c r="V1313" s="3"/>
      <c r="W1313" s="27"/>
      <c r="X1313" s="27"/>
      <c r="Y1313" s="28"/>
    </row>
    <row r="1314" spans="1:25" x14ac:dyDescent="0.25">
      <c r="A1314" s="3">
        <v>42640.253946759258</v>
      </c>
      <c r="B1314" s="4" t="s">
        <v>195</v>
      </c>
      <c r="C1314" s="4" t="s">
        <v>1166</v>
      </c>
      <c r="D1314" s="4" t="s">
        <v>30</v>
      </c>
      <c r="E1314" s="4" t="s">
        <v>63</v>
      </c>
      <c r="F1314" s="5">
        <v>0</v>
      </c>
      <c r="G1314" s="5">
        <v>59</v>
      </c>
      <c r="H1314" s="5">
        <v>58829</v>
      </c>
      <c r="I1314" s="5">
        <v>58888</v>
      </c>
      <c r="J1314" s="4" t="s">
        <v>64</v>
      </c>
      <c r="K1314" s="5">
        <v>59058</v>
      </c>
      <c r="L1314" s="17" t="s">
        <v>34</v>
      </c>
      <c r="M1314" s="5">
        <f t="shared" si="108"/>
        <v>89.76</v>
      </c>
      <c r="N1314" s="6" t="str">
        <f>VLOOKUP(C1314,'[31]Trips&amp;Operators'!$C$1:$E$99999,3,FALSE)</f>
        <v>STARKS</v>
      </c>
      <c r="O1314" s="7" t="s">
        <v>26</v>
      </c>
      <c r="P1314" s="8" t="str">
        <f>VLOOKUP(E1314,[2]CommonEnf!$A$1:$B$19,2,FALSE)</f>
        <v>Line terminus</v>
      </c>
      <c r="Q1314" s="4" t="str">
        <f t="shared" si="104"/>
        <v>27</v>
      </c>
      <c r="R1314" s="9">
        <f t="shared" si="105"/>
        <v>42640</v>
      </c>
      <c r="S1314" s="4" t="str">
        <f t="shared" si="106"/>
        <v>0801-27</v>
      </c>
      <c r="T1314" s="4" t="str">
        <f t="shared" si="107"/>
        <v>NW</v>
      </c>
      <c r="U1314" s="26"/>
      <c r="V1314" s="3"/>
      <c r="W1314" s="27"/>
      <c r="X1314" s="27"/>
      <c r="Y1314" s="28"/>
    </row>
    <row r="1315" spans="1:25" x14ac:dyDescent="0.25">
      <c r="A1315" s="10">
        <v>42640.75172453704</v>
      </c>
      <c r="B1315" s="11" t="s">
        <v>161</v>
      </c>
      <c r="C1315" s="11" t="s">
        <v>1167</v>
      </c>
      <c r="D1315" s="11" t="s">
        <v>33</v>
      </c>
      <c r="E1315" s="11" t="s">
        <v>55</v>
      </c>
      <c r="F1315" s="12">
        <v>0</v>
      </c>
      <c r="G1315" s="12">
        <v>108</v>
      </c>
      <c r="H1315" s="12">
        <v>24155</v>
      </c>
      <c r="I1315" s="12">
        <v>23998</v>
      </c>
      <c r="J1315" s="11" t="s">
        <v>56</v>
      </c>
      <c r="K1315" s="12">
        <v>24235</v>
      </c>
      <c r="L1315" s="19" t="s">
        <v>25</v>
      </c>
      <c r="M1315" s="21">
        <f t="shared" si="108"/>
        <v>-125.136</v>
      </c>
      <c r="N1315" s="22" t="str">
        <f>VLOOKUP(C1315,'[31]Trips&amp;Operators'!$C$1:$E$99999,3,FALSE)</f>
        <v>CHANDLER</v>
      </c>
      <c r="O1315" s="14" t="s">
        <v>26</v>
      </c>
      <c r="P1315" s="15"/>
      <c r="Q1315" s="11" t="str">
        <f t="shared" si="104"/>
        <v>27</v>
      </c>
      <c r="R1315" s="16">
        <f t="shared" si="105"/>
        <v>42640</v>
      </c>
      <c r="S1315" s="2" t="str">
        <f t="shared" si="106"/>
        <v>66-27</v>
      </c>
      <c r="T1315" s="2" t="str">
        <f t="shared" si="107"/>
        <v>Other</v>
      </c>
      <c r="U1315" s="26"/>
      <c r="V1315" s="3"/>
      <c r="W1315" s="27"/>
      <c r="X1315" s="27"/>
      <c r="Y1315" s="28"/>
    </row>
    <row r="1316" spans="1:25" x14ac:dyDescent="0.25">
      <c r="A1316" s="3">
        <v>42640.720335648148</v>
      </c>
      <c r="B1316" s="4" t="s">
        <v>202</v>
      </c>
      <c r="C1316" s="4" t="s">
        <v>1168</v>
      </c>
      <c r="D1316" s="4" t="s">
        <v>30</v>
      </c>
      <c r="E1316" s="4" t="s">
        <v>63</v>
      </c>
      <c r="F1316" s="5">
        <v>0</v>
      </c>
      <c r="G1316" s="5">
        <v>54</v>
      </c>
      <c r="H1316" s="5">
        <v>157</v>
      </c>
      <c r="I1316" s="5">
        <v>117</v>
      </c>
      <c r="J1316" s="4" t="s">
        <v>64</v>
      </c>
      <c r="K1316" s="5">
        <v>1</v>
      </c>
      <c r="L1316" s="17" t="s">
        <v>25</v>
      </c>
      <c r="M1316" s="29">
        <f t="shared" si="108"/>
        <v>61.247999999999998</v>
      </c>
      <c r="N1316" s="30" t="str">
        <f>VLOOKUP(C1316,'[31]Trips&amp;Operators'!$C$1:$E$99999,3,FALSE)</f>
        <v>COOLAHAN</v>
      </c>
      <c r="O1316" s="7" t="s">
        <v>26</v>
      </c>
      <c r="P1316" s="8"/>
      <c r="Q1316" s="4" t="str">
        <f t="shared" si="104"/>
        <v>27</v>
      </c>
      <c r="R1316" s="9">
        <f t="shared" si="105"/>
        <v>42640</v>
      </c>
      <c r="S1316" s="2" t="str">
        <f t="shared" si="106"/>
        <v>56-27</v>
      </c>
      <c r="T1316" s="2" t="str">
        <f t="shared" si="107"/>
        <v>Other</v>
      </c>
      <c r="U1316" s="26"/>
      <c r="V1316" s="3"/>
      <c r="W1316" s="27"/>
      <c r="X1316" s="27"/>
      <c r="Y1316" s="28"/>
    </row>
    <row r="1317" spans="1:25" x14ac:dyDescent="0.25">
      <c r="A1317" s="3">
        <v>42641.397685185184</v>
      </c>
      <c r="B1317" s="4" t="s">
        <v>99</v>
      </c>
      <c r="C1317" s="4" t="s">
        <v>1169</v>
      </c>
      <c r="D1317" s="4" t="s">
        <v>30</v>
      </c>
      <c r="E1317" s="4" t="s">
        <v>23</v>
      </c>
      <c r="F1317" s="5">
        <v>120</v>
      </c>
      <c r="G1317" s="5">
        <v>195</v>
      </c>
      <c r="H1317" s="5">
        <v>27440</v>
      </c>
      <c r="I1317" s="5">
        <v>27215</v>
      </c>
      <c r="J1317" s="4" t="s">
        <v>24</v>
      </c>
      <c r="K1317" s="5">
        <v>27350</v>
      </c>
      <c r="L1317" s="17" t="s">
        <v>25</v>
      </c>
      <c r="M1317" s="5">
        <f t="shared" si="108"/>
        <v>-71.28</v>
      </c>
      <c r="N1317" s="6" t="str">
        <f>VLOOKUP(C1317,'[32]Trips&amp;Operators'!$C$1:$E$99999,3,FALSE)</f>
        <v>SPECTOR</v>
      </c>
      <c r="O1317" s="7" t="s">
        <v>26</v>
      </c>
      <c r="P1317" s="8" t="str">
        <f>VLOOKUP(E1317,[2]CommonEnf!$A$1:$B$19,2,FALSE)</f>
        <v>Crossing Early Arrival</v>
      </c>
      <c r="Q1317" s="4" t="str">
        <f t="shared" si="104"/>
        <v>28</v>
      </c>
      <c r="R1317" s="9">
        <f t="shared" si="105"/>
        <v>42641</v>
      </c>
      <c r="S1317" s="4" t="str">
        <f t="shared" si="106"/>
        <v>0136-28</v>
      </c>
      <c r="T1317" s="4" t="str">
        <f t="shared" si="107"/>
        <v>EC</v>
      </c>
      <c r="U1317" s="26"/>
      <c r="V1317" s="3"/>
      <c r="W1317" s="27"/>
      <c r="X1317" s="27"/>
      <c r="Y1317" s="28"/>
    </row>
    <row r="1318" spans="1:25" x14ac:dyDescent="0.25">
      <c r="A1318" s="3">
        <v>42641.404999999999</v>
      </c>
      <c r="B1318" s="4" t="s">
        <v>209</v>
      </c>
      <c r="C1318" s="4" t="s">
        <v>1170</v>
      </c>
      <c r="D1318" s="4" t="s">
        <v>33</v>
      </c>
      <c r="E1318" s="4" t="s">
        <v>23</v>
      </c>
      <c r="F1318" s="5">
        <v>170</v>
      </c>
      <c r="G1318" s="5">
        <v>225</v>
      </c>
      <c r="H1318" s="5">
        <v>27251</v>
      </c>
      <c r="I1318" s="5">
        <v>26864</v>
      </c>
      <c r="J1318" s="4" t="s">
        <v>24</v>
      </c>
      <c r="K1318" s="5">
        <v>27350</v>
      </c>
      <c r="L1318" s="17" t="s">
        <v>25</v>
      </c>
      <c r="M1318" s="5">
        <f t="shared" si="108"/>
        <v>-256.608</v>
      </c>
      <c r="N1318" s="6" t="str">
        <f>VLOOKUP(C1318,'[32]Trips&amp;Operators'!$C$1:$E$99999,3,FALSE)</f>
        <v>KILLION</v>
      </c>
      <c r="O1318" s="7" t="s">
        <v>26</v>
      </c>
      <c r="P1318" s="8" t="str">
        <f>VLOOKUP(E1318,[2]CommonEnf!$A$1:$B$19,2,FALSE)</f>
        <v>Crossing Early Arrival</v>
      </c>
      <c r="Q1318" s="4" t="str">
        <f t="shared" si="104"/>
        <v>28</v>
      </c>
      <c r="R1318" s="9">
        <f t="shared" si="105"/>
        <v>42641</v>
      </c>
      <c r="S1318" s="4" t="str">
        <f t="shared" si="106"/>
        <v>0138-28</v>
      </c>
      <c r="T1318" s="4" t="str">
        <f t="shared" si="107"/>
        <v>EC</v>
      </c>
      <c r="U1318" s="26"/>
      <c r="V1318" s="3"/>
      <c r="W1318" s="27"/>
      <c r="X1318" s="27"/>
      <c r="Y1318" s="28"/>
    </row>
    <row r="1319" spans="1:25" x14ac:dyDescent="0.25">
      <c r="A1319" s="3">
        <v>42641.341099537036</v>
      </c>
      <c r="B1319" s="4" t="s">
        <v>91</v>
      </c>
      <c r="C1319" s="4" t="s">
        <v>1171</v>
      </c>
      <c r="D1319" s="4" t="s">
        <v>33</v>
      </c>
      <c r="E1319" s="4" t="s">
        <v>23</v>
      </c>
      <c r="F1319" s="5">
        <v>0</v>
      </c>
      <c r="G1319" s="5">
        <v>213</v>
      </c>
      <c r="H1319" s="5">
        <v>42790</v>
      </c>
      <c r="I1319" s="5">
        <v>42898</v>
      </c>
      <c r="J1319" s="4" t="s">
        <v>24</v>
      </c>
      <c r="K1319" s="5">
        <v>42779</v>
      </c>
      <c r="L1319" s="17" t="s">
        <v>34</v>
      </c>
      <c r="M1319" s="5">
        <f t="shared" si="108"/>
        <v>-62.832000000000001</v>
      </c>
      <c r="N1319" s="6" t="str">
        <f>VLOOKUP(C1319,'[32]Trips&amp;Operators'!$C$1:$E$99999,3,FALSE)</f>
        <v>SPECTOR</v>
      </c>
      <c r="O1319" s="7" t="s">
        <v>26</v>
      </c>
      <c r="P1319" s="8" t="str">
        <f>VLOOKUP(E1319,[2]CommonEnf!$A$1:$B$19,2,FALSE)</f>
        <v>Crossing Early Arrival</v>
      </c>
      <c r="Q1319" s="4" t="str">
        <f t="shared" si="104"/>
        <v>28</v>
      </c>
      <c r="R1319" s="9">
        <f t="shared" si="105"/>
        <v>42641</v>
      </c>
      <c r="S1319" s="4" t="str">
        <f t="shared" si="106"/>
        <v>0135-28</v>
      </c>
      <c r="T1319" s="4" t="str">
        <f t="shared" si="107"/>
        <v>EC</v>
      </c>
      <c r="U1319" s="26"/>
      <c r="V1319" s="3"/>
      <c r="W1319" s="27"/>
      <c r="X1319" s="27"/>
      <c r="Y1319" s="28"/>
    </row>
    <row r="1320" spans="1:25" x14ac:dyDescent="0.25">
      <c r="A1320" s="3">
        <v>42641.779120370367</v>
      </c>
      <c r="B1320" s="4" t="s">
        <v>91</v>
      </c>
      <c r="C1320" s="4" t="s">
        <v>1172</v>
      </c>
      <c r="D1320" s="4" t="s">
        <v>30</v>
      </c>
      <c r="E1320" s="4" t="s">
        <v>23</v>
      </c>
      <c r="F1320" s="5">
        <v>360</v>
      </c>
      <c r="G1320" s="5">
        <v>733</v>
      </c>
      <c r="H1320" s="5">
        <v>53382</v>
      </c>
      <c r="I1320" s="5">
        <v>56517</v>
      </c>
      <c r="J1320" s="4" t="s">
        <v>24</v>
      </c>
      <c r="K1320" s="5">
        <v>58118</v>
      </c>
      <c r="L1320" s="17" t="s">
        <v>34</v>
      </c>
      <c r="M1320" s="5">
        <f t="shared" si="108"/>
        <v>845.32799999999997</v>
      </c>
      <c r="N1320" s="6" t="str">
        <f>VLOOKUP(C1320,'[32]Trips&amp;Operators'!$C$1:$E$99999,3,FALSE)</f>
        <v>COOLAHAN</v>
      </c>
      <c r="O1320" s="7" t="s">
        <v>26</v>
      </c>
      <c r="P1320" s="8" t="str">
        <f>VLOOKUP(E1320,[2]CommonEnf!$A$1:$B$19,2,FALSE)</f>
        <v>Crossing Early Arrival</v>
      </c>
      <c r="Q1320" s="4" t="str">
        <f t="shared" si="104"/>
        <v>28</v>
      </c>
      <c r="R1320" s="9">
        <f t="shared" si="105"/>
        <v>42641</v>
      </c>
      <c r="S1320" s="4" t="str">
        <f t="shared" si="106"/>
        <v>0219-28</v>
      </c>
      <c r="T1320" s="4" t="str">
        <f t="shared" si="107"/>
        <v>EC</v>
      </c>
      <c r="U1320" s="26"/>
      <c r="V1320" s="3"/>
      <c r="W1320" s="27"/>
      <c r="X1320" s="27"/>
      <c r="Y1320" s="28"/>
    </row>
    <row r="1321" spans="1:25" x14ac:dyDescent="0.25">
      <c r="A1321" s="3">
        <v>42641.236134259256</v>
      </c>
      <c r="B1321" s="4" t="s">
        <v>66</v>
      </c>
      <c r="C1321" s="4" t="s">
        <v>1173</v>
      </c>
      <c r="D1321" s="4" t="s">
        <v>22</v>
      </c>
      <c r="E1321" s="4" t="s">
        <v>23</v>
      </c>
      <c r="F1321" s="5">
        <v>340</v>
      </c>
      <c r="G1321" s="5">
        <v>422</v>
      </c>
      <c r="H1321" s="5">
        <v>58123</v>
      </c>
      <c r="I1321" s="5">
        <v>56481</v>
      </c>
      <c r="J1321" s="4" t="s">
        <v>24</v>
      </c>
      <c r="K1321" s="5">
        <v>58301</v>
      </c>
      <c r="L1321" s="17" t="s">
        <v>25</v>
      </c>
      <c r="M1321" s="5">
        <f t="shared" si="108"/>
        <v>-960.96</v>
      </c>
      <c r="N1321" s="6" t="str">
        <f>VLOOKUP(C1321,'[32]Trips&amp;Operators'!$C$1:$E$99999,3,FALSE)</f>
        <v>STRICKLAND</v>
      </c>
      <c r="O1321" s="7" t="s">
        <v>26</v>
      </c>
      <c r="P1321" s="8" t="str">
        <f>VLOOKUP(E1321,[2]CommonEnf!$A$1:$B$19,2,FALSE)</f>
        <v>Crossing Early Arrival</v>
      </c>
      <c r="Q1321" s="4" t="str">
        <f t="shared" si="104"/>
        <v>28</v>
      </c>
      <c r="R1321" s="9">
        <f t="shared" si="105"/>
        <v>42641</v>
      </c>
      <c r="S1321" s="4" t="str">
        <f t="shared" si="106"/>
        <v>0106-28</v>
      </c>
      <c r="T1321" s="4" t="str">
        <f t="shared" si="107"/>
        <v>EC</v>
      </c>
      <c r="U1321" s="26"/>
      <c r="V1321" s="3"/>
      <c r="W1321" s="27"/>
      <c r="X1321" s="27"/>
      <c r="Y1321" s="28"/>
    </row>
    <row r="1322" spans="1:25" x14ac:dyDescent="0.25">
      <c r="A1322" s="3">
        <v>42641.645740740743</v>
      </c>
      <c r="B1322" s="4" t="s">
        <v>35</v>
      </c>
      <c r="C1322" s="4" t="s">
        <v>1174</v>
      </c>
      <c r="D1322" s="4" t="s">
        <v>30</v>
      </c>
      <c r="E1322" s="4" t="s">
        <v>23</v>
      </c>
      <c r="F1322" s="5">
        <v>0</v>
      </c>
      <c r="G1322" s="5">
        <v>510</v>
      </c>
      <c r="H1322" s="5">
        <v>103866</v>
      </c>
      <c r="I1322" s="5">
        <v>102307</v>
      </c>
      <c r="J1322" s="4" t="s">
        <v>24</v>
      </c>
      <c r="K1322" s="5">
        <v>103800</v>
      </c>
      <c r="L1322" s="17" t="s">
        <v>25</v>
      </c>
      <c r="M1322" s="5">
        <f t="shared" si="108"/>
        <v>-788.30399999999997</v>
      </c>
      <c r="N1322" s="6" t="str">
        <f>VLOOKUP(C1322,'[32]Trips&amp;Operators'!$C$1:$E$99999,3,FALSE)</f>
        <v>STORY</v>
      </c>
      <c r="O1322" s="7" t="s">
        <v>26</v>
      </c>
      <c r="P1322" s="8" t="str">
        <f>VLOOKUP(E1322,[2]CommonEnf!$A$1:$B$19,2,FALSE)</f>
        <v>Crossing Early Arrival</v>
      </c>
      <c r="Q1322" s="4" t="str">
        <f t="shared" si="104"/>
        <v>28</v>
      </c>
      <c r="R1322" s="9">
        <f t="shared" si="105"/>
        <v>42641</v>
      </c>
      <c r="S1322" s="4" t="str">
        <f t="shared" si="106"/>
        <v>0186-28</v>
      </c>
      <c r="T1322" s="4" t="str">
        <f t="shared" si="107"/>
        <v>EC</v>
      </c>
      <c r="U1322" s="26"/>
      <c r="V1322" s="3"/>
      <c r="W1322" s="27"/>
      <c r="X1322" s="27"/>
      <c r="Y1322" s="28"/>
    </row>
    <row r="1323" spans="1:25" x14ac:dyDescent="0.25">
      <c r="A1323" s="3">
        <v>42641.457025462965</v>
      </c>
      <c r="B1323" s="4" t="s">
        <v>99</v>
      </c>
      <c r="C1323" s="4" t="s">
        <v>1175</v>
      </c>
      <c r="D1323" s="4" t="s">
        <v>30</v>
      </c>
      <c r="E1323" s="4" t="s">
        <v>23</v>
      </c>
      <c r="F1323" s="5">
        <v>0</v>
      </c>
      <c r="G1323" s="5">
        <v>327</v>
      </c>
      <c r="H1323" s="5">
        <v>109251</v>
      </c>
      <c r="I1323" s="5">
        <v>108963</v>
      </c>
      <c r="J1323" s="4" t="s">
        <v>24</v>
      </c>
      <c r="K1323" s="5">
        <v>109135</v>
      </c>
      <c r="L1323" s="17" t="s">
        <v>25</v>
      </c>
      <c r="M1323" s="5">
        <f t="shared" si="108"/>
        <v>-90.816000000000003</v>
      </c>
      <c r="N1323" s="6" t="str">
        <f>VLOOKUP(C1323,'[32]Trips&amp;Operators'!$C$1:$E$99999,3,FALSE)</f>
        <v>SPECTOR</v>
      </c>
      <c r="O1323" s="7" t="s">
        <v>26</v>
      </c>
      <c r="P1323" s="8" t="str">
        <f>VLOOKUP(E1323,[2]CommonEnf!$A$1:$B$19,2,FALSE)</f>
        <v>Crossing Early Arrival</v>
      </c>
      <c r="Q1323" s="4" t="str">
        <f t="shared" si="104"/>
        <v>28</v>
      </c>
      <c r="R1323" s="9">
        <f t="shared" si="105"/>
        <v>42641</v>
      </c>
      <c r="S1323" s="4" t="str">
        <f t="shared" si="106"/>
        <v>0150-28</v>
      </c>
      <c r="T1323" s="4" t="str">
        <f t="shared" si="107"/>
        <v>EC</v>
      </c>
      <c r="U1323" s="26"/>
      <c r="V1323" s="3"/>
      <c r="W1323" s="27"/>
      <c r="X1323" s="27"/>
      <c r="Y1323" s="28"/>
    </row>
    <row r="1324" spans="1:25" x14ac:dyDescent="0.25">
      <c r="A1324" s="3">
        <v>42641.667488425926</v>
      </c>
      <c r="B1324" s="4" t="s">
        <v>28</v>
      </c>
      <c r="C1324" s="4" t="s">
        <v>1176</v>
      </c>
      <c r="D1324" s="4" t="s">
        <v>22</v>
      </c>
      <c r="E1324" s="4" t="s">
        <v>23</v>
      </c>
      <c r="F1324" s="5">
        <v>0</v>
      </c>
      <c r="G1324" s="5">
        <v>328</v>
      </c>
      <c r="H1324" s="5">
        <v>109030</v>
      </c>
      <c r="I1324" s="5">
        <v>108306</v>
      </c>
      <c r="J1324" s="4" t="s">
        <v>24</v>
      </c>
      <c r="K1324" s="5">
        <v>109135</v>
      </c>
      <c r="L1324" s="17" t="s">
        <v>25</v>
      </c>
      <c r="M1324" s="5">
        <f t="shared" si="108"/>
        <v>-437.71199999999999</v>
      </c>
      <c r="N1324" s="6" t="str">
        <f>VLOOKUP(C1324,'[32]Trips&amp;Operators'!$C$1:$E$99999,3,FALSE)</f>
        <v>BARTLETT</v>
      </c>
      <c r="O1324" s="7" t="s">
        <v>26</v>
      </c>
      <c r="P1324" s="8" t="str">
        <f>VLOOKUP(E1324,[2]CommonEnf!$A$1:$B$19,2,FALSE)</f>
        <v>Crossing Early Arrival</v>
      </c>
      <c r="Q1324" s="4" t="str">
        <f t="shared" si="104"/>
        <v>28</v>
      </c>
      <c r="R1324" s="9">
        <f t="shared" si="105"/>
        <v>42641</v>
      </c>
      <c r="S1324" s="4" t="str">
        <f t="shared" si="106"/>
        <v>0190-28</v>
      </c>
      <c r="T1324" s="4" t="str">
        <f t="shared" si="107"/>
        <v>EC</v>
      </c>
      <c r="U1324" s="26"/>
      <c r="V1324" s="3"/>
      <c r="W1324" s="27"/>
      <c r="X1324" s="27"/>
      <c r="Y1324" s="28"/>
    </row>
    <row r="1325" spans="1:25" x14ac:dyDescent="0.25">
      <c r="A1325" s="3">
        <v>42641.885231481479</v>
      </c>
      <c r="B1325" s="4" t="s">
        <v>28</v>
      </c>
      <c r="C1325" s="4" t="s">
        <v>1177</v>
      </c>
      <c r="D1325" s="4" t="s">
        <v>33</v>
      </c>
      <c r="E1325" s="4" t="s">
        <v>23</v>
      </c>
      <c r="F1325" s="5">
        <v>0</v>
      </c>
      <c r="G1325" s="5">
        <v>366</v>
      </c>
      <c r="H1325" s="5">
        <v>109126</v>
      </c>
      <c r="I1325" s="5">
        <v>108525</v>
      </c>
      <c r="J1325" s="4" t="s">
        <v>24</v>
      </c>
      <c r="K1325" s="5">
        <v>109135</v>
      </c>
      <c r="L1325" s="17" t="s">
        <v>25</v>
      </c>
      <c r="M1325" s="5">
        <f t="shared" si="108"/>
        <v>-322.08</v>
      </c>
      <c r="N1325" s="6" t="str">
        <f>VLOOKUP(C1325,'[32]Trips&amp;Operators'!$C$1:$E$99999,3,FALSE)</f>
        <v>LEVIN</v>
      </c>
      <c r="O1325" s="7" t="s">
        <v>26</v>
      </c>
      <c r="P1325" s="8" t="str">
        <f>VLOOKUP(E1325,[2]CommonEnf!$A$1:$B$19,2,FALSE)</f>
        <v>Crossing Early Arrival</v>
      </c>
      <c r="Q1325" s="4" t="str">
        <f t="shared" si="104"/>
        <v>28</v>
      </c>
      <c r="R1325" s="9">
        <f t="shared" si="105"/>
        <v>42641</v>
      </c>
      <c r="S1325" s="4" t="str">
        <f t="shared" si="106"/>
        <v>0226-28</v>
      </c>
      <c r="T1325" s="4" t="str">
        <f t="shared" si="107"/>
        <v>EC</v>
      </c>
      <c r="U1325" s="26"/>
      <c r="V1325" s="3"/>
      <c r="W1325" s="27"/>
      <c r="X1325" s="27"/>
      <c r="Y1325" s="28"/>
    </row>
    <row r="1326" spans="1:25" x14ac:dyDescent="0.25">
      <c r="A1326" s="3">
        <v>42641.303298611114</v>
      </c>
      <c r="B1326" s="4" t="s">
        <v>31</v>
      </c>
      <c r="C1326" s="4" t="s">
        <v>1178</v>
      </c>
      <c r="D1326" s="4" t="s">
        <v>33</v>
      </c>
      <c r="E1326" s="4" t="s">
        <v>45</v>
      </c>
      <c r="F1326" s="5">
        <v>150</v>
      </c>
      <c r="G1326" s="5">
        <v>203</v>
      </c>
      <c r="H1326" s="5">
        <v>2963</v>
      </c>
      <c r="I1326" s="5">
        <v>3316</v>
      </c>
      <c r="J1326" s="4" t="s">
        <v>46</v>
      </c>
      <c r="K1326" s="5">
        <v>0</v>
      </c>
      <c r="L1326" s="17" t="s">
        <v>34</v>
      </c>
      <c r="M1326" s="5">
        <f t="shared" si="108"/>
        <v>-1750.848</v>
      </c>
      <c r="N1326" s="6" t="str">
        <f>VLOOKUP(C1326,'[32]Trips&amp;Operators'!$C$1:$E$99999,3,FALSE)</f>
        <v>SANTIZO</v>
      </c>
      <c r="O1326" s="7" t="s">
        <v>26</v>
      </c>
      <c r="P1326" s="8" t="str">
        <f>VLOOKUP(E1326,[2]CommonEnf!$A$1:$B$19,2,FALSE)</f>
        <v>Speed Restriction</v>
      </c>
      <c r="Q1326" s="4" t="str">
        <f t="shared" si="104"/>
        <v>28</v>
      </c>
      <c r="R1326" s="9">
        <f t="shared" si="105"/>
        <v>42641</v>
      </c>
      <c r="S1326" s="4" t="str">
        <f t="shared" si="106"/>
        <v>0129-28</v>
      </c>
      <c r="T1326" s="4" t="str">
        <f t="shared" si="107"/>
        <v>EC</v>
      </c>
      <c r="U1326" s="26"/>
      <c r="V1326" s="3"/>
      <c r="W1326" s="27"/>
      <c r="X1326" s="27"/>
      <c r="Y1326" s="28"/>
    </row>
    <row r="1327" spans="1:25" x14ac:dyDescent="0.25">
      <c r="A1327" s="3">
        <v>42641.324918981481</v>
      </c>
      <c r="B1327" s="4" t="s">
        <v>80</v>
      </c>
      <c r="C1327" s="4" t="s">
        <v>1179</v>
      </c>
      <c r="D1327" s="4" t="s">
        <v>33</v>
      </c>
      <c r="E1327" s="4" t="s">
        <v>45</v>
      </c>
      <c r="F1327" s="5">
        <v>150</v>
      </c>
      <c r="G1327" s="5">
        <v>204</v>
      </c>
      <c r="H1327" s="5">
        <v>4723</v>
      </c>
      <c r="I1327" s="5">
        <v>5139</v>
      </c>
      <c r="J1327" s="4" t="s">
        <v>46</v>
      </c>
      <c r="K1327" s="5">
        <v>0</v>
      </c>
      <c r="L1327" s="17" t="s">
        <v>34</v>
      </c>
      <c r="M1327" s="5">
        <f t="shared" si="108"/>
        <v>-2713.3919999999998</v>
      </c>
      <c r="N1327" s="6" t="str">
        <f>VLOOKUP(C1327,'[32]Trips&amp;Operators'!$C$1:$E$99999,3,FALSE)</f>
        <v>STRICKLAND</v>
      </c>
      <c r="O1327" s="7" t="s">
        <v>26</v>
      </c>
      <c r="P1327" s="8" t="str">
        <f>VLOOKUP(E1327,[2]CommonEnf!$A$1:$B$19,2,FALSE)</f>
        <v>Speed Restriction</v>
      </c>
      <c r="Q1327" s="4" t="str">
        <f t="shared" si="104"/>
        <v>28</v>
      </c>
      <c r="R1327" s="9">
        <f t="shared" si="105"/>
        <v>42641</v>
      </c>
      <c r="S1327" s="4" t="str">
        <f t="shared" si="106"/>
        <v>0133-28</v>
      </c>
      <c r="T1327" s="4" t="str">
        <f t="shared" si="107"/>
        <v>EC</v>
      </c>
      <c r="U1327" s="26"/>
      <c r="V1327" s="3"/>
      <c r="W1327" s="27"/>
      <c r="X1327" s="27"/>
      <c r="Y1327" s="28"/>
    </row>
    <row r="1328" spans="1:25" x14ac:dyDescent="0.25">
      <c r="A1328" s="3">
        <v>42641.401863425926</v>
      </c>
      <c r="B1328" s="4" t="s">
        <v>99</v>
      </c>
      <c r="C1328" s="4" t="s">
        <v>1169</v>
      </c>
      <c r="D1328" s="4" t="s">
        <v>30</v>
      </c>
      <c r="E1328" s="4" t="s">
        <v>45</v>
      </c>
      <c r="F1328" s="5">
        <v>150</v>
      </c>
      <c r="G1328" s="5">
        <v>205</v>
      </c>
      <c r="H1328" s="5">
        <v>5532</v>
      </c>
      <c r="I1328" s="5">
        <v>5106</v>
      </c>
      <c r="J1328" s="4" t="s">
        <v>46</v>
      </c>
      <c r="K1328" s="5">
        <v>4677</v>
      </c>
      <c r="L1328" s="17" t="s">
        <v>25</v>
      </c>
      <c r="M1328" s="5">
        <f t="shared" si="108"/>
        <v>226.512</v>
      </c>
      <c r="N1328" s="6" t="str">
        <f>VLOOKUP(C1328,'[32]Trips&amp;Operators'!$C$1:$E$99999,3,FALSE)</f>
        <v>SPECTOR</v>
      </c>
      <c r="O1328" s="7" t="s">
        <v>26</v>
      </c>
      <c r="P1328" s="8" t="str">
        <f>VLOOKUP(E1328,[2]CommonEnf!$A$1:$B$19,2,FALSE)</f>
        <v>Speed Restriction</v>
      </c>
      <c r="Q1328" s="4" t="str">
        <f t="shared" si="104"/>
        <v>28</v>
      </c>
      <c r="R1328" s="9">
        <f t="shared" si="105"/>
        <v>42641</v>
      </c>
      <c r="S1328" s="4" t="str">
        <f t="shared" si="106"/>
        <v>0136-28</v>
      </c>
      <c r="T1328" s="4" t="str">
        <f t="shared" si="107"/>
        <v>EC</v>
      </c>
      <c r="U1328" s="26"/>
      <c r="V1328" s="3"/>
      <c r="W1328" s="27"/>
      <c r="X1328" s="27"/>
      <c r="Y1328" s="28"/>
    </row>
    <row r="1329" spans="1:25" x14ac:dyDescent="0.25">
      <c r="A1329" s="3">
        <v>42641.401296296295</v>
      </c>
      <c r="B1329" s="4" t="s">
        <v>99</v>
      </c>
      <c r="C1329" s="4" t="s">
        <v>1169</v>
      </c>
      <c r="D1329" s="4" t="s">
        <v>30</v>
      </c>
      <c r="E1329" s="4" t="s">
        <v>45</v>
      </c>
      <c r="F1329" s="5">
        <v>200</v>
      </c>
      <c r="G1329" s="5">
        <v>340</v>
      </c>
      <c r="H1329" s="5">
        <v>6674</v>
      </c>
      <c r="I1329" s="5">
        <v>5903</v>
      </c>
      <c r="J1329" s="4" t="s">
        <v>46</v>
      </c>
      <c r="K1329" s="5">
        <v>5457</v>
      </c>
      <c r="L1329" s="17" t="s">
        <v>25</v>
      </c>
      <c r="M1329" s="5">
        <f t="shared" si="108"/>
        <v>235.488</v>
      </c>
      <c r="N1329" s="6" t="str">
        <f>VLOOKUP(C1329,'[32]Trips&amp;Operators'!$C$1:$E$99999,3,FALSE)</f>
        <v>SPECTOR</v>
      </c>
      <c r="O1329" s="7" t="s">
        <v>26</v>
      </c>
      <c r="P1329" s="8" t="str">
        <f>VLOOKUP(E1329,[2]CommonEnf!$A$1:$B$19,2,FALSE)</f>
        <v>Speed Restriction</v>
      </c>
      <c r="Q1329" s="4" t="str">
        <f t="shared" si="104"/>
        <v>28</v>
      </c>
      <c r="R1329" s="9">
        <f t="shared" si="105"/>
        <v>42641</v>
      </c>
      <c r="S1329" s="4" t="str">
        <f t="shared" si="106"/>
        <v>0136-28</v>
      </c>
      <c r="T1329" s="4" t="str">
        <f t="shared" si="107"/>
        <v>EC</v>
      </c>
      <c r="U1329" s="26"/>
      <c r="V1329" s="3"/>
      <c r="W1329" s="27"/>
      <c r="X1329" s="27"/>
      <c r="Y1329" s="28"/>
    </row>
    <row r="1330" spans="1:25" x14ac:dyDescent="0.25">
      <c r="A1330" s="3">
        <v>42641.346747685187</v>
      </c>
      <c r="B1330" s="4" t="s">
        <v>234</v>
      </c>
      <c r="C1330" s="4" t="s">
        <v>1180</v>
      </c>
      <c r="D1330" s="4" t="s">
        <v>30</v>
      </c>
      <c r="E1330" s="4" t="s">
        <v>45</v>
      </c>
      <c r="F1330" s="5">
        <v>400</v>
      </c>
      <c r="G1330" s="5">
        <v>475</v>
      </c>
      <c r="H1330" s="5">
        <v>16696</v>
      </c>
      <c r="I1330" s="5">
        <v>17862</v>
      </c>
      <c r="J1330" s="4" t="s">
        <v>46</v>
      </c>
      <c r="K1330" s="5">
        <v>17867</v>
      </c>
      <c r="L1330" s="17" t="s">
        <v>34</v>
      </c>
      <c r="M1330" s="5">
        <f t="shared" si="108"/>
        <v>2.64</v>
      </c>
      <c r="N1330" s="6" t="str">
        <f>VLOOKUP(C1330,'[32]Trips&amp;Operators'!$C$1:$E$99999,3,FALSE)</f>
        <v>KILLION</v>
      </c>
      <c r="O1330" s="7" t="s">
        <v>26</v>
      </c>
      <c r="P1330" s="8" t="str">
        <f>VLOOKUP(E1330,[2]CommonEnf!$A$1:$B$19,2,FALSE)</f>
        <v>Speed Restriction</v>
      </c>
      <c r="Q1330" s="4" t="str">
        <f t="shared" si="104"/>
        <v>28</v>
      </c>
      <c r="R1330" s="9">
        <f t="shared" si="105"/>
        <v>42641</v>
      </c>
      <c r="S1330" s="4" t="str">
        <f t="shared" si="106"/>
        <v>0137-28</v>
      </c>
      <c r="T1330" s="4" t="str">
        <f t="shared" si="107"/>
        <v>EC</v>
      </c>
      <c r="U1330" s="26"/>
      <c r="V1330" s="3"/>
      <c r="W1330" s="27"/>
      <c r="X1330" s="27"/>
      <c r="Y1330" s="28"/>
    </row>
    <row r="1331" spans="1:25" x14ac:dyDescent="0.25">
      <c r="A1331" s="3">
        <v>42641.526631944442</v>
      </c>
      <c r="B1331" s="4" t="s">
        <v>172</v>
      </c>
      <c r="C1331" s="4" t="s">
        <v>1181</v>
      </c>
      <c r="D1331" s="4" t="s">
        <v>30</v>
      </c>
      <c r="E1331" s="4" t="s">
        <v>45</v>
      </c>
      <c r="F1331" s="5">
        <v>150</v>
      </c>
      <c r="G1331" s="5">
        <v>292</v>
      </c>
      <c r="H1331" s="5">
        <v>229488</v>
      </c>
      <c r="I1331" s="5">
        <v>230006</v>
      </c>
      <c r="J1331" s="4" t="s">
        <v>46</v>
      </c>
      <c r="K1331" s="5">
        <v>230436</v>
      </c>
      <c r="L1331" s="17" t="s">
        <v>34</v>
      </c>
      <c r="M1331" s="5">
        <f t="shared" si="108"/>
        <v>227.04</v>
      </c>
      <c r="N1331" s="6" t="str">
        <f>VLOOKUP(C1331,'[32]Trips&amp;Operators'!$C$1:$E$99999,3,FALSE)</f>
        <v>YOUNG</v>
      </c>
      <c r="O1331" s="7" t="s">
        <v>26</v>
      </c>
      <c r="P1331" s="8" t="str">
        <f>VLOOKUP(E1331,[2]CommonEnf!$A$1:$B$19,2,FALSE)</f>
        <v>Speed Restriction</v>
      </c>
      <c r="Q1331" s="4" t="str">
        <f t="shared" si="104"/>
        <v>28</v>
      </c>
      <c r="R1331" s="9">
        <f t="shared" si="105"/>
        <v>42641</v>
      </c>
      <c r="S1331" s="4" t="str">
        <f t="shared" si="106"/>
        <v>0167-28</v>
      </c>
      <c r="T1331" s="4" t="str">
        <f t="shared" si="107"/>
        <v>EC</v>
      </c>
      <c r="U1331" s="26"/>
      <c r="V1331" s="3"/>
      <c r="W1331" s="27"/>
      <c r="X1331" s="27"/>
      <c r="Y1331" s="28"/>
    </row>
    <row r="1332" spans="1:25" x14ac:dyDescent="0.25">
      <c r="A1332" s="3">
        <v>42641.642465277779</v>
      </c>
      <c r="B1332" s="4" t="s">
        <v>35</v>
      </c>
      <c r="C1332" s="4" t="s">
        <v>1174</v>
      </c>
      <c r="D1332" s="4" t="s">
        <v>30</v>
      </c>
      <c r="E1332" s="4" t="s">
        <v>55</v>
      </c>
      <c r="F1332" s="5">
        <v>0</v>
      </c>
      <c r="G1332" s="5">
        <v>352</v>
      </c>
      <c r="H1332" s="5">
        <v>128781</v>
      </c>
      <c r="I1332" s="5">
        <v>127834</v>
      </c>
      <c r="J1332" s="4" t="s">
        <v>56</v>
      </c>
      <c r="K1332" s="5">
        <v>127587</v>
      </c>
      <c r="L1332" s="17" t="s">
        <v>25</v>
      </c>
      <c r="M1332" s="5">
        <f t="shared" si="108"/>
        <v>130.416</v>
      </c>
      <c r="N1332" s="6" t="str">
        <f>VLOOKUP(C1332,'[32]Trips&amp;Operators'!$C$1:$E$99999,3,FALSE)</f>
        <v>STORY</v>
      </c>
      <c r="O1332" s="7" t="s">
        <v>26</v>
      </c>
      <c r="P1332" s="8" t="str">
        <f>VLOOKUP(E1332,[2]CommonEnf!$A$1:$B$19,2,FALSE)</f>
        <v>Legitimate STOP signal aspect</v>
      </c>
      <c r="Q1332" s="4" t="str">
        <f t="shared" si="104"/>
        <v>28</v>
      </c>
      <c r="R1332" s="9">
        <f t="shared" si="105"/>
        <v>42641</v>
      </c>
      <c r="S1332" s="4" t="str">
        <f t="shared" si="106"/>
        <v>0186-28</v>
      </c>
      <c r="T1332" s="4" t="str">
        <f t="shared" si="107"/>
        <v>EC</v>
      </c>
      <c r="U1332" s="26"/>
      <c r="V1332" s="3"/>
      <c r="W1332" s="27"/>
      <c r="X1332" s="27"/>
      <c r="Y1332" s="28"/>
    </row>
    <row r="1333" spans="1:25" x14ac:dyDescent="0.25">
      <c r="A1333" s="3">
        <v>42641.245393518519</v>
      </c>
      <c r="B1333" s="4" t="s">
        <v>66</v>
      </c>
      <c r="C1333" s="4" t="s">
        <v>1173</v>
      </c>
      <c r="D1333" s="4" t="s">
        <v>30</v>
      </c>
      <c r="E1333" s="4" t="s">
        <v>63</v>
      </c>
      <c r="F1333" s="5">
        <v>0</v>
      </c>
      <c r="G1333" s="5">
        <v>67</v>
      </c>
      <c r="H1333" s="5">
        <v>254</v>
      </c>
      <c r="I1333" s="5">
        <v>170</v>
      </c>
      <c r="J1333" s="4" t="s">
        <v>64</v>
      </c>
      <c r="K1333" s="5">
        <v>1</v>
      </c>
      <c r="L1333" s="17" t="s">
        <v>25</v>
      </c>
      <c r="M1333" s="5">
        <f t="shared" si="108"/>
        <v>89.231999999999985</v>
      </c>
      <c r="N1333" s="6" t="str">
        <f>VLOOKUP(C1333,'[32]Trips&amp;Operators'!$C$1:$E$99999,3,FALSE)</f>
        <v>STRICKLAND</v>
      </c>
      <c r="O1333" s="7" t="s">
        <v>26</v>
      </c>
      <c r="P1333" s="8" t="str">
        <f>VLOOKUP(E1333,[2]CommonEnf!$A$1:$B$19,2,FALSE)</f>
        <v>Line terminus</v>
      </c>
      <c r="Q1333" s="4" t="str">
        <f t="shared" si="104"/>
        <v>28</v>
      </c>
      <c r="R1333" s="9">
        <f t="shared" si="105"/>
        <v>42641</v>
      </c>
      <c r="S1333" s="4" t="str">
        <f t="shared" si="106"/>
        <v>0106-28</v>
      </c>
      <c r="T1333" s="4" t="str">
        <f t="shared" si="107"/>
        <v>EC</v>
      </c>
      <c r="U1333" s="26"/>
      <c r="V1333" s="3"/>
      <c r="W1333" s="27"/>
      <c r="X1333" s="27"/>
      <c r="Y1333" s="28"/>
    </row>
    <row r="1334" spans="1:25" x14ac:dyDescent="0.25">
      <c r="A1334" s="3">
        <v>42641.306620370371</v>
      </c>
      <c r="B1334" s="4" t="s">
        <v>20</v>
      </c>
      <c r="C1334" s="4" t="s">
        <v>1182</v>
      </c>
      <c r="D1334" s="4" t="s">
        <v>30</v>
      </c>
      <c r="E1334" s="4" t="s">
        <v>63</v>
      </c>
      <c r="F1334" s="5">
        <v>0</v>
      </c>
      <c r="G1334" s="5">
        <v>49</v>
      </c>
      <c r="H1334" s="5">
        <v>149</v>
      </c>
      <c r="I1334" s="5">
        <v>114</v>
      </c>
      <c r="J1334" s="4" t="s">
        <v>64</v>
      </c>
      <c r="K1334" s="5">
        <v>1</v>
      </c>
      <c r="L1334" s="17" t="s">
        <v>25</v>
      </c>
      <c r="M1334" s="5">
        <f t="shared" si="108"/>
        <v>59.664000000000001</v>
      </c>
      <c r="N1334" s="6" t="str">
        <f>VLOOKUP(C1334,'[32]Trips&amp;Operators'!$C$1:$E$99999,3,FALSE)</f>
        <v>ACKERMAN</v>
      </c>
      <c r="O1334" s="7" t="s">
        <v>26</v>
      </c>
      <c r="P1334" s="8" t="str">
        <f>VLOOKUP(E1334,[2]CommonEnf!$A$1:$B$19,2,FALSE)</f>
        <v>Line terminus</v>
      </c>
      <c r="Q1334" s="4" t="str">
        <f t="shared" si="104"/>
        <v>28</v>
      </c>
      <c r="R1334" s="9">
        <f t="shared" si="105"/>
        <v>42641</v>
      </c>
      <c r="S1334" s="4" t="str">
        <f t="shared" si="106"/>
        <v>0118-28</v>
      </c>
      <c r="T1334" s="4" t="str">
        <f t="shared" si="107"/>
        <v>EC</v>
      </c>
      <c r="U1334" s="26"/>
      <c r="V1334" s="3"/>
      <c r="W1334" s="27"/>
      <c r="X1334" s="27"/>
      <c r="Y1334" s="28"/>
    </row>
    <row r="1335" spans="1:25" x14ac:dyDescent="0.25">
      <c r="A1335" s="3">
        <v>42641.326435185183</v>
      </c>
      <c r="B1335" s="4" t="s">
        <v>99</v>
      </c>
      <c r="C1335" s="4" t="s">
        <v>1183</v>
      </c>
      <c r="D1335" s="4" t="s">
        <v>30</v>
      </c>
      <c r="E1335" s="4" t="s">
        <v>63</v>
      </c>
      <c r="F1335" s="5">
        <v>0</v>
      </c>
      <c r="G1335" s="5">
        <v>89</v>
      </c>
      <c r="H1335" s="5">
        <v>298</v>
      </c>
      <c r="I1335" s="5">
        <v>236</v>
      </c>
      <c r="J1335" s="4" t="s">
        <v>64</v>
      </c>
      <c r="K1335" s="5">
        <v>1</v>
      </c>
      <c r="L1335" s="17" t="s">
        <v>25</v>
      </c>
      <c r="M1335" s="5">
        <f t="shared" si="108"/>
        <v>124.08</v>
      </c>
      <c r="N1335" s="6" t="str">
        <f>VLOOKUP(C1335,'[32]Trips&amp;Operators'!$C$1:$E$99999,3,FALSE)</f>
        <v>SPECTOR</v>
      </c>
      <c r="O1335" s="7" t="s">
        <v>26</v>
      </c>
      <c r="P1335" s="8" t="str">
        <f>VLOOKUP(E1335,[2]CommonEnf!$A$1:$B$19,2,FALSE)</f>
        <v>Line terminus</v>
      </c>
      <c r="Q1335" s="4" t="str">
        <f t="shared" si="104"/>
        <v>28</v>
      </c>
      <c r="R1335" s="9">
        <f t="shared" si="105"/>
        <v>42641</v>
      </c>
      <c r="S1335" s="4" t="str">
        <f t="shared" si="106"/>
        <v>0122-28</v>
      </c>
      <c r="T1335" s="4" t="str">
        <f t="shared" si="107"/>
        <v>EC</v>
      </c>
      <c r="U1335" s="26"/>
      <c r="V1335" s="3"/>
      <c r="W1335" s="27"/>
      <c r="X1335" s="27"/>
      <c r="Y1335" s="28"/>
    </row>
    <row r="1336" spans="1:25" x14ac:dyDescent="0.25">
      <c r="A1336" s="3">
        <v>42641.348333333335</v>
      </c>
      <c r="B1336" s="4" t="s">
        <v>177</v>
      </c>
      <c r="C1336" s="4" t="s">
        <v>1184</v>
      </c>
      <c r="D1336" s="4" t="s">
        <v>30</v>
      </c>
      <c r="E1336" s="4" t="s">
        <v>63</v>
      </c>
      <c r="F1336" s="5">
        <v>0</v>
      </c>
      <c r="G1336" s="5">
        <v>64</v>
      </c>
      <c r="H1336" s="5">
        <v>245</v>
      </c>
      <c r="I1336" s="5">
        <v>205</v>
      </c>
      <c r="J1336" s="4" t="s">
        <v>64</v>
      </c>
      <c r="K1336" s="5">
        <v>1</v>
      </c>
      <c r="L1336" s="17" t="s">
        <v>25</v>
      </c>
      <c r="M1336" s="5">
        <f t="shared" si="108"/>
        <v>107.712</v>
      </c>
      <c r="N1336" s="6" t="str">
        <f>VLOOKUP(C1336,'[32]Trips&amp;Operators'!$C$1:$E$99999,3,FALSE)</f>
        <v>ROCHA</v>
      </c>
      <c r="O1336" s="7" t="s">
        <v>26</v>
      </c>
      <c r="P1336" s="8" t="str">
        <f>VLOOKUP(E1336,[2]CommonEnf!$A$1:$B$19,2,FALSE)</f>
        <v>Line terminus</v>
      </c>
      <c r="Q1336" s="4" t="str">
        <f t="shared" si="104"/>
        <v>28</v>
      </c>
      <c r="R1336" s="9">
        <f t="shared" si="105"/>
        <v>42641</v>
      </c>
      <c r="S1336" s="4" t="str">
        <f t="shared" si="106"/>
        <v>0126-28</v>
      </c>
      <c r="T1336" s="4" t="str">
        <f t="shared" si="107"/>
        <v>EC</v>
      </c>
      <c r="U1336" s="26"/>
      <c r="V1336" s="3"/>
      <c r="W1336" s="27"/>
      <c r="X1336" s="27"/>
      <c r="Y1336" s="28"/>
    </row>
    <row r="1337" spans="1:25" x14ac:dyDescent="0.25">
      <c r="A1337" s="3">
        <v>42641.38144675926</v>
      </c>
      <c r="B1337" s="4" t="s">
        <v>20</v>
      </c>
      <c r="C1337" s="4" t="s">
        <v>1185</v>
      </c>
      <c r="D1337" s="4" t="s">
        <v>30</v>
      </c>
      <c r="E1337" s="4" t="s">
        <v>63</v>
      </c>
      <c r="F1337" s="5">
        <v>0</v>
      </c>
      <c r="G1337" s="5">
        <v>45</v>
      </c>
      <c r="H1337" s="5">
        <v>138</v>
      </c>
      <c r="I1337" s="5">
        <v>114</v>
      </c>
      <c r="J1337" s="4" t="s">
        <v>64</v>
      </c>
      <c r="K1337" s="5">
        <v>1</v>
      </c>
      <c r="L1337" s="17" t="s">
        <v>25</v>
      </c>
      <c r="M1337" s="5">
        <f t="shared" si="108"/>
        <v>59.664000000000001</v>
      </c>
      <c r="N1337" s="6" t="str">
        <f>VLOOKUP(C1337,'[32]Trips&amp;Operators'!$C$1:$E$99999,3,FALSE)</f>
        <v>ACKERMAN</v>
      </c>
      <c r="O1337" s="7" t="s">
        <v>26</v>
      </c>
      <c r="P1337" s="8" t="str">
        <f>VLOOKUP(E1337,[2]CommonEnf!$A$1:$B$19,2,FALSE)</f>
        <v>Line terminus</v>
      </c>
      <c r="Q1337" s="4" t="str">
        <f t="shared" si="104"/>
        <v>28</v>
      </c>
      <c r="R1337" s="9">
        <f t="shared" si="105"/>
        <v>42641</v>
      </c>
      <c r="S1337" s="4" t="str">
        <f t="shared" si="106"/>
        <v>0132-28</v>
      </c>
      <c r="T1337" s="4" t="str">
        <f t="shared" si="107"/>
        <v>EC</v>
      </c>
      <c r="U1337" s="26"/>
      <c r="V1337" s="3"/>
      <c r="W1337" s="27"/>
      <c r="X1337" s="27"/>
      <c r="Y1337" s="28"/>
    </row>
    <row r="1338" spans="1:25" x14ac:dyDescent="0.25">
      <c r="A1338" s="3">
        <v>42641.410821759258</v>
      </c>
      <c r="B1338" s="4" t="s">
        <v>209</v>
      </c>
      <c r="C1338" s="4" t="s">
        <v>1170</v>
      </c>
      <c r="D1338" s="4" t="s">
        <v>30</v>
      </c>
      <c r="E1338" s="4" t="s">
        <v>63</v>
      </c>
      <c r="F1338" s="5">
        <v>0</v>
      </c>
      <c r="G1338" s="5">
        <v>41</v>
      </c>
      <c r="H1338" s="5">
        <v>138</v>
      </c>
      <c r="I1338" s="5">
        <v>109</v>
      </c>
      <c r="J1338" s="4" t="s">
        <v>64</v>
      </c>
      <c r="K1338" s="5">
        <v>1</v>
      </c>
      <c r="L1338" s="17" t="s">
        <v>25</v>
      </c>
      <c r="M1338" s="5">
        <f t="shared" si="108"/>
        <v>57.024000000000001</v>
      </c>
      <c r="N1338" s="6" t="str">
        <f>VLOOKUP(C1338,'[32]Trips&amp;Operators'!$C$1:$E$99999,3,FALSE)</f>
        <v>KILLION</v>
      </c>
      <c r="O1338" s="7" t="s">
        <v>26</v>
      </c>
      <c r="P1338" s="8" t="str">
        <f>VLOOKUP(E1338,[2]CommonEnf!$A$1:$B$19,2,FALSE)</f>
        <v>Line terminus</v>
      </c>
      <c r="Q1338" s="4" t="str">
        <f t="shared" si="104"/>
        <v>28</v>
      </c>
      <c r="R1338" s="9">
        <f t="shared" si="105"/>
        <v>42641</v>
      </c>
      <c r="S1338" s="4" t="str">
        <f t="shared" si="106"/>
        <v>0138-28</v>
      </c>
      <c r="T1338" s="4" t="str">
        <f t="shared" si="107"/>
        <v>EC</v>
      </c>
      <c r="U1338" s="26"/>
      <c r="V1338" s="3"/>
      <c r="W1338" s="27"/>
      <c r="X1338" s="27"/>
      <c r="Y1338" s="28"/>
    </row>
    <row r="1339" spans="1:25" x14ac:dyDescent="0.25">
      <c r="A1339" s="3">
        <v>42641.431041666663</v>
      </c>
      <c r="B1339" s="4" t="s">
        <v>124</v>
      </c>
      <c r="C1339" s="4" t="s">
        <v>1186</v>
      </c>
      <c r="D1339" s="4" t="s">
        <v>30</v>
      </c>
      <c r="E1339" s="4" t="s">
        <v>63</v>
      </c>
      <c r="F1339" s="5">
        <v>0</v>
      </c>
      <c r="G1339" s="5">
        <v>47</v>
      </c>
      <c r="H1339" s="5">
        <v>150</v>
      </c>
      <c r="I1339" s="5">
        <v>112</v>
      </c>
      <c r="J1339" s="4" t="s">
        <v>64</v>
      </c>
      <c r="K1339" s="5">
        <v>1</v>
      </c>
      <c r="L1339" s="17" t="s">
        <v>25</v>
      </c>
      <c r="M1339" s="5">
        <f t="shared" si="108"/>
        <v>58.607999999999997</v>
      </c>
      <c r="N1339" s="6" t="str">
        <f>VLOOKUP(C1339,'[32]Trips&amp;Operators'!$C$1:$E$99999,3,FALSE)</f>
        <v>MAELZER</v>
      </c>
      <c r="O1339" s="7" t="s">
        <v>26</v>
      </c>
      <c r="P1339" s="8" t="str">
        <f>VLOOKUP(E1339,[2]CommonEnf!$A$1:$B$19,2,FALSE)</f>
        <v>Line terminus</v>
      </c>
      <c r="Q1339" s="4" t="str">
        <f t="shared" si="104"/>
        <v>28</v>
      </c>
      <c r="R1339" s="9">
        <f t="shared" si="105"/>
        <v>42641</v>
      </c>
      <c r="S1339" s="4" t="str">
        <f t="shared" si="106"/>
        <v>0142-28</v>
      </c>
      <c r="T1339" s="4" t="str">
        <f t="shared" si="107"/>
        <v>EC</v>
      </c>
      <c r="U1339" s="26"/>
      <c r="V1339" s="3"/>
      <c r="W1339" s="27"/>
      <c r="X1339" s="27"/>
      <c r="Y1339" s="28"/>
    </row>
    <row r="1340" spans="1:25" x14ac:dyDescent="0.25">
      <c r="A1340" s="3">
        <v>42641.452789351853</v>
      </c>
      <c r="B1340" s="4" t="s">
        <v>20</v>
      </c>
      <c r="C1340" s="4" t="s">
        <v>1187</v>
      </c>
      <c r="D1340" s="4" t="s">
        <v>30</v>
      </c>
      <c r="E1340" s="4" t="s">
        <v>63</v>
      </c>
      <c r="F1340" s="5">
        <v>0</v>
      </c>
      <c r="G1340" s="5">
        <v>71</v>
      </c>
      <c r="H1340" s="5">
        <v>238</v>
      </c>
      <c r="I1340" s="5">
        <v>161</v>
      </c>
      <c r="J1340" s="4" t="s">
        <v>64</v>
      </c>
      <c r="K1340" s="5">
        <v>1</v>
      </c>
      <c r="L1340" s="17" t="s">
        <v>25</v>
      </c>
      <c r="M1340" s="5">
        <f t="shared" si="108"/>
        <v>84.48</v>
      </c>
      <c r="N1340" s="6" t="str">
        <f>VLOOKUP(C1340,'[32]Trips&amp;Operators'!$C$1:$E$99999,3,FALSE)</f>
        <v>ACKERMAN</v>
      </c>
      <c r="O1340" s="7" t="s">
        <v>26</v>
      </c>
      <c r="P1340" s="8" t="str">
        <f>VLOOKUP(E1340,[2]CommonEnf!$A$1:$B$19,2,FALSE)</f>
        <v>Line terminus</v>
      </c>
      <c r="Q1340" s="4" t="str">
        <f t="shared" si="104"/>
        <v>28</v>
      </c>
      <c r="R1340" s="9">
        <f t="shared" si="105"/>
        <v>42641</v>
      </c>
      <c r="S1340" s="4" t="str">
        <f t="shared" si="106"/>
        <v>0146-28</v>
      </c>
      <c r="T1340" s="4" t="str">
        <f t="shared" si="107"/>
        <v>EC</v>
      </c>
      <c r="U1340" s="26"/>
      <c r="V1340" s="3"/>
      <c r="W1340" s="27"/>
      <c r="X1340" s="27"/>
      <c r="Y1340" s="28"/>
    </row>
    <row r="1341" spans="1:25" x14ac:dyDescent="0.25">
      <c r="A1341" s="3">
        <v>42641.453136574077</v>
      </c>
      <c r="B1341" s="4" t="s">
        <v>20</v>
      </c>
      <c r="C1341" s="4" t="s">
        <v>1187</v>
      </c>
      <c r="D1341" s="4" t="s">
        <v>30</v>
      </c>
      <c r="E1341" s="4" t="s">
        <v>63</v>
      </c>
      <c r="F1341" s="5">
        <v>0</v>
      </c>
      <c r="G1341" s="5">
        <v>38</v>
      </c>
      <c r="H1341" s="5">
        <v>127</v>
      </c>
      <c r="I1341" s="5">
        <v>114</v>
      </c>
      <c r="J1341" s="4" t="s">
        <v>64</v>
      </c>
      <c r="K1341" s="5">
        <v>1</v>
      </c>
      <c r="L1341" s="17" t="s">
        <v>25</v>
      </c>
      <c r="M1341" s="5">
        <f t="shared" si="108"/>
        <v>59.664000000000001</v>
      </c>
      <c r="N1341" s="6" t="str">
        <f>VLOOKUP(C1341,'[32]Trips&amp;Operators'!$C$1:$E$99999,3,FALSE)</f>
        <v>ACKERMAN</v>
      </c>
      <c r="O1341" s="7" t="s">
        <v>26</v>
      </c>
      <c r="P1341" s="8" t="str">
        <f>VLOOKUP(E1341,[2]CommonEnf!$A$1:$B$19,2,FALSE)</f>
        <v>Line terminus</v>
      </c>
      <c r="Q1341" s="4" t="str">
        <f t="shared" si="104"/>
        <v>28</v>
      </c>
      <c r="R1341" s="9">
        <f t="shared" si="105"/>
        <v>42641</v>
      </c>
      <c r="S1341" s="4" t="str">
        <f t="shared" si="106"/>
        <v>0146-28</v>
      </c>
      <c r="T1341" s="4" t="str">
        <f t="shared" si="107"/>
        <v>EC</v>
      </c>
      <c r="U1341" s="26"/>
      <c r="V1341" s="3"/>
      <c r="W1341" s="27"/>
      <c r="X1341" s="27"/>
      <c r="Y1341" s="28"/>
    </row>
    <row r="1342" spans="1:25" x14ac:dyDescent="0.25">
      <c r="A1342" s="3">
        <v>42641.547719907408</v>
      </c>
      <c r="B1342" s="4" t="s">
        <v>99</v>
      </c>
      <c r="C1342" s="4" t="s">
        <v>1188</v>
      </c>
      <c r="D1342" s="4" t="s">
        <v>30</v>
      </c>
      <c r="E1342" s="4" t="s">
        <v>63</v>
      </c>
      <c r="F1342" s="5">
        <v>0</v>
      </c>
      <c r="G1342" s="5">
        <v>63</v>
      </c>
      <c r="H1342" s="5">
        <v>209</v>
      </c>
      <c r="I1342" s="5">
        <v>139</v>
      </c>
      <c r="J1342" s="4" t="s">
        <v>64</v>
      </c>
      <c r="K1342" s="5">
        <v>1</v>
      </c>
      <c r="L1342" s="17" t="s">
        <v>25</v>
      </c>
      <c r="M1342" s="5">
        <f t="shared" si="108"/>
        <v>72.864000000000004</v>
      </c>
      <c r="N1342" s="6" t="str">
        <f>VLOOKUP(C1342,'[32]Trips&amp;Operators'!$C$1:$E$99999,3,FALSE)</f>
        <v>HELVIE</v>
      </c>
      <c r="O1342" s="7" t="s">
        <v>26</v>
      </c>
      <c r="P1342" s="8" t="str">
        <f>VLOOKUP(E1342,[2]CommonEnf!$A$1:$B$19,2,FALSE)</f>
        <v>Line terminus</v>
      </c>
      <c r="Q1342" s="4" t="str">
        <f t="shared" si="104"/>
        <v>28</v>
      </c>
      <c r="R1342" s="9">
        <f t="shared" si="105"/>
        <v>42641</v>
      </c>
      <c r="S1342" s="4" t="str">
        <f t="shared" si="106"/>
        <v>0164-28</v>
      </c>
      <c r="T1342" s="4" t="str">
        <f t="shared" si="107"/>
        <v>EC</v>
      </c>
      <c r="U1342" s="26"/>
      <c r="V1342" s="3"/>
      <c r="W1342" s="27"/>
      <c r="X1342" s="27"/>
      <c r="Y1342" s="28"/>
    </row>
    <row r="1343" spans="1:25" x14ac:dyDescent="0.25">
      <c r="A1343" s="3">
        <v>42641.660729166666</v>
      </c>
      <c r="B1343" s="4" t="s">
        <v>35</v>
      </c>
      <c r="C1343" s="4" t="s">
        <v>1174</v>
      </c>
      <c r="D1343" s="4" t="s">
        <v>30</v>
      </c>
      <c r="E1343" s="4" t="s">
        <v>63</v>
      </c>
      <c r="F1343" s="5">
        <v>0</v>
      </c>
      <c r="G1343" s="5">
        <v>62</v>
      </c>
      <c r="H1343" s="5">
        <v>198</v>
      </c>
      <c r="I1343" s="5">
        <v>141</v>
      </c>
      <c r="J1343" s="4" t="s">
        <v>64</v>
      </c>
      <c r="K1343" s="5">
        <v>1</v>
      </c>
      <c r="L1343" s="17" t="s">
        <v>25</v>
      </c>
      <c r="M1343" s="5">
        <f t="shared" si="108"/>
        <v>73.92</v>
      </c>
      <c r="N1343" s="6" t="str">
        <f>VLOOKUP(C1343,'[32]Trips&amp;Operators'!$C$1:$E$99999,3,FALSE)</f>
        <v>STORY</v>
      </c>
      <c r="O1343" s="7" t="s">
        <v>26</v>
      </c>
      <c r="P1343" s="8" t="str">
        <f>VLOOKUP(E1343,[2]CommonEnf!$A$1:$B$19,2,FALSE)</f>
        <v>Line terminus</v>
      </c>
      <c r="Q1343" s="4" t="str">
        <f t="shared" si="104"/>
        <v>28</v>
      </c>
      <c r="R1343" s="9">
        <f t="shared" si="105"/>
        <v>42641</v>
      </c>
      <c r="S1343" s="4" t="str">
        <f t="shared" si="106"/>
        <v>0186-28</v>
      </c>
      <c r="T1343" s="4" t="str">
        <f t="shared" si="107"/>
        <v>EC</v>
      </c>
      <c r="U1343" s="26"/>
      <c r="V1343" s="3"/>
      <c r="W1343" s="27"/>
      <c r="X1343" s="27"/>
      <c r="Y1343" s="28"/>
    </row>
    <row r="1344" spans="1:25" x14ac:dyDescent="0.25">
      <c r="A1344" s="3">
        <v>42641.797129629631</v>
      </c>
      <c r="B1344" s="4" t="s">
        <v>124</v>
      </c>
      <c r="C1344" s="4" t="s">
        <v>1189</v>
      </c>
      <c r="D1344" s="4" t="s">
        <v>30</v>
      </c>
      <c r="E1344" s="4" t="s">
        <v>63</v>
      </c>
      <c r="F1344" s="5">
        <v>0</v>
      </c>
      <c r="G1344" s="5">
        <v>47</v>
      </c>
      <c r="H1344" s="5">
        <v>170</v>
      </c>
      <c r="I1344" s="5">
        <v>127</v>
      </c>
      <c r="J1344" s="4" t="s">
        <v>64</v>
      </c>
      <c r="K1344" s="5">
        <v>1</v>
      </c>
      <c r="L1344" s="17" t="s">
        <v>25</v>
      </c>
      <c r="M1344" s="5">
        <f t="shared" si="108"/>
        <v>66.528000000000006</v>
      </c>
      <c r="N1344" s="6" t="str">
        <f>VLOOKUP(C1344,'[32]Trips&amp;Operators'!$C$1:$E$99999,3,FALSE)</f>
        <v>YOUNG</v>
      </c>
      <c r="O1344" s="7" t="s">
        <v>26</v>
      </c>
      <c r="P1344" s="8" t="str">
        <f>VLOOKUP(E1344,[2]CommonEnf!$A$1:$B$19,2,FALSE)</f>
        <v>Line terminus</v>
      </c>
      <c r="Q1344" s="4" t="str">
        <f t="shared" si="104"/>
        <v>28</v>
      </c>
      <c r="R1344" s="9">
        <f t="shared" si="105"/>
        <v>42641</v>
      </c>
      <c r="S1344" s="4" t="str">
        <f t="shared" si="106"/>
        <v>0212-28</v>
      </c>
      <c r="T1344" s="4" t="str">
        <f t="shared" si="107"/>
        <v>EC</v>
      </c>
      <c r="U1344" s="26"/>
      <c r="V1344" s="3"/>
      <c r="W1344" s="27"/>
      <c r="X1344" s="27"/>
      <c r="Y1344" s="28"/>
    </row>
    <row r="1345" spans="1:25" x14ac:dyDescent="0.25">
      <c r="A1345" s="3">
        <v>42641.816481481481</v>
      </c>
      <c r="B1345" s="4" t="s">
        <v>20</v>
      </c>
      <c r="C1345" s="4" t="s">
        <v>1190</v>
      </c>
      <c r="D1345" s="4" t="s">
        <v>30</v>
      </c>
      <c r="E1345" s="4" t="s">
        <v>63</v>
      </c>
      <c r="F1345" s="5">
        <v>0</v>
      </c>
      <c r="G1345" s="5">
        <v>86</v>
      </c>
      <c r="H1345" s="5">
        <v>345</v>
      </c>
      <c r="I1345" s="5">
        <v>254</v>
      </c>
      <c r="J1345" s="4" t="s">
        <v>64</v>
      </c>
      <c r="K1345" s="5">
        <v>1</v>
      </c>
      <c r="L1345" s="17" t="s">
        <v>25</v>
      </c>
      <c r="M1345" s="5">
        <f t="shared" si="108"/>
        <v>133.584</v>
      </c>
      <c r="N1345" s="6" t="str">
        <f>VLOOKUP(C1345,'[32]Trips&amp;Operators'!$C$1:$E$99999,3,FALSE)</f>
        <v>STORY</v>
      </c>
      <c r="O1345" s="7" t="s">
        <v>26</v>
      </c>
      <c r="P1345" s="8" t="str">
        <f>VLOOKUP(E1345,[2]CommonEnf!$A$1:$B$19,2,FALSE)</f>
        <v>Line terminus</v>
      </c>
      <c r="Q1345" s="4" t="str">
        <f t="shared" ref="Q1345:Q1375" si="109">RIGHT(C1345,2)</f>
        <v>28</v>
      </c>
      <c r="R1345" s="9">
        <f t="shared" ref="R1345:R1375" si="110">first_day_of_month+Q1345-1</f>
        <v>42641</v>
      </c>
      <c r="S1345" s="4" t="str">
        <f t="shared" ref="S1345:S1375" si="111">IF(LEN(C1345)=6,"0"&amp;C1345,C1345)</f>
        <v>0216-28</v>
      </c>
      <c r="T1345" s="4" t="str">
        <f t="shared" ref="T1345:T1375" si="112">IFERROR(IF(VALUE(LEFT(S1345,2))&lt;=2,"EC",IF(OR(VALUE(LEFT(S1345,2))=8,VALUE(LEFT(S1345,2))=18),"NW","Other")),"Other")</f>
        <v>EC</v>
      </c>
      <c r="U1345" s="26"/>
      <c r="V1345" s="3"/>
      <c r="W1345" s="27"/>
      <c r="X1345" s="27"/>
      <c r="Y1345" s="28"/>
    </row>
    <row r="1346" spans="1:25" x14ac:dyDescent="0.25">
      <c r="A1346" s="3">
        <v>42641.91915509259</v>
      </c>
      <c r="B1346" s="4" t="s">
        <v>99</v>
      </c>
      <c r="C1346" s="4" t="s">
        <v>1191</v>
      </c>
      <c r="D1346" s="4" t="s">
        <v>30</v>
      </c>
      <c r="E1346" s="4" t="s">
        <v>63</v>
      </c>
      <c r="F1346" s="5">
        <v>0</v>
      </c>
      <c r="G1346" s="5">
        <v>69</v>
      </c>
      <c r="H1346" s="5">
        <v>238</v>
      </c>
      <c r="I1346" s="5">
        <v>178</v>
      </c>
      <c r="J1346" s="4" t="s">
        <v>64</v>
      </c>
      <c r="K1346" s="5">
        <v>1</v>
      </c>
      <c r="L1346" s="17" t="s">
        <v>25</v>
      </c>
      <c r="M1346" s="5">
        <f t="shared" ref="M1346:M1375" si="113">CONVERT((I1346-K1346)/10000,"mi","ft")*IF(L1346="Increasing Mileposts (1)",-1,1)</f>
        <v>93.456000000000003</v>
      </c>
      <c r="N1346" s="6" t="str">
        <f>VLOOKUP(C1346,'[32]Trips&amp;Operators'!$C$1:$E$99999,3,FALSE)</f>
        <v>COOLAHAN</v>
      </c>
      <c r="O1346" s="7" t="s">
        <v>26</v>
      </c>
      <c r="P1346" s="8" t="str">
        <f>VLOOKUP(E1346,[2]CommonEnf!$A$1:$B$19,2,FALSE)</f>
        <v>Line terminus</v>
      </c>
      <c r="Q1346" s="4" t="str">
        <f t="shared" si="109"/>
        <v>28</v>
      </c>
      <c r="R1346" s="9">
        <f t="shared" si="110"/>
        <v>42641</v>
      </c>
      <c r="S1346" s="4" t="str">
        <f t="shared" si="111"/>
        <v>0228-28</v>
      </c>
      <c r="T1346" s="4" t="str">
        <f t="shared" si="112"/>
        <v>EC</v>
      </c>
      <c r="U1346" s="26"/>
      <c r="V1346" s="3"/>
      <c r="W1346" s="27"/>
      <c r="X1346" s="27"/>
      <c r="Y1346" s="28"/>
    </row>
    <row r="1347" spans="1:25" x14ac:dyDescent="0.25">
      <c r="A1347" s="3">
        <v>42641.204421296294</v>
      </c>
      <c r="B1347" s="4" t="s">
        <v>80</v>
      </c>
      <c r="C1347" s="4" t="s">
        <v>1192</v>
      </c>
      <c r="D1347" s="4" t="s">
        <v>30</v>
      </c>
      <c r="E1347" s="4" t="s">
        <v>63</v>
      </c>
      <c r="F1347" s="5">
        <v>0</v>
      </c>
      <c r="G1347" s="5">
        <v>125</v>
      </c>
      <c r="H1347" s="5">
        <v>232775</v>
      </c>
      <c r="I1347" s="5">
        <v>232911</v>
      </c>
      <c r="J1347" s="4" t="s">
        <v>64</v>
      </c>
      <c r="K1347" s="5">
        <v>233491</v>
      </c>
      <c r="L1347" s="17" t="s">
        <v>34</v>
      </c>
      <c r="M1347" s="5">
        <f t="shared" si="113"/>
        <v>306.24</v>
      </c>
      <c r="N1347" s="6" t="str">
        <f>VLOOKUP(C1347,'[32]Trips&amp;Operators'!$C$1:$E$99999,3,FALSE)</f>
        <v>STRICKLAND</v>
      </c>
      <c r="O1347" s="7" t="s">
        <v>26</v>
      </c>
      <c r="P1347" s="8" t="str">
        <f>VLOOKUP(E1347,[2]CommonEnf!$A$1:$B$19,2,FALSE)</f>
        <v>Line terminus</v>
      </c>
      <c r="Q1347" s="4" t="str">
        <f t="shared" si="109"/>
        <v>28</v>
      </c>
      <c r="R1347" s="9">
        <f t="shared" si="110"/>
        <v>42641</v>
      </c>
      <c r="S1347" s="4" t="str">
        <f t="shared" si="111"/>
        <v>0105-28</v>
      </c>
      <c r="T1347" s="4" t="str">
        <f t="shared" si="112"/>
        <v>EC</v>
      </c>
      <c r="U1347" s="26"/>
      <c r="V1347" s="3"/>
      <c r="W1347" s="27"/>
      <c r="X1347" s="27"/>
      <c r="Y1347" s="28"/>
    </row>
    <row r="1348" spans="1:25" x14ac:dyDescent="0.25">
      <c r="A1348" s="3">
        <v>42641.20511574074</v>
      </c>
      <c r="B1348" s="4" t="s">
        <v>80</v>
      </c>
      <c r="C1348" s="4" t="s">
        <v>1192</v>
      </c>
      <c r="D1348" s="4" t="s">
        <v>30</v>
      </c>
      <c r="E1348" s="4" t="s">
        <v>63</v>
      </c>
      <c r="F1348" s="5">
        <v>0</v>
      </c>
      <c r="G1348" s="5">
        <v>55</v>
      </c>
      <c r="H1348" s="5">
        <v>233238</v>
      </c>
      <c r="I1348" s="5">
        <v>233330</v>
      </c>
      <c r="J1348" s="4" t="s">
        <v>64</v>
      </c>
      <c r="K1348" s="5">
        <v>233491</v>
      </c>
      <c r="L1348" s="17" t="s">
        <v>34</v>
      </c>
      <c r="M1348" s="5">
        <f t="shared" si="113"/>
        <v>85.007999999999996</v>
      </c>
      <c r="N1348" s="6" t="str">
        <f>VLOOKUP(C1348,'[32]Trips&amp;Operators'!$C$1:$E$99999,3,FALSE)</f>
        <v>STRICKLAND</v>
      </c>
      <c r="O1348" s="7" t="s">
        <v>26</v>
      </c>
      <c r="P1348" s="8" t="str">
        <f>VLOOKUP(E1348,[2]CommonEnf!$A$1:$B$19,2,FALSE)</f>
        <v>Line terminus</v>
      </c>
      <c r="Q1348" s="4" t="str">
        <f t="shared" si="109"/>
        <v>28</v>
      </c>
      <c r="R1348" s="9">
        <f t="shared" si="110"/>
        <v>42641</v>
      </c>
      <c r="S1348" s="4" t="str">
        <f t="shared" si="111"/>
        <v>0105-28</v>
      </c>
      <c r="T1348" s="4" t="str">
        <f t="shared" si="112"/>
        <v>EC</v>
      </c>
      <c r="U1348" s="26"/>
      <c r="V1348" s="3"/>
      <c r="W1348" s="27"/>
      <c r="X1348" s="27"/>
      <c r="Y1348" s="28"/>
    </row>
    <row r="1349" spans="1:25" x14ac:dyDescent="0.25">
      <c r="A1349" s="3">
        <v>42641.358935185184</v>
      </c>
      <c r="B1349" s="4" t="s">
        <v>91</v>
      </c>
      <c r="C1349" s="4" t="s">
        <v>1171</v>
      </c>
      <c r="D1349" s="4" t="s">
        <v>30</v>
      </c>
      <c r="E1349" s="4" t="s">
        <v>63</v>
      </c>
      <c r="F1349" s="5">
        <v>0</v>
      </c>
      <c r="G1349" s="5">
        <v>142</v>
      </c>
      <c r="H1349" s="5">
        <v>232753</v>
      </c>
      <c r="I1349" s="5">
        <v>232919</v>
      </c>
      <c r="J1349" s="4" t="s">
        <v>64</v>
      </c>
      <c r="K1349" s="5">
        <v>233491</v>
      </c>
      <c r="L1349" s="17" t="s">
        <v>34</v>
      </c>
      <c r="M1349" s="5">
        <f t="shared" si="113"/>
        <v>302.01600000000002</v>
      </c>
      <c r="N1349" s="6" t="str">
        <f>VLOOKUP(C1349,'[32]Trips&amp;Operators'!$C$1:$E$99999,3,FALSE)</f>
        <v>SPECTOR</v>
      </c>
      <c r="O1349" s="7" t="s">
        <v>26</v>
      </c>
      <c r="P1349" s="8" t="str">
        <f>VLOOKUP(E1349,[2]CommonEnf!$A$1:$B$19,2,FALSE)</f>
        <v>Line terminus</v>
      </c>
      <c r="Q1349" s="4" t="str">
        <f t="shared" si="109"/>
        <v>28</v>
      </c>
      <c r="R1349" s="9">
        <f t="shared" si="110"/>
        <v>42641</v>
      </c>
      <c r="S1349" s="4" t="str">
        <f t="shared" si="111"/>
        <v>0135-28</v>
      </c>
      <c r="T1349" s="4" t="str">
        <f t="shared" si="112"/>
        <v>EC</v>
      </c>
      <c r="U1349" s="26"/>
      <c r="V1349" s="3"/>
      <c r="W1349" s="27"/>
      <c r="X1349" s="27"/>
      <c r="Y1349" s="28"/>
    </row>
    <row r="1350" spans="1:25" x14ac:dyDescent="0.25">
      <c r="A1350" s="3">
        <v>42641.370138888888</v>
      </c>
      <c r="B1350" s="4" t="s">
        <v>234</v>
      </c>
      <c r="C1350" s="4" t="s">
        <v>1180</v>
      </c>
      <c r="D1350" s="4" t="s">
        <v>30</v>
      </c>
      <c r="E1350" s="4" t="s">
        <v>63</v>
      </c>
      <c r="F1350" s="5">
        <v>0</v>
      </c>
      <c r="G1350" s="5">
        <v>69</v>
      </c>
      <c r="H1350" s="5">
        <v>233222</v>
      </c>
      <c r="I1350" s="5">
        <v>233318</v>
      </c>
      <c r="J1350" s="4" t="s">
        <v>64</v>
      </c>
      <c r="K1350" s="5">
        <v>233491</v>
      </c>
      <c r="L1350" s="17" t="s">
        <v>34</v>
      </c>
      <c r="M1350" s="5">
        <f t="shared" si="113"/>
        <v>91.343999999999994</v>
      </c>
      <c r="N1350" s="6" t="str">
        <f>VLOOKUP(C1350,'[32]Trips&amp;Operators'!$C$1:$E$99999,3,FALSE)</f>
        <v>KILLION</v>
      </c>
      <c r="O1350" s="7" t="s">
        <v>26</v>
      </c>
      <c r="P1350" s="8" t="str">
        <f>VLOOKUP(E1350,[2]CommonEnf!$A$1:$B$19,2,FALSE)</f>
        <v>Line terminus</v>
      </c>
      <c r="Q1350" s="4" t="str">
        <f t="shared" si="109"/>
        <v>28</v>
      </c>
      <c r="R1350" s="9">
        <f t="shared" si="110"/>
        <v>42641</v>
      </c>
      <c r="S1350" s="4" t="str">
        <f t="shared" si="111"/>
        <v>0137-28</v>
      </c>
      <c r="T1350" s="4" t="str">
        <f t="shared" si="112"/>
        <v>EC</v>
      </c>
      <c r="U1350" s="26"/>
      <c r="V1350" s="3"/>
      <c r="W1350" s="27"/>
      <c r="X1350" s="27"/>
      <c r="Y1350" s="28"/>
    </row>
    <row r="1351" spans="1:25" x14ac:dyDescent="0.25">
      <c r="A1351" s="3">
        <v>42641.484791666669</v>
      </c>
      <c r="B1351" s="4" t="s">
        <v>143</v>
      </c>
      <c r="C1351" s="4" t="s">
        <v>1193</v>
      </c>
      <c r="D1351" s="4" t="s">
        <v>30</v>
      </c>
      <c r="E1351" s="4" t="s">
        <v>63</v>
      </c>
      <c r="F1351" s="5">
        <v>0</v>
      </c>
      <c r="G1351" s="5">
        <v>86</v>
      </c>
      <c r="H1351" s="5">
        <v>233136</v>
      </c>
      <c r="I1351" s="5">
        <v>233238</v>
      </c>
      <c r="J1351" s="4" t="s">
        <v>64</v>
      </c>
      <c r="K1351" s="5">
        <v>233491</v>
      </c>
      <c r="L1351" s="17" t="s">
        <v>34</v>
      </c>
      <c r="M1351" s="5">
        <f t="shared" si="113"/>
        <v>133.584</v>
      </c>
      <c r="N1351" s="6" t="str">
        <f>VLOOKUP(C1351,'[32]Trips&amp;Operators'!$C$1:$E$99999,3,FALSE)</f>
        <v>BONDS</v>
      </c>
      <c r="O1351" s="7" t="s">
        <v>26</v>
      </c>
      <c r="P1351" s="8" t="str">
        <f>VLOOKUP(E1351,[2]CommonEnf!$A$1:$B$19,2,FALSE)</f>
        <v>Line terminus</v>
      </c>
      <c r="Q1351" s="4" t="str">
        <f t="shared" si="109"/>
        <v>28</v>
      </c>
      <c r="R1351" s="9">
        <f t="shared" si="110"/>
        <v>42641</v>
      </c>
      <c r="S1351" s="4" t="str">
        <f t="shared" si="111"/>
        <v>0159-28</v>
      </c>
      <c r="T1351" s="4" t="str">
        <f t="shared" si="112"/>
        <v>EC</v>
      </c>
      <c r="U1351" s="26"/>
      <c r="V1351" s="3"/>
      <c r="W1351" s="27"/>
      <c r="X1351" s="27"/>
      <c r="Y1351" s="28"/>
    </row>
    <row r="1352" spans="1:25" x14ac:dyDescent="0.25">
      <c r="A1352" s="3">
        <v>42641.6094212963</v>
      </c>
      <c r="B1352" s="4" t="s">
        <v>207</v>
      </c>
      <c r="C1352" s="4" t="s">
        <v>1194</v>
      </c>
      <c r="D1352" s="4" t="s">
        <v>30</v>
      </c>
      <c r="E1352" s="4" t="s">
        <v>63</v>
      </c>
      <c r="F1352" s="5">
        <v>0</v>
      </c>
      <c r="G1352" s="5">
        <v>109</v>
      </c>
      <c r="H1352" s="5">
        <v>233038</v>
      </c>
      <c r="I1352" s="5">
        <v>233172</v>
      </c>
      <c r="J1352" s="4" t="s">
        <v>64</v>
      </c>
      <c r="K1352" s="5">
        <v>233491</v>
      </c>
      <c r="L1352" s="17" t="s">
        <v>34</v>
      </c>
      <c r="M1352" s="5">
        <f t="shared" si="113"/>
        <v>168.43199999999999</v>
      </c>
      <c r="N1352" s="6" t="str">
        <f>VLOOKUP(C1352,'[32]Trips&amp;Operators'!$C$1:$E$99999,3,FALSE)</f>
        <v>BRUDER</v>
      </c>
      <c r="O1352" s="7" t="s">
        <v>26</v>
      </c>
      <c r="P1352" s="8" t="str">
        <f>VLOOKUP(E1352,[2]CommonEnf!$A$1:$B$19,2,FALSE)</f>
        <v>Line terminus</v>
      </c>
      <c r="Q1352" s="4" t="str">
        <f t="shared" si="109"/>
        <v>28</v>
      </c>
      <c r="R1352" s="9">
        <f t="shared" si="110"/>
        <v>42641</v>
      </c>
      <c r="S1352" s="4" t="str">
        <f t="shared" si="111"/>
        <v>0183-28</v>
      </c>
      <c r="T1352" s="4" t="str">
        <f t="shared" si="112"/>
        <v>EC</v>
      </c>
      <c r="U1352" s="26"/>
      <c r="V1352" s="3"/>
      <c r="W1352" s="27"/>
      <c r="X1352" s="27"/>
      <c r="Y1352" s="28"/>
    </row>
    <row r="1353" spans="1:25" x14ac:dyDescent="0.25">
      <c r="A1353" s="3">
        <v>42641.81821759259</v>
      </c>
      <c r="B1353" s="4" t="s">
        <v>172</v>
      </c>
      <c r="C1353" s="4" t="s">
        <v>1195</v>
      </c>
      <c r="D1353" s="4" t="s">
        <v>30</v>
      </c>
      <c r="E1353" s="4" t="s">
        <v>63</v>
      </c>
      <c r="F1353" s="5">
        <v>0</v>
      </c>
      <c r="G1353" s="5">
        <v>54</v>
      </c>
      <c r="H1353" s="5">
        <v>233293</v>
      </c>
      <c r="I1353" s="5">
        <v>233336</v>
      </c>
      <c r="J1353" s="4" t="s">
        <v>64</v>
      </c>
      <c r="K1353" s="5">
        <v>233491</v>
      </c>
      <c r="L1353" s="17" t="s">
        <v>34</v>
      </c>
      <c r="M1353" s="5">
        <f t="shared" si="113"/>
        <v>81.84</v>
      </c>
      <c r="N1353" s="6" t="str">
        <f>VLOOKUP(C1353,'[32]Trips&amp;Operators'!$C$1:$E$99999,3,FALSE)</f>
        <v>STURGEON</v>
      </c>
      <c r="O1353" s="7" t="s">
        <v>26</v>
      </c>
      <c r="P1353" s="8" t="str">
        <f>VLOOKUP(E1353,[2]CommonEnf!$A$1:$B$19,2,FALSE)</f>
        <v>Line terminus</v>
      </c>
      <c r="Q1353" s="4" t="str">
        <f t="shared" si="109"/>
        <v>28</v>
      </c>
      <c r="R1353" s="9">
        <f t="shared" si="110"/>
        <v>42641</v>
      </c>
      <c r="S1353" s="4" t="str">
        <f t="shared" si="111"/>
        <v>0221-28</v>
      </c>
      <c r="T1353" s="4" t="str">
        <f t="shared" si="112"/>
        <v>EC</v>
      </c>
      <c r="U1353" s="26"/>
      <c r="V1353" s="3"/>
      <c r="W1353" s="27"/>
      <c r="X1353" s="27"/>
      <c r="Y1353" s="28"/>
    </row>
    <row r="1354" spans="1:25" x14ac:dyDescent="0.25">
      <c r="A1354" s="3">
        <v>42641.410486111112</v>
      </c>
      <c r="B1354" s="4" t="s">
        <v>122</v>
      </c>
      <c r="C1354" s="4" t="s">
        <v>1196</v>
      </c>
      <c r="D1354" s="4" t="s">
        <v>30</v>
      </c>
      <c r="E1354" s="4" t="s">
        <v>23</v>
      </c>
      <c r="F1354" s="5">
        <v>340</v>
      </c>
      <c r="G1354" s="5">
        <v>486</v>
      </c>
      <c r="H1354" s="5">
        <v>17287</v>
      </c>
      <c r="I1354" s="5">
        <v>15696</v>
      </c>
      <c r="J1354" s="4" t="s">
        <v>24</v>
      </c>
      <c r="K1354" s="5">
        <v>15777</v>
      </c>
      <c r="L1354" s="17" t="s">
        <v>25</v>
      </c>
      <c r="M1354" s="5">
        <f t="shared" si="113"/>
        <v>-42.768000000000001</v>
      </c>
      <c r="N1354" s="6" t="str">
        <f>VLOOKUP(C1354,'[32]Trips&amp;Operators'!$C$1:$E$99999,3,FALSE)</f>
        <v>BEAM</v>
      </c>
      <c r="O1354" s="7" t="s">
        <v>26</v>
      </c>
      <c r="P1354" s="8" t="str">
        <f>VLOOKUP(E1354,[2]CommonEnf!$A$1:$B$19,2,FALSE)</f>
        <v>Crossing Early Arrival</v>
      </c>
      <c r="Q1354" s="4" t="str">
        <f t="shared" si="109"/>
        <v>28</v>
      </c>
      <c r="R1354" s="9">
        <f t="shared" si="110"/>
        <v>42641</v>
      </c>
      <c r="S1354" s="4" t="str">
        <f t="shared" si="111"/>
        <v>0814-28</v>
      </c>
      <c r="T1354" s="4" t="str">
        <f t="shared" si="112"/>
        <v>NW</v>
      </c>
      <c r="U1354" s="26"/>
      <c r="V1354" s="3"/>
      <c r="W1354" s="27"/>
      <c r="X1354" s="27"/>
      <c r="Y1354" s="28"/>
    </row>
    <row r="1355" spans="1:25" x14ac:dyDescent="0.25">
      <c r="A1355" s="3">
        <v>42641.451747685183</v>
      </c>
      <c r="B1355" s="4" t="s">
        <v>122</v>
      </c>
      <c r="C1355" s="4" t="s">
        <v>1197</v>
      </c>
      <c r="D1355" s="4" t="s">
        <v>30</v>
      </c>
      <c r="E1355" s="4" t="s">
        <v>45</v>
      </c>
      <c r="F1355" s="5">
        <v>150</v>
      </c>
      <c r="G1355" s="5">
        <v>337</v>
      </c>
      <c r="H1355" s="5">
        <v>16566</v>
      </c>
      <c r="I1355" s="5">
        <v>15556</v>
      </c>
      <c r="J1355" s="4" t="s">
        <v>46</v>
      </c>
      <c r="K1355" s="5">
        <v>14977</v>
      </c>
      <c r="L1355" s="17" t="s">
        <v>25</v>
      </c>
      <c r="M1355" s="5">
        <f t="shared" si="113"/>
        <v>305.71199999999999</v>
      </c>
      <c r="N1355" s="6" t="str">
        <f>VLOOKUP(C1355,'[32]Trips&amp;Operators'!$C$1:$E$99999,3,FALSE)</f>
        <v>BEAM</v>
      </c>
      <c r="O1355" s="7" t="s">
        <v>26</v>
      </c>
      <c r="P1355" s="8" t="str">
        <f>VLOOKUP(E1355,[2]CommonEnf!$A$1:$B$19,2,FALSE)</f>
        <v>Speed Restriction</v>
      </c>
      <c r="Q1355" s="4" t="str">
        <f t="shared" si="109"/>
        <v>28</v>
      </c>
      <c r="R1355" s="9">
        <f t="shared" si="110"/>
        <v>42641</v>
      </c>
      <c r="S1355" s="4" t="str">
        <f t="shared" si="111"/>
        <v>0816-28</v>
      </c>
      <c r="T1355" s="4" t="str">
        <f t="shared" si="112"/>
        <v>NW</v>
      </c>
      <c r="U1355" s="26"/>
      <c r="V1355" s="3"/>
      <c r="W1355" s="27"/>
      <c r="X1355" s="27"/>
      <c r="Y1355" s="28"/>
    </row>
    <row r="1356" spans="1:25" x14ac:dyDescent="0.25">
      <c r="A1356" s="3">
        <v>42641.436689814815</v>
      </c>
      <c r="B1356" s="4" t="s">
        <v>128</v>
      </c>
      <c r="C1356" s="4" t="s">
        <v>1198</v>
      </c>
      <c r="D1356" s="4" t="s">
        <v>30</v>
      </c>
      <c r="E1356" s="4" t="s">
        <v>45</v>
      </c>
      <c r="F1356" s="5">
        <v>600</v>
      </c>
      <c r="G1356" s="5">
        <v>651</v>
      </c>
      <c r="H1356" s="5">
        <v>29596</v>
      </c>
      <c r="I1356" s="5">
        <v>32278</v>
      </c>
      <c r="J1356" s="4" t="s">
        <v>46</v>
      </c>
      <c r="K1356" s="5">
        <v>30578</v>
      </c>
      <c r="L1356" s="17" t="s">
        <v>34</v>
      </c>
      <c r="M1356" s="5">
        <f t="shared" si="113"/>
        <v>-897.6</v>
      </c>
      <c r="N1356" s="6" t="str">
        <f>VLOOKUP(C1356,'[32]Trips&amp;Operators'!$C$1:$E$99999,3,FALSE)</f>
        <v>BEAM</v>
      </c>
      <c r="O1356" s="7" t="s">
        <v>26</v>
      </c>
      <c r="P1356" s="8" t="str">
        <f>VLOOKUP(E1356,[2]CommonEnf!$A$1:$B$19,2,FALSE)</f>
        <v>Speed Restriction</v>
      </c>
      <c r="Q1356" s="4" t="str">
        <f t="shared" si="109"/>
        <v>28</v>
      </c>
      <c r="R1356" s="9">
        <f t="shared" si="110"/>
        <v>42641</v>
      </c>
      <c r="S1356" s="4" t="str">
        <f t="shared" si="111"/>
        <v>0815-28</v>
      </c>
      <c r="T1356" s="4" t="str">
        <f t="shared" si="112"/>
        <v>NW</v>
      </c>
      <c r="U1356" s="26"/>
      <c r="V1356" s="3"/>
      <c r="W1356" s="27"/>
      <c r="X1356" s="27"/>
      <c r="Y1356" s="28"/>
    </row>
    <row r="1357" spans="1:25" x14ac:dyDescent="0.25">
      <c r="A1357" s="3">
        <v>42641.335601851853</v>
      </c>
      <c r="B1357" s="4" t="s">
        <v>195</v>
      </c>
      <c r="C1357" s="4" t="s">
        <v>1199</v>
      </c>
      <c r="D1357" s="4" t="s">
        <v>30</v>
      </c>
      <c r="E1357" s="4" t="s">
        <v>45</v>
      </c>
      <c r="F1357" s="5">
        <v>150</v>
      </c>
      <c r="G1357" s="5">
        <v>284</v>
      </c>
      <c r="H1357" s="5">
        <v>56046</v>
      </c>
      <c r="I1357" s="5">
        <v>56547</v>
      </c>
      <c r="J1357" s="4" t="s">
        <v>46</v>
      </c>
      <c r="K1357" s="5">
        <v>57008</v>
      </c>
      <c r="L1357" s="17" t="s">
        <v>34</v>
      </c>
      <c r="M1357" s="5">
        <f t="shared" si="113"/>
        <v>243.40799999999999</v>
      </c>
      <c r="N1357" s="6" t="str">
        <f>VLOOKUP(C1357,'[32]Trips&amp;Operators'!$C$1:$E$99999,3,FALSE)</f>
        <v>STARKS</v>
      </c>
      <c r="O1357" s="7" t="s">
        <v>26</v>
      </c>
      <c r="P1357" s="8" t="str">
        <f>VLOOKUP(E1357,[2]CommonEnf!$A$1:$B$19,2,FALSE)</f>
        <v>Speed Restriction</v>
      </c>
      <c r="Q1357" s="4" t="str">
        <f t="shared" si="109"/>
        <v>28</v>
      </c>
      <c r="R1357" s="9">
        <f t="shared" si="110"/>
        <v>42641</v>
      </c>
      <c r="S1357" s="4" t="str">
        <f t="shared" si="111"/>
        <v>0809-28</v>
      </c>
      <c r="T1357" s="4" t="str">
        <f t="shared" si="112"/>
        <v>NW</v>
      </c>
      <c r="U1357" s="26"/>
      <c r="V1357" s="3"/>
      <c r="W1357" s="27"/>
      <c r="X1357" s="27"/>
      <c r="Y1357" s="28"/>
    </row>
    <row r="1358" spans="1:25" x14ac:dyDescent="0.25">
      <c r="A1358" s="3">
        <v>42641.523402777777</v>
      </c>
      <c r="B1358" s="4" t="s">
        <v>128</v>
      </c>
      <c r="C1358" s="4" t="s">
        <v>1200</v>
      </c>
      <c r="D1358" s="4" t="s">
        <v>30</v>
      </c>
      <c r="E1358" s="4" t="s">
        <v>45</v>
      </c>
      <c r="F1358" s="5">
        <v>150</v>
      </c>
      <c r="G1358" s="5">
        <v>325</v>
      </c>
      <c r="H1358" s="5">
        <v>56122</v>
      </c>
      <c r="I1358" s="5">
        <v>56959</v>
      </c>
      <c r="J1358" s="4" t="s">
        <v>46</v>
      </c>
      <c r="K1358" s="5">
        <v>57008</v>
      </c>
      <c r="L1358" s="17" t="s">
        <v>34</v>
      </c>
      <c r="M1358" s="5">
        <f t="shared" si="113"/>
        <v>25.872</v>
      </c>
      <c r="N1358" s="6" t="str">
        <f>VLOOKUP(C1358,'[32]Trips&amp;Operators'!$C$1:$E$99999,3,FALSE)</f>
        <v>BEAM</v>
      </c>
      <c r="O1358" s="7" t="s">
        <v>26</v>
      </c>
      <c r="P1358" s="8" t="str">
        <f>VLOOKUP(E1358,[2]CommonEnf!$A$1:$B$19,2,FALSE)</f>
        <v>Speed Restriction</v>
      </c>
      <c r="Q1358" s="4" t="str">
        <f t="shared" si="109"/>
        <v>28</v>
      </c>
      <c r="R1358" s="9">
        <f t="shared" si="110"/>
        <v>42641</v>
      </c>
      <c r="S1358" s="4" t="str">
        <f t="shared" si="111"/>
        <v>0819-28</v>
      </c>
      <c r="T1358" s="4" t="str">
        <f t="shared" si="112"/>
        <v>NW</v>
      </c>
      <c r="U1358" s="26"/>
      <c r="V1358" s="3"/>
      <c r="W1358" s="27"/>
      <c r="X1358" s="27"/>
      <c r="Y1358" s="28"/>
    </row>
    <row r="1359" spans="1:25" x14ac:dyDescent="0.25">
      <c r="A1359" s="3">
        <v>42641.606122685182</v>
      </c>
      <c r="B1359" s="4" t="s">
        <v>128</v>
      </c>
      <c r="C1359" s="4" t="s">
        <v>1201</v>
      </c>
      <c r="D1359" s="4" t="s">
        <v>30</v>
      </c>
      <c r="E1359" s="4" t="s">
        <v>45</v>
      </c>
      <c r="F1359" s="5">
        <v>150</v>
      </c>
      <c r="G1359" s="5">
        <v>331</v>
      </c>
      <c r="H1359" s="5">
        <v>56133</v>
      </c>
      <c r="I1359" s="5">
        <v>56731</v>
      </c>
      <c r="J1359" s="4" t="s">
        <v>46</v>
      </c>
      <c r="K1359" s="5">
        <v>57008</v>
      </c>
      <c r="L1359" s="17" t="s">
        <v>34</v>
      </c>
      <c r="M1359" s="5">
        <f t="shared" si="113"/>
        <v>146.256</v>
      </c>
      <c r="N1359" s="6" t="str">
        <f>VLOOKUP(C1359,'[32]Trips&amp;Operators'!$C$1:$E$99999,3,FALSE)</f>
        <v>MOSES</v>
      </c>
      <c r="O1359" s="7" t="s">
        <v>26</v>
      </c>
      <c r="P1359" s="8" t="str">
        <f>VLOOKUP(E1359,[2]CommonEnf!$A$1:$B$19,2,FALSE)</f>
        <v>Speed Restriction</v>
      </c>
      <c r="Q1359" s="4" t="str">
        <f t="shared" si="109"/>
        <v>28</v>
      </c>
      <c r="R1359" s="9">
        <f t="shared" si="110"/>
        <v>42641</v>
      </c>
      <c r="S1359" s="4" t="str">
        <f t="shared" si="111"/>
        <v>0823-28</v>
      </c>
      <c r="T1359" s="4" t="str">
        <f t="shared" si="112"/>
        <v>NW</v>
      </c>
      <c r="U1359" s="26"/>
      <c r="V1359" s="3"/>
      <c r="W1359" s="27"/>
      <c r="X1359" s="27"/>
      <c r="Y1359" s="28"/>
    </row>
    <row r="1360" spans="1:25" x14ac:dyDescent="0.25">
      <c r="A1360" s="3">
        <v>42641.218287037038</v>
      </c>
      <c r="B1360" s="4" t="s">
        <v>115</v>
      </c>
      <c r="C1360" s="4" t="s">
        <v>1202</v>
      </c>
      <c r="D1360" s="4" t="s">
        <v>33</v>
      </c>
      <c r="E1360" s="4" t="s">
        <v>45</v>
      </c>
      <c r="F1360" s="5">
        <v>150</v>
      </c>
      <c r="G1360" s="5">
        <v>200</v>
      </c>
      <c r="H1360" s="5">
        <v>56902</v>
      </c>
      <c r="I1360" s="5">
        <v>56644</v>
      </c>
      <c r="J1360" s="4" t="s">
        <v>46</v>
      </c>
      <c r="K1360" s="5">
        <v>59060</v>
      </c>
      <c r="L1360" s="17" t="s">
        <v>25</v>
      </c>
      <c r="M1360" s="5">
        <f t="shared" si="113"/>
        <v>-1275.6479999999999</v>
      </c>
      <c r="N1360" s="6" t="str">
        <f>VLOOKUP(C1360,'[32]Trips&amp;Operators'!$C$1:$E$99999,3,FALSE)</f>
        <v>STARKS</v>
      </c>
      <c r="O1360" s="7" t="s">
        <v>26</v>
      </c>
      <c r="P1360" s="8" t="str">
        <f>VLOOKUP(E1360,[2]CommonEnf!$A$1:$B$19,2,FALSE)</f>
        <v>Speed Restriction</v>
      </c>
      <c r="Q1360" s="4" t="str">
        <f t="shared" si="109"/>
        <v>28</v>
      </c>
      <c r="R1360" s="9">
        <f t="shared" si="110"/>
        <v>42641</v>
      </c>
      <c r="S1360" s="4" t="str">
        <f t="shared" si="111"/>
        <v>0800-28</v>
      </c>
      <c r="T1360" s="4" t="str">
        <f t="shared" si="112"/>
        <v>NW</v>
      </c>
      <c r="U1360" s="26"/>
      <c r="V1360" s="3"/>
      <c r="W1360" s="27"/>
      <c r="X1360" s="27"/>
      <c r="Y1360" s="28"/>
    </row>
    <row r="1361" spans="1:25" x14ac:dyDescent="0.25">
      <c r="A1361" s="3">
        <v>42641.306909722225</v>
      </c>
      <c r="B1361" s="4" t="s">
        <v>115</v>
      </c>
      <c r="C1361" s="4" t="s">
        <v>1203</v>
      </c>
      <c r="D1361" s="4" t="s">
        <v>33</v>
      </c>
      <c r="E1361" s="4" t="s">
        <v>55</v>
      </c>
      <c r="F1361" s="5">
        <v>200</v>
      </c>
      <c r="G1361" s="5">
        <v>251</v>
      </c>
      <c r="H1361" s="5">
        <v>9271</v>
      </c>
      <c r="I1361" s="5">
        <v>8733</v>
      </c>
      <c r="J1361" s="4" t="s">
        <v>56</v>
      </c>
      <c r="K1361" s="5">
        <v>9680</v>
      </c>
      <c r="L1361" s="17" t="s">
        <v>25</v>
      </c>
      <c r="M1361" s="5">
        <f t="shared" si="113"/>
        <v>-500.01600000000002</v>
      </c>
      <c r="N1361" s="6" t="str">
        <f>VLOOKUP(C1361,'[32]Trips&amp;Operators'!$C$1:$E$99999,3,FALSE)</f>
        <v>STARKS</v>
      </c>
      <c r="O1361" s="7" t="s">
        <v>26</v>
      </c>
      <c r="P1361" s="8" t="str">
        <f>VLOOKUP(E1361,[2]CommonEnf!$A$1:$B$19,2,FALSE)</f>
        <v>Legitimate STOP signal aspect</v>
      </c>
      <c r="Q1361" s="4" t="str">
        <f t="shared" si="109"/>
        <v>28</v>
      </c>
      <c r="R1361" s="9">
        <f t="shared" si="110"/>
        <v>42641</v>
      </c>
      <c r="S1361" s="4" t="str">
        <f t="shared" si="111"/>
        <v>0806-28</v>
      </c>
      <c r="T1361" s="4" t="str">
        <f t="shared" si="112"/>
        <v>NW</v>
      </c>
      <c r="U1361" s="26"/>
      <c r="V1361" s="3"/>
      <c r="W1361" s="27"/>
      <c r="X1361" s="27"/>
      <c r="Y1361" s="28"/>
    </row>
    <row r="1362" spans="1:25" x14ac:dyDescent="0.25">
      <c r="A1362" s="3">
        <v>42641.264965277776</v>
      </c>
      <c r="B1362" s="4" t="s">
        <v>115</v>
      </c>
      <c r="C1362" s="4" t="s">
        <v>1204</v>
      </c>
      <c r="D1362" s="4" t="s">
        <v>30</v>
      </c>
      <c r="E1362" s="4" t="s">
        <v>102</v>
      </c>
      <c r="F1362" s="5">
        <v>100</v>
      </c>
      <c r="G1362" s="5">
        <v>372</v>
      </c>
      <c r="H1362" s="5">
        <v>13442</v>
      </c>
      <c r="I1362" s="5">
        <v>12188</v>
      </c>
      <c r="J1362" s="4" t="s">
        <v>24</v>
      </c>
      <c r="K1362" s="5">
        <v>11000</v>
      </c>
      <c r="L1362" s="17" t="s">
        <v>25</v>
      </c>
      <c r="M1362" s="5">
        <f t="shared" si="113"/>
        <v>627.26400000000001</v>
      </c>
      <c r="N1362" s="6" t="str">
        <f>VLOOKUP(C1362,'[32]Trips&amp;Operators'!$C$1:$E$99999,3,FALSE)</f>
        <v>STARKS</v>
      </c>
      <c r="O1362" s="7" t="s">
        <v>26</v>
      </c>
      <c r="P1362" s="8" t="str">
        <f>VLOOKUP(E1362,[2]CommonEnf!$A$1:$B$19,2,FALSE)</f>
        <v>Speed Restriction</v>
      </c>
      <c r="Q1362" s="4" t="str">
        <f t="shared" si="109"/>
        <v>28</v>
      </c>
      <c r="R1362" s="9">
        <f t="shared" si="110"/>
        <v>42641</v>
      </c>
      <c r="S1362" s="4" t="str">
        <f t="shared" si="111"/>
        <v>0802-28</v>
      </c>
      <c r="T1362" s="4" t="str">
        <f t="shared" si="112"/>
        <v>NW</v>
      </c>
      <c r="U1362" s="26"/>
      <c r="V1362" s="3"/>
      <c r="W1362" s="27"/>
      <c r="X1362" s="27"/>
      <c r="Y1362" s="28"/>
    </row>
    <row r="1363" spans="1:25" x14ac:dyDescent="0.25">
      <c r="A1363" s="3">
        <v>42641.369363425925</v>
      </c>
      <c r="B1363" s="4" t="s">
        <v>122</v>
      </c>
      <c r="C1363" s="4" t="s">
        <v>1205</v>
      </c>
      <c r="D1363" s="4" t="s">
        <v>30</v>
      </c>
      <c r="E1363" s="4" t="s">
        <v>102</v>
      </c>
      <c r="F1363" s="5">
        <v>100</v>
      </c>
      <c r="G1363" s="5">
        <v>336</v>
      </c>
      <c r="H1363" s="5">
        <v>13274</v>
      </c>
      <c r="I1363" s="5">
        <v>12384</v>
      </c>
      <c r="J1363" s="4" t="s">
        <v>24</v>
      </c>
      <c r="K1363" s="5">
        <v>11000</v>
      </c>
      <c r="L1363" s="17" t="s">
        <v>25</v>
      </c>
      <c r="M1363" s="5">
        <f t="shared" si="113"/>
        <v>730.75199999999995</v>
      </c>
      <c r="N1363" s="6" t="str">
        <f>VLOOKUP(C1363,'[32]Trips&amp;Operators'!$C$1:$E$99999,3,FALSE)</f>
        <v>BEAM</v>
      </c>
      <c r="O1363" s="7" t="s">
        <v>26</v>
      </c>
      <c r="P1363" s="8" t="str">
        <f>VLOOKUP(E1363,[2]CommonEnf!$A$1:$B$19,2,FALSE)</f>
        <v>Speed Restriction</v>
      </c>
      <c r="Q1363" s="4" t="str">
        <f t="shared" si="109"/>
        <v>28</v>
      </c>
      <c r="R1363" s="9">
        <f t="shared" si="110"/>
        <v>42641</v>
      </c>
      <c r="S1363" s="4" t="str">
        <f t="shared" si="111"/>
        <v>0812-28</v>
      </c>
      <c r="T1363" s="4" t="str">
        <f t="shared" si="112"/>
        <v>NW</v>
      </c>
      <c r="U1363" s="26"/>
      <c r="V1363" s="3"/>
      <c r="W1363" s="27"/>
      <c r="X1363" s="27"/>
      <c r="Y1363" s="28"/>
    </row>
    <row r="1364" spans="1:25" x14ac:dyDescent="0.25">
      <c r="A1364" s="3">
        <v>42641.369884259257</v>
      </c>
      <c r="B1364" s="4" t="s">
        <v>122</v>
      </c>
      <c r="C1364" s="4" t="s">
        <v>1205</v>
      </c>
      <c r="D1364" s="4" t="s">
        <v>30</v>
      </c>
      <c r="E1364" s="4" t="s">
        <v>102</v>
      </c>
      <c r="F1364" s="5">
        <v>100</v>
      </c>
      <c r="G1364" s="5">
        <v>151</v>
      </c>
      <c r="H1364" s="5">
        <v>12086</v>
      </c>
      <c r="I1364" s="5">
        <v>11791</v>
      </c>
      <c r="J1364" s="4" t="s">
        <v>24</v>
      </c>
      <c r="K1364" s="5">
        <v>11000</v>
      </c>
      <c r="L1364" s="17" t="s">
        <v>25</v>
      </c>
      <c r="M1364" s="5">
        <f t="shared" si="113"/>
        <v>417.64800000000002</v>
      </c>
      <c r="N1364" s="6" t="str">
        <f>VLOOKUP(C1364,'[32]Trips&amp;Operators'!$C$1:$E$99999,3,FALSE)</f>
        <v>BEAM</v>
      </c>
      <c r="O1364" s="7" t="s">
        <v>26</v>
      </c>
      <c r="P1364" s="8" t="str">
        <f>VLOOKUP(E1364,[2]CommonEnf!$A$1:$B$19,2,FALSE)</f>
        <v>Speed Restriction</v>
      </c>
      <c r="Q1364" s="4" t="str">
        <f t="shared" si="109"/>
        <v>28</v>
      </c>
      <c r="R1364" s="9">
        <f t="shared" si="110"/>
        <v>42641</v>
      </c>
      <c r="S1364" s="4" t="str">
        <f t="shared" si="111"/>
        <v>0812-28</v>
      </c>
      <c r="T1364" s="4" t="str">
        <f t="shared" si="112"/>
        <v>NW</v>
      </c>
      <c r="U1364" s="26"/>
      <c r="V1364" s="3"/>
      <c r="W1364" s="27"/>
      <c r="X1364" s="27"/>
      <c r="Y1364" s="28"/>
    </row>
    <row r="1365" spans="1:25" x14ac:dyDescent="0.25">
      <c r="A1365" s="3">
        <v>42641.289710648147</v>
      </c>
      <c r="B1365" s="4" t="s">
        <v>122</v>
      </c>
      <c r="C1365" s="4" t="s">
        <v>1206</v>
      </c>
      <c r="D1365" s="4" t="s">
        <v>30</v>
      </c>
      <c r="E1365" s="4" t="s">
        <v>63</v>
      </c>
      <c r="F1365" s="5">
        <v>0</v>
      </c>
      <c r="G1365" s="5">
        <v>136</v>
      </c>
      <c r="H1365" s="5">
        <v>1102</v>
      </c>
      <c r="I1365" s="5">
        <v>915</v>
      </c>
      <c r="J1365" s="4" t="s">
        <v>64</v>
      </c>
      <c r="K1365" s="5">
        <v>575</v>
      </c>
      <c r="L1365" s="17" t="s">
        <v>25</v>
      </c>
      <c r="M1365" s="5">
        <f t="shared" si="113"/>
        <v>179.52</v>
      </c>
      <c r="N1365" s="6" t="str">
        <f>VLOOKUP(C1365,'[32]Trips&amp;Operators'!$C$1:$E$99999,3,FALSE)</f>
        <v>BEAM</v>
      </c>
      <c r="O1365" s="7" t="s">
        <v>26</v>
      </c>
      <c r="P1365" s="8" t="str">
        <f>VLOOKUP(E1365,[2]CommonEnf!$A$1:$B$19,2,FALSE)</f>
        <v>Line terminus</v>
      </c>
      <c r="Q1365" s="4" t="str">
        <f t="shared" si="109"/>
        <v>28</v>
      </c>
      <c r="R1365" s="9">
        <f t="shared" si="110"/>
        <v>42641</v>
      </c>
      <c r="S1365" s="4" t="str">
        <f t="shared" si="111"/>
        <v>0804-28</v>
      </c>
      <c r="T1365" s="4" t="str">
        <f t="shared" si="112"/>
        <v>NW</v>
      </c>
      <c r="U1365" s="26"/>
      <c r="V1365" s="3"/>
      <c r="W1365" s="27"/>
      <c r="X1365" s="27"/>
      <c r="Y1365" s="28"/>
    </row>
    <row r="1366" spans="1:25" x14ac:dyDescent="0.25">
      <c r="A1366" s="3">
        <v>42641.455682870372</v>
      </c>
      <c r="B1366" s="4" t="s">
        <v>122</v>
      </c>
      <c r="C1366" s="4" t="s">
        <v>1197</v>
      </c>
      <c r="D1366" s="4" t="s">
        <v>30</v>
      </c>
      <c r="E1366" s="4" t="s">
        <v>63</v>
      </c>
      <c r="F1366" s="5">
        <v>0</v>
      </c>
      <c r="G1366" s="5">
        <v>170</v>
      </c>
      <c r="H1366" s="5">
        <v>1410</v>
      </c>
      <c r="I1366" s="5">
        <v>1167</v>
      </c>
      <c r="J1366" s="4" t="s">
        <v>64</v>
      </c>
      <c r="K1366" s="5">
        <v>575</v>
      </c>
      <c r="L1366" s="17" t="s">
        <v>25</v>
      </c>
      <c r="M1366" s="5">
        <f t="shared" si="113"/>
        <v>312.57600000000002</v>
      </c>
      <c r="N1366" s="6" t="str">
        <f>VLOOKUP(C1366,'[32]Trips&amp;Operators'!$C$1:$E$99999,3,FALSE)</f>
        <v>BEAM</v>
      </c>
      <c r="O1366" s="7" t="s">
        <v>26</v>
      </c>
      <c r="P1366" s="8" t="str">
        <f>VLOOKUP(E1366,[2]CommonEnf!$A$1:$B$19,2,FALSE)</f>
        <v>Line terminus</v>
      </c>
      <c r="Q1366" s="4" t="str">
        <f t="shared" si="109"/>
        <v>28</v>
      </c>
      <c r="R1366" s="9">
        <f t="shared" si="110"/>
        <v>42641</v>
      </c>
      <c r="S1366" s="4" t="str">
        <f t="shared" si="111"/>
        <v>0816-28</v>
      </c>
      <c r="T1366" s="4" t="str">
        <f t="shared" si="112"/>
        <v>NW</v>
      </c>
      <c r="U1366" s="26"/>
      <c r="V1366" s="3"/>
      <c r="W1366" s="27"/>
      <c r="X1366" s="27"/>
      <c r="Y1366" s="28"/>
    </row>
    <row r="1367" spans="1:25" x14ac:dyDescent="0.25">
      <c r="A1367" s="3">
        <v>42641.456238425926</v>
      </c>
      <c r="B1367" s="4" t="s">
        <v>122</v>
      </c>
      <c r="C1367" s="4" t="s">
        <v>1197</v>
      </c>
      <c r="D1367" s="4" t="s">
        <v>30</v>
      </c>
      <c r="E1367" s="4" t="s">
        <v>63</v>
      </c>
      <c r="F1367" s="5">
        <v>0</v>
      </c>
      <c r="G1367" s="5">
        <v>80</v>
      </c>
      <c r="H1367" s="5">
        <v>1041</v>
      </c>
      <c r="I1367" s="5">
        <v>958</v>
      </c>
      <c r="J1367" s="4" t="s">
        <v>64</v>
      </c>
      <c r="K1367" s="5">
        <v>575</v>
      </c>
      <c r="L1367" s="17" t="s">
        <v>25</v>
      </c>
      <c r="M1367" s="5">
        <f t="shared" si="113"/>
        <v>202.22399999999999</v>
      </c>
      <c r="N1367" s="6" t="str">
        <f>VLOOKUP(C1367,'[32]Trips&amp;Operators'!$C$1:$E$99999,3,FALSE)</f>
        <v>BEAM</v>
      </c>
      <c r="O1367" s="7" t="s">
        <v>26</v>
      </c>
      <c r="P1367" s="8" t="str">
        <f>VLOOKUP(E1367,[2]CommonEnf!$A$1:$B$19,2,FALSE)</f>
        <v>Line terminus</v>
      </c>
      <c r="Q1367" s="4" t="str">
        <f t="shared" si="109"/>
        <v>28</v>
      </c>
      <c r="R1367" s="9">
        <f t="shared" si="110"/>
        <v>42641</v>
      </c>
      <c r="S1367" s="4" t="str">
        <f t="shared" si="111"/>
        <v>0816-28</v>
      </c>
      <c r="T1367" s="4" t="str">
        <f t="shared" si="112"/>
        <v>NW</v>
      </c>
      <c r="U1367" s="26"/>
      <c r="V1367" s="3"/>
      <c r="W1367" s="27"/>
      <c r="X1367" s="27"/>
      <c r="Y1367" s="28"/>
    </row>
    <row r="1368" spans="1:25" x14ac:dyDescent="0.25">
      <c r="A1368" s="3">
        <v>42641.664398148147</v>
      </c>
      <c r="B1368" s="4" t="s">
        <v>122</v>
      </c>
      <c r="C1368" s="4" t="s">
        <v>1207</v>
      </c>
      <c r="D1368" s="4" t="s">
        <v>30</v>
      </c>
      <c r="E1368" s="4" t="s">
        <v>63</v>
      </c>
      <c r="F1368" s="5">
        <v>0</v>
      </c>
      <c r="G1368" s="5">
        <v>19</v>
      </c>
      <c r="H1368" s="5">
        <v>619</v>
      </c>
      <c r="I1368" s="5">
        <v>610</v>
      </c>
      <c r="J1368" s="4" t="s">
        <v>64</v>
      </c>
      <c r="K1368" s="5">
        <v>575</v>
      </c>
      <c r="L1368" s="17" t="s">
        <v>25</v>
      </c>
      <c r="M1368" s="5">
        <f t="shared" si="113"/>
        <v>18.48</v>
      </c>
      <c r="N1368" s="6" t="str">
        <f>VLOOKUP(C1368,'[32]Trips&amp;Operators'!$C$1:$E$99999,3,FALSE)</f>
        <v>MOSES</v>
      </c>
      <c r="O1368" s="7" t="s">
        <v>26</v>
      </c>
      <c r="P1368" s="8" t="str">
        <f>VLOOKUP(E1368,[2]CommonEnf!$A$1:$B$19,2,FALSE)</f>
        <v>Line terminus</v>
      </c>
      <c r="Q1368" s="4" t="str">
        <f t="shared" si="109"/>
        <v>28</v>
      </c>
      <c r="R1368" s="9">
        <f t="shared" si="110"/>
        <v>42641</v>
      </c>
      <c r="S1368" s="4" t="str">
        <f t="shared" si="111"/>
        <v>0826-28</v>
      </c>
      <c r="T1368" s="4" t="str">
        <f t="shared" si="112"/>
        <v>NW</v>
      </c>
      <c r="U1368" s="26"/>
      <c r="V1368" s="3"/>
      <c r="W1368" s="27"/>
      <c r="X1368" s="27"/>
      <c r="Y1368" s="28"/>
    </row>
    <row r="1369" spans="1:25" x14ac:dyDescent="0.25">
      <c r="A1369" s="3">
        <v>42641.294942129629</v>
      </c>
      <c r="B1369" s="4" t="s">
        <v>195</v>
      </c>
      <c r="C1369" s="4" t="s">
        <v>1208</v>
      </c>
      <c r="D1369" s="4" t="s">
        <v>30</v>
      </c>
      <c r="E1369" s="4" t="s">
        <v>63</v>
      </c>
      <c r="F1369" s="5">
        <v>0</v>
      </c>
      <c r="G1369" s="5">
        <v>53</v>
      </c>
      <c r="H1369" s="5">
        <v>58815</v>
      </c>
      <c r="I1369" s="5">
        <v>58860</v>
      </c>
      <c r="J1369" s="4" t="s">
        <v>64</v>
      </c>
      <c r="K1369" s="5">
        <v>59048</v>
      </c>
      <c r="L1369" s="17" t="s">
        <v>34</v>
      </c>
      <c r="M1369" s="5">
        <f t="shared" si="113"/>
        <v>99.263999999999996</v>
      </c>
      <c r="N1369" s="6" t="str">
        <f>VLOOKUP(C1369,'[32]Trips&amp;Operators'!$C$1:$E$99999,3,FALSE)</f>
        <v>STARKS</v>
      </c>
      <c r="O1369" s="7" t="s">
        <v>26</v>
      </c>
      <c r="P1369" s="8" t="str">
        <f>VLOOKUP(E1369,[2]CommonEnf!$A$1:$B$19,2,FALSE)</f>
        <v>Line terminus</v>
      </c>
      <c r="Q1369" s="4" t="str">
        <f t="shared" si="109"/>
        <v>28</v>
      </c>
      <c r="R1369" s="9">
        <f t="shared" si="110"/>
        <v>42641</v>
      </c>
      <c r="S1369" s="4" t="str">
        <f t="shared" si="111"/>
        <v>0805-28</v>
      </c>
      <c r="T1369" s="4" t="str">
        <f t="shared" si="112"/>
        <v>NW</v>
      </c>
      <c r="U1369" s="26"/>
      <c r="V1369" s="3"/>
      <c r="W1369" s="27"/>
      <c r="X1369" s="27"/>
      <c r="Y1369" s="28"/>
    </row>
    <row r="1370" spans="1:25" x14ac:dyDescent="0.25">
      <c r="A1370" s="3">
        <v>42641.608229166668</v>
      </c>
      <c r="B1370" s="4" t="s">
        <v>128</v>
      </c>
      <c r="C1370" s="4" t="s">
        <v>1201</v>
      </c>
      <c r="D1370" s="4" t="s">
        <v>30</v>
      </c>
      <c r="E1370" s="4" t="s">
        <v>63</v>
      </c>
      <c r="F1370" s="5">
        <v>0</v>
      </c>
      <c r="G1370" s="5">
        <v>45</v>
      </c>
      <c r="H1370" s="5">
        <v>58969</v>
      </c>
      <c r="I1370" s="5">
        <v>59010</v>
      </c>
      <c r="J1370" s="4" t="s">
        <v>64</v>
      </c>
      <c r="K1370" s="5">
        <v>59048</v>
      </c>
      <c r="L1370" s="17" t="s">
        <v>34</v>
      </c>
      <c r="M1370" s="5">
        <f t="shared" si="113"/>
        <v>20.064</v>
      </c>
      <c r="N1370" s="6" t="str">
        <f>VLOOKUP(C1370,'[32]Trips&amp;Operators'!$C$1:$E$99999,3,FALSE)</f>
        <v>MOSES</v>
      </c>
      <c r="O1370" s="7" t="s">
        <v>26</v>
      </c>
      <c r="P1370" s="8" t="str">
        <f>VLOOKUP(E1370,[2]CommonEnf!$A$1:$B$19,2,FALSE)</f>
        <v>Line terminus</v>
      </c>
      <c r="Q1370" s="4" t="str">
        <f t="shared" si="109"/>
        <v>28</v>
      </c>
      <c r="R1370" s="9">
        <f t="shared" si="110"/>
        <v>42641</v>
      </c>
      <c r="S1370" s="4" t="str">
        <f t="shared" si="111"/>
        <v>0823-28</v>
      </c>
      <c r="T1370" s="4" t="str">
        <f t="shared" si="112"/>
        <v>NW</v>
      </c>
      <c r="U1370" s="26"/>
      <c r="V1370" s="3"/>
      <c r="W1370" s="27"/>
      <c r="X1370" s="27"/>
      <c r="Y1370" s="28"/>
    </row>
    <row r="1371" spans="1:25" x14ac:dyDescent="0.25">
      <c r="A1371" s="3">
        <v>42641.692708333336</v>
      </c>
      <c r="B1371" s="4" t="s">
        <v>128</v>
      </c>
      <c r="C1371" s="4" t="s">
        <v>1209</v>
      </c>
      <c r="D1371" s="4" t="s">
        <v>30</v>
      </c>
      <c r="E1371" s="4" t="s">
        <v>63</v>
      </c>
      <c r="F1371" s="5">
        <v>0</v>
      </c>
      <c r="G1371" s="5">
        <v>73</v>
      </c>
      <c r="H1371" s="5">
        <v>58811</v>
      </c>
      <c r="I1371" s="5">
        <v>58865</v>
      </c>
      <c r="J1371" s="4" t="s">
        <v>64</v>
      </c>
      <c r="K1371" s="5">
        <v>59048</v>
      </c>
      <c r="L1371" s="17" t="s">
        <v>34</v>
      </c>
      <c r="M1371" s="5">
        <f t="shared" si="113"/>
        <v>96.623999999999995</v>
      </c>
      <c r="N1371" s="6" t="str">
        <f>VLOOKUP(C1371,'[32]Trips&amp;Operators'!$C$1:$E$99999,3,FALSE)</f>
        <v>MOSES</v>
      </c>
      <c r="O1371" s="7" t="s">
        <v>26</v>
      </c>
      <c r="P1371" s="8" t="str">
        <f>VLOOKUP(E1371,[2]CommonEnf!$A$1:$B$19,2,FALSE)</f>
        <v>Line terminus</v>
      </c>
      <c r="Q1371" s="4" t="str">
        <f t="shared" si="109"/>
        <v>28</v>
      </c>
      <c r="R1371" s="9">
        <f t="shared" si="110"/>
        <v>42641</v>
      </c>
      <c r="S1371" s="4" t="str">
        <f t="shared" si="111"/>
        <v>0829-28</v>
      </c>
      <c r="T1371" s="4" t="str">
        <f t="shared" si="112"/>
        <v>NW</v>
      </c>
      <c r="U1371" s="26"/>
      <c r="V1371" s="3"/>
      <c r="W1371" s="27"/>
      <c r="X1371" s="27"/>
      <c r="Y1371" s="28"/>
    </row>
    <row r="1372" spans="1:25" x14ac:dyDescent="0.25">
      <c r="A1372" s="3">
        <v>42641.732974537037</v>
      </c>
      <c r="B1372" s="4" t="s">
        <v>128</v>
      </c>
      <c r="C1372" s="4" t="s">
        <v>1210</v>
      </c>
      <c r="D1372" s="4" t="s">
        <v>30</v>
      </c>
      <c r="E1372" s="4" t="s">
        <v>63</v>
      </c>
      <c r="F1372" s="5">
        <v>0</v>
      </c>
      <c r="G1372" s="5">
        <v>31</v>
      </c>
      <c r="H1372" s="5">
        <v>58984</v>
      </c>
      <c r="I1372" s="5">
        <v>59003</v>
      </c>
      <c r="J1372" s="4" t="s">
        <v>64</v>
      </c>
      <c r="K1372" s="5">
        <v>59048</v>
      </c>
      <c r="L1372" s="17" t="s">
        <v>34</v>
      </c>
      <c r="M1372" s="5">
        <f t="shared" si="113"/>
        <v>23.76</v>
      </c>
      <c r="N1372" s="6" t="str">
        <f>VLOOKUP(C1372,'[32]Trips&amp;Operators'!$C$1:$E$99999,3,FALSE)</f>
        <v>MOSES</v>
      </c>
      <c r="O1372" s="7" t="s">
        <v>26</v>
      </c>
      <c r="P1372" s="8" t="str">
        <f>VLOOKUP(E1372,[2]CommonEnf!$A$1:$B$19,2,FALSE)</f>
        <v>Line terminus</v>
      </c>
      <c r="Q1372" s="4" t="str">
        <f t="shared" si="109"/>
        <v>28</v>
      </c>
      <c r="R1372" s="9">
        <f t="shared" si="110"/>
        <v>42641</v>
      </c>
      <c r="S1372" s="4" t="str">
        <f t="shared" si="111"/>
        <v>0833-28</v>
      </c>
      <c r="T1372" s="4" t="str">
        <f t="shared" si="112"/>
        <v>NW</v>
      </c>
      <c r="U1372" s="26"/>
      <c r="V1372" s="3"/>
      <c r="W1372" s="27"/>
      <c r="X1372" s="27"/>
      <c r="Y1372" s="28"/>
    </row>
    <row r="1373" spans="1:25" x14ac:dyDescent="0.25">
      <c r="A1373" s="3">
        <v>42641.858194444445</v>
      </c>
      <c r="B1373" s="4" t="s">
        <v>128</v>
      </c>
      <c r="C1373" s="4" t="s">
        <v>1211</v>
      </c>
      <c r="D1373" s="4" t="s">
        <v>30</v>
      </c>
      <c r="E1373" s="4" t="s">
        <v>63</v>
      </c>
      <c r="F1373" s="5">
        <v>0</v>
      </c>
      <c r="G1373" s="5">
        <v>57</v>
      </c>
      <c r="H1373" s="5">
        <v>58901</v>
      </c>
      <c r="I1373" s="5">
        <v>58952</v>
      </c>
      <c r="J1373" s="4" t="s">
        <v>64</v>
      </c>
      <c r="K1373" s="5">
        <v>59048</v>
      </c>
      <c r="L1373" s="17" t="s">
        <v>34</v>
      </c>
      <c r="M1373" s="5">
        <f t="shared" si="113"/>
        <v>50.688000000000002</v>
      </c>
      <c r="N1373" s="6" t="str">
        <f>VLOOKUP(C1373,'[32]Trips&amp;Operators'!$C$1:$E$99999,3,FALSE)</f>
        <v>MOSES</v>
      </c>
      <c r="O1373" s="7" t="s">
        <v>26</v>
      </c>
      <c r="P1373" s="8" t="str">
        <f>VLOOKUP(E1373,[2]CommonEnf!$A$1:$B$19,2,FALSE)</f>
        <v>Line terminus</v>
      </c>
      <c r="Q1373" s="4" t="str">
        <f t="shared" si="109"/>
        <v>28</v>
      </c>
      <c r="R1373" s="9">
        <f t="shared" si="110"/>
        <v>42641</v>
      </c>
      <c r="S1373" s="4" t="str">
        <f t="shared" si="111"/>
        <v>0843-28</v>
      </c>
      <c r="T1373" s="4" t="str">
        <f t="shared" si="112"/>
        <v>NW</v>
      </c>
      <c r="U1373" s="26"/>
      <c r="V1373" s="3"/>
      <c r="W1373" s="27"/>
      <c r="X1373" s="27"/>
      <c r="Y1373" s="28"/>
    </row>
    <row r="1374" spans="1:25" x14ac:dyDescent="0.25">
      <c r="A1374" s="10">
        <v>42641.43986111111</v>
      </c>
      <c r="B1374" s="11" t="s">
        <v>161</v>
      </c>
      <c r="C1374" s="11" t="s">
        <v>1212</v>
      </c>
      <c r="D1374" s="11" t="s">
        <v>30</v>
      </c>
      <c r="E1374" s="11" t="s">
        <v>55</v>
      </c>
      <c r="F1374" s="12">
        <v>0</v>
      </c>
      <c r="G1374" s="12">
        <v>76</v>
      </c>
      <c r="H1374" s="12">
        <v>19367</v>
      </c>
      <c r="I1374" s="12">
        <v>19320</v>
      </c>
      <c r="J1374" s="11" t="s">
        <v>56</v>
      </c>
      <c r="K1374" s="12">
        <v>19000</v>
      </c>
      <c r="L1374" s="19" t="s">
        <v>25</v>
      </c>
      <c r="M1374" s="21">
        <f t="shared" si="113"/>
        <v>168.96</v>
      </c>
      <c r="N1374" s="22" t="str">
        <f>VLOOKUP(C1374,'[32]Trips&amp;Operators'!$C$1:$E$99999,3,FALSE)</f>
        <v>BONDS</v>
      </c>
      <c r="O1374" s="14" t="s">
        <v>26</v>
      </c>
      <c r="P1374" s="15"/>
      <c r="Q1374" s="11" t="str">
        <f t="shared" si="109"/>
        <v>28</v>
      </c>
      <c r="R1374" s="16">
        <f t="shared" si="110"/>
        <v>42641</v>
      </c>
      <c r="S1374" s="2" t="str">
        <f t="shared" si="111"/>
        <v>52-28</v>
      </c>
      <c r="T1374" s="2" t="str">
        <f t="shared" si="112"/>
        <v>Other</v>
      </c>
      <c r="U1374" s="26"/>
      <c r="V1374" s="3"/>
      <c r="W1374" s="27"/>
      <c r="X1374" s="27"/>
      <c r="Y1374" s="28"/>
    </row>
    <row r="1375" spans="1:25" x14ac:dyDescent="0.25">
      <c r="A1375" s="3">
        <v>42641.545995370368</v>
      </c>
      <c r="B1375" s="4" t="s">
        <v>202</v>
      </c>
      <c r="C1375" s="4" t="s">
        <v>1213</v>
      </c>
      <c r="D1375" s="4" t="s">
        <v>30</v>
      </c>
      <c r="E1375" s="4" t="s">
        <v>63</v>
      </c>
      <c r="F1375" s="5">
        <v>0</v>
      </c>
      <c r="G1375" s="5">
        <v>39</v>
      </c>
      <c r="H1375" s="5">
        <v>100</v>
      </c>
      <c r="I1375" s="5">
        <v>66</v>
      </c>
      <c r="J1375" s="4" t="s">
        <v>64</v>
      </c>
      <c r="K1375" s="5">
        <v>1</v>
      </c>
      <c r="L1375" s="17" t="s">
        <v>25</v>
      </c>
      <c r="M1375" s="29">
        <f t="shared" si="113"/>
        <v>34.32</v>
      </c>
      <c r="N1375" s="30" t="str">
        <f>VLOOKUP(C1375,'[32]Trips&amp;Operators'!$C$1:$E$99999,3,FALSE)</f>
        <v>MOSES</v>
      </c>
      <c r="O1375" s="7" t="s">
        <v>26</v>
      </c>
      <c r="P1375" s="8"/>
      <c r="Q1375" s="4" t="str">
        <f t="shared" si="109"/>
        <v>28</v>
      </c>
      <c r="R1375" s="9">
        <f t="shared" si="110"/>
        <v>42641</v>
      </c>
      <c r="S1375" s="2" t="str">
        <f t="shared" si="111"/>
        <v>56-28</v>
      </c>
      <c r="T1375" s="2" t="str">
        <f t="shared" si="112"/>
        <v>Other</v>
      </c>
      <c r="U1375" s="26"/>
      <c r="V1375" s="3"/>
      <c r="W1375" s="27"/>
      <c r="X1375" s="27"/>
      <c r="Y1375" s="28"/>
    </row>
  </sheetData>
  <autoFilter ref="A1:T1375"/>
  <conditionalFormatting sqref="O2:O63">
    <cfRule type="cellIs" dxfId="144" priority="123" operator="equal">
      <formula>"Y"</formula>
    </cfRule>
  </conditionalFormatting>
  <conditionalFormatting sqref="O64:O109">
    <cfRule type="cellIs" dxfId="143" priority="122" operator="equal">
      <formula>"Y"</formula>
    </cfRule>
  </conditionalFormatting>
  <conditionalFormatting sqref="O110:O143">
    <cfRule type="cellIs" dxfId="142" priority="121" operator="equal">
      <formula>"Y"</formula>
    </cfRule>
  </conditionalFormatting>
  <conditionalFormatting sqref="O144:O187">
    <cfRule type="cellIs" dxfId="141" priority="120" operator="equal">
      <formula>"Y"</formula>
    </cfRule>
  </conditionalFormatting>
  <conditionalFormatting sqref="O188:O235">
    <cfRule type="cellIs" dxfId="140" priority="119" operator="equal">
      <formula>"Y"</formula>
    </cfRule>
  </conditionalFormatting>
  <conditionalFormatting sqref="O295:O349">
    <cfRule type="cellIs" dxfId="139" priority="118" operator="equal">
      <formula>"Y"</formula>
    </cfRule>
  </conditionalFormatting>
  <conditionalFormatting sqref="I2:L294 A2:G294 A295:P349 P350 N2:P294">
    <cfRule type="expression" dxfId="138" priority="117">
      <formula>$O2="Y"</formula>
    </cfRule>
  </conditionalFormatting>
  <conditionalFormatting sqref="O350:O406">
    <cfRule type="cellIs" dxfId="137" priority="116" operator="equal">
      <formula>"Y"</formula>
    </cfRule>
  </conditionalFormatting>
  <conditionalFormatting sqref="A351:P351 A350:O350 A395:P395 A352:O394 A404:P406 A396:O403">
    <cfRule type="expression" dxfId="136" priority="115">
      <formula>$O350="Y"</formula>
    </cfRule>
  </conditionalFormatting>
  <conditionalFormatting sqref="O407:O448">
    <cfRule type="cellIs" dxfId="135" priority="114" operator="equal">
      <formula>"Y"</formula>
    </cfRule>
  </conditionalFormatting>
  <conditionalFormatting sqref="A412:P412 A407:O411 A420:P420 A413:O419 A432:P432 A421:O431 A443:P443 A433:O442 A448:P448 A444:O447">
    <cfRule type="expression" dxfId="134" priority="113">
      <formula>$O407="Y"</formula>
    </cfRule>
  </conditionalFormatting>
  <conditionalFormatting sqref="O449:O478">
    <cfRule type="cellIs" dxfId="133" priority="112" operator="equal">
      <formula>"Y"</formula>
    </cfRule>
  </conditionalFormatting>
  <conditionalFormatting sqref="A452:P452 A449:O451 A458:P458 A453:O457 A476:P478 A459:O475">
    <cfRule type="expression" dxfId="132" priority="111">
      <formula>$O449="Y"</formula>
    </cfRule>
  </conditionalFormatting>
  <conditionalFormatting sqref="O479:O514">
    <cfRule type="cellIs" dxfId="131" priority="110" operator="equal">
      <formula>"Y"</formula>
    </cfRule>
  </conditionalFormatting>
  <conditionalFormatting sqref="A479:O479 A480:P481 A482:O487 A493:P493 A491:O492 A488:P490 A494:O514">
    <cfRule type="expression" dxfId="130" priority="109">
      <formula>$O479="Y"</formula>
    </cfRule>
  </conditionalFormatting>
  <conditionalFormatting sqref="O515:O567">
    <cfRule type="cellIs" dxfId="129" priority="108" operator="equal">
      <formula>"Y"</formula>
    </cfRule>
  </conditionalFormatting>
  <conditionalFormatting sqref="A518:P518 A515:O517 A536:P536 A519:O535 A567:P567 A537:O566">
    <cfRule type="expression" dxfId="128" priority="107">
      <formula>$O515="Y"</formula>
    </cfRule>
  </conditionalFormatting>
  <conditionalFormatting sqref="O568:O605">
    <cfRule type="cellIs" dxfId="127" priority="106" operator="equal">
      <formula>"Y"</formula>
    </cfRule>
  </conditionalFormatting>
  <conditionalFormatting sqref="A582:P582 A568:O581 A603:P605 A583:O602">
    <cfRule type="expression" dxfId="126" priority="105">
      <formula>$O568="Y"</formula>
    </cfRule>
  </conditionalFormatting>
  <conditionalFormatting sqref="O606:O674">
    <cfRule type="cellIs" dxfId="125" priority="104" operator="equal">
      <formula>"Y"</formula>
    </cfRule>
  </conditionalFormatting>
  <conditionalFormatting sqref="A606:O608 A609:P613 A636:P637 A614:O635 A653:P653 A638:O652 A674:P674 A654:O673">
    <cfRule type="expression" dxfId="124" priority="103">
      <formula>$O606="Y"</formula>
    </cfRule>
  </conditionalFormatting>
  <conditionalFormatting sqref="O675:O730">
    <cfRule type="cellIs" dxfId="123" priority="102" operator="equal">
      <formula>"Y"</formula>
    </cfRule>
  </conditionalFormatting>
  <conditionalFormatting sqref="A697:P697 A675:O696 A719:P719 A698:O718 A729:P730 A720:O728">
    <cfRule type="expression" dxfId="122" priority="101">
      <formula>$O675="Y"</formula>
    </cfRule>
  </conditionalFormatting>
  <conditionalFormatting sqref="O731:O779">
    <cfRule type="cellIs" dxfId="121" priority="100" operator="equal">
      <formula>"Y"</formula>
    </cfRule>
  </conditionalFormatting>
  <conditionalFormatting sqref="A744:P749 A731:O743 A775:P779 A750:O774">
    <cfRule type="expression" dxfId="120" priority="99">
      <formula>$O731="Y"</formula>
    </cfRule>
  </conditionalFormatting>
  <conditionalFormatting sqref="O780:O817">
    <cfRule type="cellIs" dxfId="119" priority="98" operator="equal">
      <formula>"Y"</formula>
    </cfRule>
  </conditionalFormatting>
  <conditionalFormatting sqref="A781:P781 A780:O780 A814:P817 A782:O813">
    <cfRule type="expression" dxfId="118" priority="97">
      <formula>$O780="Y"</formula>
    </cfRule>
  </conditionalFormatting>
  <conditionalFormatting sqref="O818:O849">
    <cfRule type="cellIs" dxfId="117" priority="96" operator="equal">
      <formula>"Y"</formula>
    </cfRule>
  </conditionalFormatting>
  <conditionalFormatting sqref="A818:O818 A819:P820 A835:P836 A821:O834 A837:O849">
    <cfRule type="expression" dxfId="116" priority="95">
      <formula>$O818="Y"</formula>
    </cfRule>
  </conditionalFormatting>
  <conditionalFormatting sqref="O850:O913">
    <cfRule type="cellIs" dxfId="115" priority="94" operator="equal">
      <formula>"Y"</formula>
    </cfRule>
  </conditionalFormatting>
  <conditionalFormatting sqref="A871:P871 A892:P892 A850:O870 A872:O891 A912:P913 A893:O911">
    <cfRule type="expression" dxfId="114" priority="93">
      <formula>$O850="Y"</formula>
    </cfRule>
  </conditionalFormatting>
  <conditionalFormatting sqref="A932:P932 A914:O931 A933:O951 A952:P953 A961:P962 A954:O960">
    <cfRule type="expression" dxfId="113" priority="91">
      <formula>$O914="Y"</formula>
    </cfRule>
  </conditionalFormatting>
  <conditionalFormatting sqref="O914:O962">
    <cfRule type="cellIs" dxfId="112" priority="92" operator="equal">
      <formula>"Y"</formula>
    </cfRule>
  </conditionalFormatting>
  <conditionalFormatting sqref="O963:O1018">
    <cfRule type="cellIs" dxfId="111" priority="90" operator="equal">
      <formula>"Y"</formula>
    </cfRule>
  </conditionalFormatting>
  <conditionalFormatting sqref="A963:O965 A985:P985 A966:P970 A986:O1018 A971:O984">
    <cfRule type="expression" dxfId="110" priority="89">
      <formula>$O963="Y"</formula>
    </cfRule>
  </conditionalFormatting>
  <conditionalFormatting sqref="O236:O294">
    <cfRule type="cellIs" dxfId="109" priority="88" operator="equal">
      <formula>"Y"</formula>
    </cfRule>
  </conditionalFormatting>
  <conditionalFormatting sqref="P352:P394">
    <cfRule type="expression" dxfId="108" priority="87">
      <formula>$O352="Y"</formula>
    </cfRule>
  </conditionalFormatting>
  <conditionalFormatting sqref="P396:P403 P407:P411">
    <cfRule type="expression" dxfId="107" priority="86">
      <formula>$O396="Y"</formula>
    </cfRule>
  </conditionalFormatting>
  <conditionalFormatting sqref="P413:P419">
    <cfRule type="expression" dxfId="106" priority="85">
      <formula>$O413="Y"</formula>
    </cfRule>
  </conditionalFormatting>
  <conditionalFormatting sqref="P421">
    <cfRule type="expression" dxfId="105" priority="84">
      <formula>$O421="Y"</formula>
    </cfRule>
  </conditionalFormatting>
  <conditionalFormatting sqref="P422">
    <cfRule type="expression" dxfId="104" priority="83">
      <formula>$O422="Y"</formula>
    </cfRule>
  </conditionalFormatting>
  <conditionalFormatting sqref="P423:P431">
    <cfRule type="expression" dxfId="103" priority="82">
      <formula>$O423="Y"</formula>
    </cfRule>
  </conditionalFormatting>
  <conditionalFormatting sqref="P433:P442">
    <cfRule type="expression" dxfId="102" priority="81">
      <formula>$O433="Y"</formula>
    </cfRule>
  </conditionalFormatting>
  <conditionalFormatting sqref="P444:P447 P449:P451">
    <cfRule type="expression" dxfId="101" priority="80">
      <formula>$O444="Y"</formula>
    </cfRule>
  </conditionalFormatting>
  <conditionalFormatting sqref="P453:P457">
    <cfRule type="expression" dxfId="100" priority="79">
      <formula>$O453="Y"</formula>
    </cfRule>
  </conditionalFormatting>
  <conditionalFormatting sqref="P459:P475 P479">
    <cfRule type="expression" dxfId="99" priority="78">
      <formula>$O459="Y"</formula>
    </cfRule>
  </conditionalFormatting>
  <conditionalFormatting sqref="P482:P487">
    <cfRule type="expression" dxfId="98" priority="77">
      <formula>$O482="Y"</formula>
    </cfRule>
  </conditionalFormatting>
  <conditionalFormatting sqref="P491">
    <cfRule type="expression" dxfId="97" priority="76">
      <formula>$O491="Y"</formula>
    </cfRule>
  </conditionalFormatting>
  <conditionalFormatting sqref="P492">
    <cfRule type="expression" dxfId="96" priority="75">
      <formula>$O492="Y"</formula>
    </cfRule>
  </conditionalFormatting>
  <conditionalFormatting sqref="P494:P517">
    <cfRule type="expression" dxfId="95" priority="74">
      <formula>$O494="Y"</formula>
    </cfRule>
  </conditionalFormatting>
  <conditionalFormatting sqref="P519:P535">
    <cfRule type="expression" dxfId="94" priority="73">
      <formula>$O519="Y"</formula>
    </cfRule>
  </conditionalFormatting>
  <conditionalFormatting sqref="P537:P566 P568:P581">
    <cfRule type="expression" dxfId="93" priority="72">
      <formula>$O537="Y"</formula>
    </cfRule>
  </conditionalFormatting>
  <conditionalFormatting sqref="P583:P602 P606:P608">
    <cfRule type="expression" dxfId="92" priority="71">
      <formula>$O583="Y"</formula>
    </cfRule>
  </conditionalFormatting>
  <conditionalFormatting sqref="P614:P635">
    <cfRule type="expression" dxfId="91" priority="70">
      <formula>$O614="Y"</formula>
    </cfRule>
  </conditionalFormatting>
  <conditionalFormatting sqref="P638:P652">
    <cfRule type="expression" dxfId="90" priority="69">
      <formula>$O638="Y"</formula>
    </cfRule>
  </conditionalFormatting>
  <conditionalFormatting sqref="P654:P673 P675:P696">
    <cfRule type="expression" dxfId="89" priority="68">
      <formula>$O654="Y"</formula>
    </cfRule>
  </conditionalFormatting>
  <conditionalFormatting sqref="P698:P715">
    <cfRule type="expression" dxfId="88" priority="67">
      <formula>$O698="Y"</formula>
    </cfRule>
  </conditionalFormatting>
  <conditionalFormatting sqref="P716">
    <cfRule type="expression" dxfId="87" priority="66">
      <formula>$O716="Y"</formula>
    </cfRule>
  </conditionalFormatting>
  <conditionalFormatting sqref="P718">
    <cfRule type="expression" dxfId="86" priority="65">
      <formula>$O718="Y"</formula>
    </cfRule>
  </conditionalFormatting>
  <conditionalFormatting sqref="P720:P728 P731:P743">
    <cfRule type="expression" dxfId="85" priority="64">
      <formula>$O720="Y"</formula>
    </cfRule>
  </conditionalFormatting>
  <conditionalFormatting sqref="P750:P774 P780">
    <cfRule type="expression" dxfId="84" priority="63">
      <formula>$O750="Y"</formula>
    </cfRule>
  </conditionalFormatting>
  <conditionalFormatting sqref="P782:P795">
    <cfRule type="expression" dxfId="83" priority="62">
      <formula>$O782="Y"</formula>
    </cfRule>
  </conditionalFormatting>
  <conditionalFormatting sqref="P796:P813 P818">
    <cfRule type="expression" dxfId="82" priority="61">
      <formula>$O796="Y"</formula>
    </cfRule>
  </conditionalFormatting>
  <conditionalFormatting sqref="P821">
    <cfRule type="expression" dxfId="81" priority="60">
      <formula>$O821="Y"</formula>
    </cfRule>
  </conditionalFormatting>
  <conditionalFormatting sqref="P822:P834">
    <cfRule type="expression" dxfId="80" priority="59">
      <formula>$O822="Y"</formula>
    </cfRule>
  </conditionalFormatting>
  <conditionalFormatting sqref="P837:P870">
    <cfRule type="expression" dxfId="79" priority="58">
      <formula>$O837="Y"</formula>
    </cfRule>
  </conditionalFormatting>
  <conditionalFormatting sqref="P873:P890">
    <cfRule type="expression" dxfId="78" priority="57">
      <formula>$O873="Y"</formula>
    </cfRule>
  </conditionalFormatting>
  <conditionalFormatting sqref="P891">
    <cfRule type="expression" dxfId="77" priority="56">
      <formula>$O891="Y"</formula>
    </cfRule>
  </conditionalFormatting>
  <conditionalFormatting sqref="P893:P911 P914:P931">
    <cfRule type="expression" dxfId="76" priority="55">
      <formula>$O893="Y"</formula>
    </cfRule>
  </conditionalFormatting>
  <conditionalFormatting sqref="P933:P951">
    <cfRule type="expression" dxfId="75" priority="54">
      <formula>$O933="Y"</formula>
    </cfRule>
  </conditionalFormatting>
  <conditionalFormatting sqref="P954:P960 P963:P965">
    <cfRule type="expression" dxfId="74" priority="53">
      <formula>$O954="Y"</formula>
    </cfRule>
  </conditionalFormatting>
  <conditionalFormatting sqref="P971:P983">
    <cfRule type="expression" dxfId="73" priority="52">
      <formula>$O971="Y"</formula>
    </cfRule>
  </conditionalFormatting>
  <conditionalFormatting sqref="P986:P1018">
    <cfRule type="expression" dxfId="72" priority="51">
      <formula>$O986="Y"</formula>
    </cfRule>
  </conditionalFormatting>
  <conditionalFormatting sqref="P717">
    <cfRule type="expression" dxfId="71" priority="50">
      <formula>$O717="Y"</formula>
    </cfRule>
  </conditionalFormatting>
  <conditionalFormatting sqref="O1019:O1062">
    <cfRule type="cellIs" dxfId="70" priority="49" operator="equal">
      <formula>"Y"</formula>
    </cfRule>
  </conditionalFormatting>
  <conditionalFormatting sqref="A1025:O1050 A1051:P1052 A1059:P1062 A1053:O1058 A1019:P1024">
    <cfRule type="expression" dxfId="69" priority="48">
      <formula>$O1019="Y"</formula>
    </cfRule>
  </conditionalFormatting>
  <conditionalFormatting sqref="O1063:O1123">
    <cfRule type="cellIs" dxfId="68" priority="47" operator="equal">
      <formula>"Y"</formula>
    </cfRule>
  </conditionalFormatting>
  <conditionalFormatting sqref="A1063:O1067 A1068:P1076 A1081:P1081 A1077:O1080 A1082:O1082 A1083:P1086 A1087:O1109 A1110:P1110 A1121:P1123 A1111:O1120">
    <cfRule type="expression" dxfId="67" priority="46">
      <formula>$O1063="Y"</formula>
    </cfRule>
  </conditionalFormatting>
  <conditionalFormatting sqref="O1124:O1165">
    <cfRule type="cellIs" dxfId="66" priority="45" operator="equal">
      <formula>"Y"</formula>
    </cfRule>
  </conditionalFormatting>
  <conditionalFormatting sqref="A1125:P1125 A1124:O1124 A1126:O1126 A1127:P1129 A1162:P1165 A1130:O1161">
    <cfRule type="expression" dxfId="65" priority="44">
      <formula>$O1124="Y"</formula>
    </cfRule>
  </conditionalFormatting>
  <conditionalFormatting sqref="O1166:O1225">
    <cfRule type="cellIs" dxfId="64" priority="43" operator="equal">
      <formula>"Y"</formula>
    </cfRule>
  </conditionalFormatting>
  <conditionalFormatting sqref="A1166:O1167 A1168:P1169 A1170:O1177 A1178:P1185 A1186:O1193 A1194:P1207 A1221:P1225 A1208:O1220">
    <cfRule type="expression" dxfId="63" priority="42">
      <formula>$O1166="Y"</formula>
    </cfRule>
  </conditionalFormatting>
  <conditionalFormatting sqref="O1226:O1272">
    <cfRule type="cellIs" dxfId="62" priority="41" operator="equal">
      <formula>"Y"</formula>
    </cfRule>
  </conditionalFormatting>
  <conditionalFormatting sqref="A1226:O1231 A1232:P1234 A1244:P1244 A1235:O1243 A1260:P1261 A1245:O1259 A1262:O1272">
    <cfRule type="expression" dxfId="61" priority="40">
      <formula>$O1226="Y"</formula>
    </cfRule>
  </conditionalFormatting>
  <conditionalFormatting sqref="O1273:O1316">
    <cfRule type="cellIs" dxfId="60" priority="39" operator="equal">
      <formula>"Y"</formula>
    </cfRule>
  </conditionalFormatting>
  <conditionalFormatting sqref="A1278:P1278 A1273:O1277 A1279:O1285 A1290:O1290 A1286:P1289 A1291:P1296 A1315:P1316 A1297:O1314">
    <cfRule type="expression" dxfId="59" priority="38">
      <formula>$O1273="Y"</formula>
    </cfRule>
  </conditionalFormatting>
  <conditionalFormatting sqref="O1317:O1375">
    <cfRule type="cellIs" dxfId="58" priority="37" operator="equal">
      <formula>"Y"</formula>
    </cfRule>
  </conditionalFormatting>
  <conditionalFormatting sqref="A1374:P1375 A1317:O1373">
    <cfRule type="expression" dxfId="57" priority="36">
      <formula>$O1317="Y"</formula>
    </cfRule>
  </conditionalFormatting>
  <conditionalFormatting sqref="P1025:P1034">
    <cfRule type="expression" dxfId="56" priority="35">
      <formula>$O1025="Y"</formula>
    </cfRule>
  </conditionalFormatting>
  <conditionalFormatting sqref="P1035:P1043">
    <cfRule type="expression" dxfId="55" priority="34">
      <formula>$O1035="Y"</formula>
    </cfRule>
  </conditionalFormatting>
  <conditionalFormatting sqref="P1044:P1050">
    <cfRule type="expression" dxfId="54" priority="33">
      <formula>$O1044="Y"</formula>
    </cfRule>
  </conditionalFormatting>
  <conditionalFormatting sqref="P1053:P1058 P1063:P1067">
    <cfRule type="expression" dxfId="53" priority="32">
      <formula>$O1053="Y"</formula>
    </cfRule>
  </conditionalFormatting>
  <conditionalFormatting sqref="P1077">
    <cfRule type="expression" dxfId="52" priority="31">
      <formula>$O1077="Y"</formula>
    </cfRule>
  </conditionalFormatting>
  <conditionalFormatting sqref="P1078">
    <cfRule type="expression" dxfId="51" priority="30">
      <formula>$O1078="Y"</formula>
    </cfRule>
  </conditionalFormatting>
  <conditionalFormatting sqref="P1079">
    <cfRule type="expression" dxfId="50" priority="29">
      <formula>$O1079="Y"</formula>
    </cfRule>
  </conditionalFormatting>
  <conditionalFormatting sqref="P1080">
    <cfRule type="expression" dxfId="49" priority="28">
      <formula>$O1080="Y"</formula>
    </cfRule>
  </conditionalFormatting>
  <conditionalFormatting sqref="P1082">
    <cfRule type="expression" dxfId="48" priority="27">
      <formula>$O1082="Y"</formula>
    </cfRule>
  </conditionalFormatting>
  <conditionalFormatting sqref="P1087:P1109">
    <cfRule type="expression" dxfId="47" priority="26">
      <formula>$O1087="Y"</formula>
    </cfRule>
  </conditionalFormatting>
  <conditionalFormatting sqref="P1111:P1120">
    <cfRule type="expression" dxfId="46" priority="25">
      <formula>$O1111="Y"</formula>
    </cfRule>
  </conditionalFormatting>
  <conditionalFormatting sqref="P1124">
    <cfRule type="expression" dxfId="45" priority="24">
      <formula>$O1124="Y"</formula>
    </cfRule>
  </conditionalFormatting>
  <conditionalFormatting sqref="P1126">
    <cfRule type="expression" dxfId="44" priority="23">
      <formula>$O1126="Y"</formula>
    </cfRule>
  </conditionalFormatting>
  <conditionalFormatting sqref="P1130:P1134">
    <cfRule type="expression" dxfId="43" priority="22">
      <formula>$O1130="Y"</formula>
    </cfRule>
  </conditionalFormatting>
  <conditionalFormatting sqref="P1135:P1140">
    <cfRule type="expression" dxfId="42" priority="21">
      <formula>$O1135="Y"</formula>
    </cfRule>
  </conditionalFormatting>
  <conditionalFormatting sqref="P1141">
    <cfRule type="expression" dxfId="41" priority="20">
      <formula>$O1141="Y"</formula>
    </cfRule>
  </conditionalFormatting>
  <conditionalFormatting sqref="P1142">
    <cfRule type="expression" dxfId="40" priority="19">
      <formula>$O1142="Y"</formula>
    </cfRule>
  </conditionalFormatting>
  <conditionalFormatting sqref="P1143">
    <cfRule type="expression" dxfId="39" priority="18">
      <formula>$O1143="Y"</formula>
    </cfRule>
  </conditionalFormatting>
  <conditionalFormatting sqref="P1144">
    <cfRule type="expression" dxfId="38" priority="17">
      <formula>$O1144="Y"</formula>
    </cfRule>
  </conditionalFormatting>
  <conditionalFormatting sqref="P1145">
    <cfRule type="expression" dxfId="37" priority="16">
      <formula>$O1145="Y"</formula>
    </cfRule>
  </conditionalFormatting>
  <conditionalFormatting sqref="P1146:P1161">
    <cfRule type="expression" dxfId="36" priority="15">
      <formula>$O1146="Y"</formula>
    </cfRule>
  </conditionalFormatting>
  <conditionalFormatting sqref="P1166">
    <cfRule type="expression" dxfId="35" priority="14">
      <formula>$O1166="Y"</formula>
    </cfRule>
  </conditionalFormatting>
  <conditionalFormatting sqref="P1167">
    <cfRule type="expression" dxfId="34" priority="13">
      <formula>$O1167="Y"</formula>
    </cfRule>
  </conditionalFormatting>
  <conditionalFormatting sqref="P1170:P1177">
    <cfRule type="expression" dxfId="33" priority="12">
      <formula>$O1170="Y"</formula>
    </cfRule>
  </conditionalFormatting>
  <conditionalFormatting sqref="P1186:P1193">
    <cfRule type="expression" dxfId="32" priority="11">
      <formula>$O1186="Y"</formula>
    </cfRule>
  </conditionalFormatting>
  <conditionalFormatting sqref="P1208:P1220 P1226:P1231">
    <cfRule type="expression" dxfId="31" priority="10">
      <formula>$O1208="Y"</formula>
    </cfRule>
  </conditionalFormatting>
  <conditionalFormatting sqref="P1235:P1243">
    <cfRule type="expression" dxfId="30" priority="9">
      <formula>$O1235="Y"</formula>
    </cfRule>
  </conditionalFormatting>
  <conditionalFormatting sqref="P1245:P1259">
    <cfRule type="expression" dxfId="29" priority="8">
      <formula>$O1245="Y"</formula>
    </cfRule>
  </conditionalFormatting>
  <conditionalFormatting sqref="P1262:P1273">
    <cfRule type="expression" dxfId="28" priority="7">
      <formula>$O1262="Y"</formula>
    </cfRule>
  </conditionalFormatting>
  <conditionalFormatting sqref="P1274:P1277">
    <cfRule type="expression" dxfId="27" priority="6">
      <formula>$O1274="Y"</formula>
    </cfRule>
  </conditionalFormatting>
  <conditionalFormatting sqref="P1279:P1285">
    <cfRule type="expression" dxfId="26" priority="5">
      <formula>$O1279="Y"</formula>
    </cfRule>
  </conditionalFormatting>
  <conditionalFormatting sqref="P1290">
    <cfRule type="expression" dxfId="25" priority="4">
      <formula>$O1290="Y"</formula>
    </cfRule>
  </conditionalFormatting>
  <conditionalFormatting sqref="P1297:P1314 P1317:P1373">
    <cfRule type="expression" dxfId="24" priority="3">
      <formula>$O1297="Y"</formula>
    </cfRule>
  </conditionalFormatting>
  <conditionalFormatting sqref="P984">
    <cfRule type="expression" dxfId="23" priority="2">
      <formula>$O984="Y"</formula>
    </cfRule>
  </conditionalFormatting>
  <conditionalFormatting sqref="P872">
    <cfRule type="expression" dxfId="22" priority="1">
      <formula>$O872="Y"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1" workbookViewId="0">
      <selection activeCell="B51" sqref="B51"/>
    </sheetView>
  </sheetViews>
  <sheetFormatPr defaultRowHeight="15" x14ac:dyDescent="0.25"/>
  <cols>
    <col min="1" max="1" width="12.7109375" bestFit="1" customWidth="1"/>
    <col min="2" max="2" width="9.7109375" customWidth="1"/>
  </cols>
  <sheetData>
    <row r="1" spans="1:2" x14ac:dyDescent="0.25">
      <c r="A1" s="4" t="s">
        <v>1271</v>
      </c>
      <c r="B1" s="4" t="s">
        <v>1272</v>
      </c>
    </row>
    <row r="2" spans="1:2" x14ac:dyDescent="0.25">
      <c r="A2" s="6" t="s">
        <v>1244</v>
      </c>
      <c r="B2" s="4">
        <f>COUNTIFS(Enforcements!$N$2:$N$9999,Stats!A2,Enforcements!$O$2:$O$9999,"N")</f>
        <v>25</v>
      </c>
    </row>
    <row r="3" spans="1:2" x14ac:dyDescent="0.25">
      <c r="A3" s="6" t="s">
        <v>1262</v>
      </c>
      <c r="B3" s="4">
        <f>COUNTIFS(Enforcements!$N$2:$N$9999,Stats!A3,Enforcements!$O$2:$O$9999,"N")</f>
        <v>13</v>
      </c>
    </row>
    <row r="4" spans="1:2" x14ac:dyDescent="0.25">
      <c r="A4" s="6" t="s">
        <v>1257</v>
      </c>
      <c r="B4" s="4">
        <f>COUNTIFS(Enforcements!$N$2:$N$9999,Stats!A4,Enforcements!$O$2:$O$9999,"N")</f>
        <v>6</v>
      </c>
    </row>
    <row r="5" spans="1:2" x14ac:dyDescent="0.25">
      <c r="A5" s="6" t="s">
        <v>1214</v>
      </c>
      <c r="B5" s="4">
        <f>COUNTIFS(Enforcements!$N$2:$N$9999,Stats!A5,Enforcements!$O$2:$O$9999,"N")</f>
        <v>8</v>
      </c>
    </row>
    <row r="6" spans="1:2" x14ac:dyDescent="0.25">
      <c r="A6" s="6" t="s">
        <v>1251</v>
      </c>
      <c r="B6" s="4">
        <f>COUNTIFS(Enforcements!$N$2:$N$9999,Stats!A6,Enforcements!$O$2:$O$9999,"N")</f>
        <v>19</v>
      </c>
    </row>
    <row r="7" spans="1:2" x14ac:dyDescent="0.25">
      <c r="A7" s="6" t="s">
        <v>1234</v>
      </c>
      <c r="B7" s="4">
        <f>COUNTIFS(Enforcements!$N$2:$N$9999,Stats!A7,Enforcements!$O$2:$O$9999,"N")</f>
        <v>12</v>
      </c>
    </row>
    <row r="8" spans="1:2" x14ac:dyDescent="0.25">
      <c r="A8" s="6" t="s">
        <v>1266</v>
      </c>
      <c r="B8" s="4">
        <f>COUNTIFS(Enforcements!$N$2:$N$9999,Stats!A8,Enforcements!$O$2:$O$9999,"N")</f>
        <v>18</v>
      </c>
    </row>
    <row r="9" spans="1:2" x14ac:dyDescent="0.25">
      <c r="A9" s="6" t="s">
        <v>1225</v>
      </c>
      <c r="B9" s="4">
        <f>COUNTIFS(Enforcements!$N$2:$N$9999,Stats!A9,Enforcements!$O$2:$O$9999,"N")</f>
        <v>25</v>
      </c>
    </row>
    <row r="10" spans="1:2" x14ac:dyDescent="0.25">
      <c r="A10" s="6" t="s">
        <v>1261</v>
      </c>
      <c r="B10" s="4">
        <f>COUNTIFS(Enforcements!$N$2:$N$9999,Stats!A10,Enforcements!$O$2:$O$9999,"N")</f>
        <v>25</v>
      </c>
    </row>
    <row r="11" spans="1:2" x14ac:dyDescent="0.25">
      <c r="A11" s="6" t="s">
        <v>1250</v>
      </c>
      <c r="B11" s="4">
        <f>COUNTIFS(Enforcements!$N$2:$N$9999,Stats!A11,Enforcements!$O$2:$O$9999,"N")</f>
        <v>24</v>
      </c>
    </row>
    <row r="12" spans="1:2" x14ac:dyDescent="0.25">
      <c r="A12" s="6" t="s">
        <v>1259</v>
      </c>
      <c r="B12" s="4">
        <f>COUNTIFS(Enforcements!$N$2:$N$9999,Stats!A12,Enforcements!$O$2:$O$9999,"N")</f>
        <v>5</v>
      </c>
    </row>
    <row r="13" spans="1:2" x14ac:dyDescent="0.25">
      <c r="A13" s="6" t="s">
        <v>1221</v>
      </c>
      <c r="B13" s="4">
        <f>COUNTIFS(Enforcements!$N$2:$N$9999,Stats!A13,Enforcements!$O$2:$O$9999,"N")</f>
        <v>23</v>
      </c>
    </row>
    <row r="14" spans="1:2" x14ac:dyDescent="0.25">
      <c r="A14" s="6" t="s">
        <v>1242</v>
      </c>
      <c r="B14" s="4">
        <f>COUNTIFS(Enforcements!$N$2:$N$9999,Stats!A14,Enforcements!$O$2:$O$9999,"N")</f>
        <v>28</v>
      </c>
    </row>
    <row r="15" spans="1:2" x14ac:dyDescent="0.25">
      <c r="A15" s="6" t="s">
        <v>1246</v>
      </c>
      <c r="B15" s="4">
        <f>COUNTIFS(Enforcements!$N$2:$N$9999,Stats!A15,Enforcements!$O$2:$O$9999,"N")</f>
        <v>19</v>
      </c>
    </row>
    <row r="16" spans="1:2" x14ac:dyDescent="0.25">
      <c r="A16" s="6" t="s">
        <v>1269</v>
      </c>
      <c r="B16" s="4">
        <f>COUNTIFS(Enforcements!$N$2:$N$9999,Stats!A16,Enforcements!$O$2:$O$9999,"N")</f>
        <v>1</v>
      </c>
    </row>
    <row r="17" spans="1:2" x14ac:dyDescent="0.25">
      <c r="A17" s="6" t="s">
        <v>1236</v>
      </c>
      <c r="B17" s="4">
        <f>COUNTIFS(Enforcements!$N$2:$N$9999,Stats!A17,Enforcements!$O$2:$O$9999,"N")</f>
        <v>26</v>
      </c>
    </row>
    <row r="18" spans="1:2" x14ac:dyDescent="0.25">
      <c r="A18" s="6" t="s">
        <v>1227</v>
      </c>
      <c r="B18" s="4">
        <f>COUNTIFS(Enforcements!$N$2:$N$9999,Stats!A18,Enforcements!$O$2:$O$9999,"N")</f>
        <v>36</v>
      </c>
    </row>
    <row r="19" spans="1:2" x14ac:dyDescent="0.25">
      <c r="A19" s="6" t="s">
        <v>1260</v>
      </c>
      <c r="B19" s="4">
        <f>COUNTIFS(Enforcements!$N$2:$N$9999,Stats!A19,Enforcements!$O$2:$O$9999,"N")</f>
        <v>7</v>
      </c>
    </row>
    <row r="20" spans="1:2" x14ac:dyDescent="0.25">
      <c r="A20" s="6" t="s">
        <v>1254</v>
      </c>
      <c r="B20" s="4">
        <f>COUNTIFS(Enforcements!$N$2:$N$9999,Stats!A20,Enforcements!$O$2:$O$9999,"N")</f>
        <v>2</v>
      </c>
    </row>
    <row r="21" spans="1:2" x14ac:dyDescent="0.25">
      <c r="A21" s="6" t="s">
        <v>1256</v>
      </c>
      <c r="B21" s="4">
        <f>COUNTIFS(Enforcements!$N$2:$N$9999,Stats!A21,Enforcements!$O$2:$O$9999,"N")</f>
        <v>2</v>
      </c>
    </row>
    <row r="22" spans="1:2" x14ac:dyDescent="0.25">
      <c r="A22" s="6" t="s">
        <v>1238</v>
      </c>
      <c r="B22" s="4">
        <f>COUNTIFS(Enforcements!$N$2:$N$9999,Stats!A22,Enforcements!$O$2:$O$9999,"N")</f>
        <v>54</v>
      </c>
    </row>
    <row r="23" spans="1:2" x14ac:dyDescent="0.25">
      <c r="A23" s="6" t="s">
        <v>1253</v>
      </c>
      <c r="B23" s="4">
        <f>COUNTIFS(Enforcements!$N$2:$N$9999,Stats!A23,Enforcements!$O$2:$O$9999,"N")</f>
        <v>2</v>
      </c>
    </row>
    <row r="24" spans="1:2" x14ac:dyDescent="0.25">
      <c r="A24" s="6" t="s">
        <v>1258</v>
      </c>
      <c r="B24" s="4">
        <f>COUNTIFS(Enforcements!$N$2:$N$9999,Stats!A24,Enforcements!$O$2:$O$9999,"N")</f>
        <v>10</v>
      </c>
    </row>
    <row r="25" spans="1:2" x14ac:dyDescent="0.25">
      <c r="A25" s="6" t="s">
        <v>1232</v>
      </c>
      <c r="B25" s="4">
        <f>COUNTIFS(Enforcements!$N$2:$N$9999,Stats!A25,Enforcements!$O$2:$O$9999,"N")</f>
        <v>28</v>
      </c>
    </row>
    <row r="26" spans="1:2" x14ac:dyDescent="0.25">
      <c r="A26" s="6" t="s">
        <v>1235</v>
      </c>
      <c r="B26" s="4">
        <f>COUNTIFS(Enforcements!$N$2:$N$9999,Stats!A26,Enforcements!$O$2:$O$9999,"N")</f>
        <v>1</v>
      </c>
    </row>
    <row r="27" spans="1:2" x14ac:dyDescent="0.25">
      <c r="A27" s="6" t="s">
        <v>1241</v>
      </c>
      <c r="B27" s="4">
        <f>COUNTIFS(Enforcements!$N$2:$N$9999,Stats!A27,Enforcements!$O$2:$O$9999,"N")</f>
        <v>12</v>
      </c>
    </row>
    <row r="28" spans="1:2" x14ac:dyDescent="0.25">
      <c r="A28" s="6" t="s">
        <v>1249</v>
      </c>
      <c r="B28" s="4">
        <f>COUNTIFS(Enforcements!$N$2:$N$9999,Stats!A28,Enforcements!$O$2:$O$9999,"N")</f>
        <v>20</v>
      </c>
    </row>
    <row r="29" spans="1:2" x14ac:dyDescent="0.25">
      <c r="A29" s="6" t="s">
        <v>1218</v>
      </c>
      <c r="B29" s="4">
        <f>COUNTIFS(Enforcements!$N$2:$N$9999,Stats!A29,Enforcements!$O$2:$O$9999,"N")</f>
        <v>25</v>
      </c>
    </row>
    <row r="30" spans="1:2" x14ac:dyDescent="0.25">
      <c r="A30" s="6" t="s">
        <v>1237</v>
      </c>
      <c r="B30" s="4">
        <f>COUNTIFS(Enforcements!$N$2:$N$9999,Stats!A30,Enforcements!$O$2:$O$9999,"N")</f>
        <v>13</v>
      </c>
    </row>
    <row r="31" spans="1:2" x14ac:dyDescent="0.25">
      <c r="A31" s="6" t="s">
        <v>1226</v>
      </c>
      <c r="B31" s="4">
        <f>COUNTIFS(Enforcements!$N$2:$N$9999,Stats!A31,Enforcements!$O$2:$O$9999,"N")</f>
        <v>58</v>
      </c>
    </row>
    <row r="32" spans="1:2" x14ac:dyDescent="0.25">
      <c r="A32" s="6" t="s">
        <v>1247</v>
      </c>
      <c r="B32" s="4">
        <f>COUNTIFS(Enforcements!$N$2:$N$9999,Stats!A32,Enforcements!$O$2:$O$9999,"N")</f>
        <v>13</v>
      </c>
    </row>
    <row r="33" spans="1:2" x14ac:dyDescent="0.25">
      <c r="A33" s="6" t="s">
        <v>1255</v>
      </c>
      <c r="B33" s="4">
        <f>COUNTIFS(Enforcements!$N$2:$N$9999,Stats!A33,Enforcements!$O$2:$O$9999,"N")</f>
        <v>22</v>
      </c>
    </row>
    <row r="34" spans="1:2" x14ac:dyDescent="0.25">
      <c r="A34" s="6" t="s">
        <v>1223</v>
      </c>
      <c r="B34" s="4">
        <f>COUNTIFS(Enforcements!$N$2:$N$9999,Stats!A34,Enforcements!$O$2:$O$9999,"N")</f>
        <v>21</v>
      </c>
    </row>
    <row r="35" spans="1:2" x14ac:dyDescent="0.25">
      <c r="A35" s="6" t="s">
        <v>1231</v>
      </c>
      <c r="B35" s="4">
        <f>COUNTIFS(Enforcements!$N$2:$N$9999,Stats!A35,Enforcements!$O$2:$O$9999,"N")</f>
        <v>18</v>
      </c>
    </row>
    <row r="36" spans="1:2" x14ac:dyDescent="0.25">
      <c r="A36" s="6" t="s">
        <v>1215</v>
      </c>
      <c r="B36" s="4">
        <f>COUNTIFS(Enforcements!$N$2:$N$9999,Stats!A36,Enforcements!$O$2:$O$9999,"N")</f>
        <v>58</v>
      </c>
    </row>
    <row r="37" spans="1:2" x14ac:dyDescent="0.25">
      <c r="A37" s="6" t="s">
        <v>1229</v>
      </c>
      <c r="B37" s="4">
        <f>COUNTIFS(Enforcements!$N$2:$N$9999,Stats!A37,Enforcements!$O$2:$O$9999,"N")</f>
        <v>48</v>
      </c>
    </row>
    <row r="38" spans="1:2" x14ac:dyDescent="0.25">
      <c r="A38" s="6" t="s">
        <v>1263</v>
      </c>
      <c r="B38" s="4">
        <f>COUNTIFS(Enforcements!$N$2:$N$9999,Stats!A38,Enforcements!$O$2:$O$9999,"N")</f>
        <v>18</v>
      </c>
    </row>
    <row r="39" spans="1:2" x14ac:dyDescent="0.25">
      <c r="A39" s="6" t="s">
        <v>1240</v>
      </c>
      <c r="B39" s="4">
        <f>COUNTIFS(Enforcements!$N$2:$N$9999,Stats!A39,Enforcements!$O$2:$O$9999,"N")</f>
        <v>14</v>
      </c>
    </row>
    <row r="40" spans="1:2" x14ac:dyDescent="0.25">
      <c r="A40" s="6" t="s">
        <v>1265</v>
      </c>
      <c r="B40" s="4">
        <f>COUNTIFS(Enforcements!$N$2:$N$9999,Stats!A40,Enforcements!$O$2:$O$9999,"N")</f>
        <v>7</v>
      </c>
    </row>
    <row r="41" spans="1:2" x14ac:dyDescent="0.25">
      <c r="A41" s="6" t="s">
        <v>1267</v>
      </c>
      <c r="B41" s="4">
        <f>COUNTIFS(Enforcements!$N$2:$N$9999,Stats!A41,Enforcements!$O$2:$O$9999,"N")</f>
        <v>9</v>
      </c>
    </row>
    <row r="42" spans="1:2" x14ac:dyDescent="0.25">
      <c r="A42" s="6" t="s">
        <v>1252</v>
      </c>
      <c r="B42" s="4">
        <f>COUNTIFS(Enforcements!$N$2:$N$9999,Stats!A42,Enforcements!$O$2:$O$9999,"N")</f>
        <v>25</v>
      </c>
    </row>
    <row r="43" spans="1:2" x14ac:dyDescent="0.25">
      <c r="A43" s="6" t="s">
        <v>1243</v>
      </c>
      <c r="B43" s="4">
        <f>COUNTIFS(Enforcements!$N$2:$N$9999,Stats!A43,Enforcements!$O$2:$O$9999,"N")</f>
        <v>19</v>
      </c>
    </row>
    <row r="44" spans="1:2" x14ac:dyDescent="0.25">
      <c r="A44" s="6" t="s">
        <v>1219</v>
      </c>
      <c r="B44" s="4">
        <f>COUNTIFS(Enforcements!$N$2:$N$9999,Stats!A44,Enforcements!$O$2:$O$9999,"N")</f>
        <v>17</v>
      </c>
    </row>
    <row r="45" spans="1:2" x14ac:dyDescent="0.25">
      <c r="A45" s="6" t="s">
        <v>1222</v>
      </c>
      <c r="B45" s="4">
        <f>COUNTIFS(Enforcements!$N$2:$N$9999,Stats!A45,Enforcements!$O$2:$O$9999,"N")</f>
        <v>13</v>
      </c>
    </row>
    <row r="46" spans="1:2" x14ac:dyDescent="0.25">
      <c r="A46" s="6" t="s">
        <v>1228</v>
      </c>
      <c r="B46" s="4">
        <f>COUNTIFS(Enforcements!$N$2:$N$9999,Stats!A46,Enforcements!$O$2:$O$9999,"N")</f>
        <v>45</v>
      </c>
    </row>
    <row r="47" spans="1:2" x14ac:dyDescent="0.25">
      <c r="A47" s="6" t="s">
        <v>1220</v>
      </c>
      <c r="B47" s="4">
        <f>COUNTIFS(Enforcements!$N$2:$N$9999,Stats!A47,Enforcements!$O$2:$O$9999,"N")</f>
        <v>48</v>
      </c>
    </row>
    <row r="48" spans="1:2" x14ac:dyDescent="0.25">
      <c r="A48" s="6" t="s">
        <v>1224</v>
      </c>
      <c r="B48" s="4">
        <f>COUNTIFS(Enforcements!$N$2:$N$9999,Stats!A48,Enforcements!$O$2:$O$9999,"N")</f>
        <v>80</v>
      </c>
    </row>
    <row r="49" spans="1:2" x14ac:dyDescent="0.25">
      <c r="A49" s="6" t="s">
        <v>1245</v>
      </c>
      <c r="B49" s="4">
        <f>COUNTIFS(Enforcements!$N$2:$N$9999,Stats!A49,Enforcements!$O$2:$O$9999,"N")</f>
        <v>17</v>
      </c>
    </row>
    <row r="50" spans="1:2" x14ac:dyDescent="0.25">
      <c r="A50" s="6" t="s">
        <v>1268</v>
      </c>
      <c r="B50" s="4">
        <f>COUNTIFS(Enforcements!$N$2:$N$9999,Stats!A50,Enforcements!$O$2:$O$9999,"N")</f>
        <v>30</v>
      </c>
    </row>
    <row r="51" spans="1:2" x14ac:dyDescent="0.25">
      <c r="A51" s="6" t="s">
        <v>1217</v>
      </c>
      <c r="B51" s="4">
        <f>COUNTIFS(Enforcements!$N$2:$N$9999,Stats!A51,Enforcements!$O$2:$O$9999,"N")</f>
        <v>123</v>
      </c>
    </row>
    <row r="52" spans="1:2" x14ac:dyDescent="0.25">
      <c r="A52" s="6" t="s">
        <v>1270</v>
      </c>
      <c r="B52" s="4">
        <f>COUNTIFS(Enforcements!$N$2:$N$9999,Stats!A52,Enforcements!$O$2:$O$9999,"N")</f>
        <v>5</v>
      </c>
    </row>
    <row r="53" spans="1:2" x14ac:dyDescent="0.25">
      <c r="A53" s="6" t="s">
        <v>1216</v>
      </c>
      <c r="B53" s="4">
        <f>COUNTIFS(Enforcements!$N$2:$N$9999,Stats!A53,Enforcements!$O$2:$O$9999,"N")</f>
        <v>5</v>
      </c>
    </row>
    <row r="54" spans="1:2" x14ac:dyDescent="0.25">
      <c r="A54" s="6" t="s">
        <v>1264</v>
      </c>
      <c r="B54" s="4">
        <f>COUNTIFS(Enforcements!$N$2:$N$9999,Stats!A54,Enforcements!$O$2:$O$9999,"N")</f>
        <v>3</v>
      </c>
    </row>
    <row r="55" spans="1:2" x14ac:dyDescent="0.25">
      <c r="A55" s="6" t="s">
        <v>1239</v>
      </c>
      <c r="B55" s="4">
        <f>COUNTIFS(Enforcements!$N$2:$N$9999,Stats!A55,Enforcements!$O$2:$O$9999,"N")</f>
        <v>1</v>
      </c>
    </row>
    <row r="56" spans="1:2" x14ac:dyDescent="0.25">
      <c r="A56" s="6" t="s">
        <v>1233</v>
      </c>
      <c r="B56" s="4">
        <f>COUNTIFS(Enforcements!$N$2:$N$9999,Stats!A56,Enforcements!$O$2:$O$9999,"N")</f>
        <v>22</v>
      </c>
    </row>
    <row r="57" spans="1:2" x14ac:dyDescent="0.25">
      <c r="A57" s="6" t="s">
        <v>1230</v>
      </c>
      <c r="B57" s="4">
        <f>COUNTIFS(Enforcements!$N$2:$N$9999,Stats!A57,Enforcements!$O$2:$O$9999,"N")</f>
        <v>17</v>
      </c>
    </row>
    <row r="58" spans="1:2" x14ac:dyDescent="0.25">
      <c r="A58" s="6" t="s">
        <v>1248</v>
      </c>
      <c r="B58" s="4">
        <f>COUNTIFS(Enforcements!$N$2:$N$9999,Stats!A58,Enforcements!$O$2:$O$9999,"N")</f>
        <v>13</v>
      </c>
    </row>
    <row r="59" spans="1:2" x14ac:dyDescent="0.25">
      <c r="A59" s="6" t="b">
        <v>1</v>
      </c>
      <c r="B59" s="4">
        <f>COUNTIFS(Enforcements!$N$2:$N$9999,Stats!A59,Enforcements!$O$2:$O$9999,"N")</f>
        <v>4</v>
      </c>
    </row>
  </sheetData>
  <sortState ref="A1:A1262">
    <sortCondition ref="A1:A1262"/>
  </sortState>
  <conditionalFormatting sqref="A2:A59">
    <cfRule type="expression" dxfId="21" priority="22">
      <formula>$O2="Y"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Enforcements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2016-09-30T14:39:51Z</dcterms:created>
  <dcterms:modified xsi:type="dcterms:W3CDTF">2016-09-30T14:47:46Z</dcterms:modified>
</cp:coreProperties>
</file>