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CIONES ARQUITECTONICAS CAVS\SACAVS PROYECTOS\01-Machote Presupuesto\"/>
    </mc:Choice>
  </mc:AlternateContent>
  <xr:revisionPtr revIDLastSave="0" documentId="13_ncr:1_{62493BD0-99A7-4EAD-A900-BA1390B580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eriales" sheetId="1" r:id="rId1"/>
    <sheet name="Calculos" sheetId="3" r:id="rId2"/>
  </sheets>
  <definedNames>
    <definedName name="_xlnm._FilterDatabase" localSheetId="0" hidden="1">Materiales!$A$2:$D$141</definedName>
  </definedNames>
  <calcPr calcId="181029"/>
</workbook>
</file>

<file path=xl/calcChain.xml><?xml version="1.0" encoding="utf-8"?>
<calcChain xmlns="http://schemas.openxmlformats.org/spreadsheetml/2006/main">
  <c r="D115" i="1" l="1"/>
  <c r="D8" i="3" l="1"/>
  <c r="D130" i="1"/>
  <c r="D134" i="1"/>
  <c r="D66" i="1"/>
  <c r="D67" i="1"/>
  <c r="D68" i="1"/>
  <c r="D69" i="1"/>
  <c r="B35" i="3" l="1"/>
  <c r="B19" i="3" l="1"/>
  <c r="F29" i="3"/>
  <c r="B4" i="3" l="1"/>
  <c r="B3" i="3"/>
  <c r="B2" i="3"/>
  <c r="D86" i="1" l="1"/>
  <c r="D44" i="1" l="1"/>
  <c r="B41" i="3" l="1"/>
  <c r="B38" i="3"/>
  <c r="D77" i="1" l="1"/>
  <c r="D131" i="1"/>
  <c r="D39" i="1" l="1"/>
  <c r="D121" i="1"/>
  <c r="F27" i="3" l="1"/>
  <c r="F28" i="3"/>
  <c r="F31" i="3" l="1"/>
  <c r="B26" i="3" s="1"/>
  <c r="B23" i="3"/>
  <c r="B14" i="3"/>
  <c r="B11" i="3"/>
  <c r="B8" i="3"/>
  <c r="D6" i="1" l="1"/>
  <c r="D7" i="1"/>
  <c r="D29" i="1"/>
  <c r="D4" i="1"/>
  <c r="D71" i="1"/>
  <c r="D72" i="1"/>
  <c r="D127" i="1"/>
  <c r="D128" i="1"/>
  <c r="D129" i="1"/>
  <c r="D3" i="1"/>
  <c r="D84" i="1"/>
  <c r="D85" i="1"/>
  <c r="D95" i="1"/>
  <c r="D32" i="1"/>
  <c r="D31" i="1"/>
  <c r="D33" i="1"/>
  <c r="D34" i="1"/>
  <c r="D35" i="1"/>
  <c r="D36" i="1"/>
  <c r="D124" i="1"/>
  <c r="D109" i="1"/>
  <c r="D125" i="1"/>
  <c r="D126" i="1"/>
  <c r="D108" i="1"/>
  <c r="D105" i="1"/>
  <c r="D104" i="1"/>
  <c r="D106" i="1"/>
  <c r="D107" i="1"/>
  <c r="D17" i="1"/>
  <c r="D18" i="1"/>
  <c r="D19" i="1"/>
  <c r="D20" i="1"/>
  <c r="D14" i="1"/>
  <c r="D16" i="1"/>
  <c r="D15" i="1"/>
  <c r="D24" i="1"/>
  <c r="D21" i="1"/>
  <c r="D22" i="1"/>
  <c r="D23" i="1"/>
  <c r="D11" i="1"/>
  <c r="D12" i="1"/>
  <c r="D13" i="1"/>
  <c r="D110" i="1"/>
  <c r="D112" i="1"/>
  <c r="D113" i="1"/>
  <c r="D118" i="1"/>
  <c r="D119" i="1"/>
  <c r="D123" i="1"/>
  <c r="D116" i="1"/>
  <c r="D122" i="1"/>
  <c r="D120" i="1"/>
  <c r="D111" i="1"/>
  <c r="D117" i="1"/>
  <c r="D114" i="1"/>
  <c r="D92" i="1"/>
  <c r="D50" i="1"/>
  <c r="D55" i="1"/>
  <c r="D51" i="1"/>
  <c r="D49" i="1"/>
  <c r="D54" i="1"/>
  <c r="D48" i="1"/>
  <c r="D53" i="1"/>
  <c r="D47" i="1"/>
  <c r="D52" i="1"/>
  <c r="D59" i="1"/>
  <c r="D57" i="1"/>
  <c r="D58" i="1"/>
  <c r="D56" i="1"/>
  <c r="D99" i="1"/>
  <c r="D9" i="1"/>
  <c r="D10" i="1"/>
  <c r="D28" i="1"/>
  <c r="D75" i="1"/>
  <c r="D70" i="1"/>
  <c r="D8" i="1"/>
  <c r="D41" i="1"/>
  <c r="D40" i="1"/>
  <c r="D96" i="1"/>
  <c r="D45" i="1"/>
  <c r="D43" i="1"/>
  <c r="D93" i="1"/>
  <c r="D94" i="1"/>
  <c r="D101" i="1"/>
  <c r="D102" i="1"/>
  <c r="D74" i="1"/>
  <c r="D97" i="1"/>
  <c r="D88" i="1"/>
  <c r="D87" i="1"/>
  <c r="D38" i="1"/>
  <c r="D37" i="1"/>
  <c r="D79" i="1"/>
  <c r="D78" i="1"/>
  <c r="D100" i="1"/>
  <c r="D90" i="1"/>
  <c r="D89" i="1"/>
  <c r="D103" i="1"/>
  <c r="D25" i="1"/>
  <c r="D64" i="1"/>
  <c r="D133" i="1"/>
  <c r="D26" i="1"/>
  <c r="D27" i="1"/>
  <c r="D46" i="1"/>
  <c r="D98" i="1"/>
  <c r="D62" i="1"/>
  <c r="D63" i="1"/>
  <c r="D91" i="1"/>
  <c r="D60" i="1"/>
  <c r="D73" i="1"/>
  <c r="D42" i="1"/>
  <c r="D81" i="1"/>
  <c r="D80" i="1"/>
  <c r="D83" i="1"/>
  <c r="D61" i="1"/>
  <c r="D132" i="1"/>
  <c r="D82" i="1"/>
  <c r="D65" i="1"/>
  <c r="D76" i="1"/>
  <c r="D30" i="1"/>
  <c r="D135" i="1"/>
  <c r="D136" i="1"/>
  <c r="D137" i="1"/>
  <c r="D138" i="1"/>
  <c r="D139" i="1"/>
  <c r="D5" i="1"/>
  <c r="D140" i="1" l="1"/>
  <c r="E140" i="1" s="1"/>
</calcChain>
</file>

<file path=xl/sharedStrings.xml><?xml version="1.0" encoding="utf-8"?>
<sst xmlns="http://schemas.openxmlformats.org/spreadsheetml/2006/main" count="176" uniqueCount="167">
  <si>
    <t>Materiales</t>
  </si>
  <si>
    <t xml:space="preserve">Cantidad </t>
  </si>
  <si>
    <t xml:space="preserve">Precio </t>
  </si>
  <si>
    <t>MATERIALES</t>
  </si>
  <si>
    <t>Block 12cm</t>
  </si>
  <si>
    <t>Block 15cm</t>
  </si>
  <si>
    <t>Block 20cm</t>
  </si>
  <si>
    <t>Cemento</t>
  </si>
  <si>
    <t>Arena</t>
  </si>
  <si>
    <t>caja de breaker 12 espacios</t>
  </si>
  <si>
    <t>caja de breaker 16 espacios</t>
  </si>
  <si>
    <t>caja de breaker 24espacios</t>
  </si>
  <si>
    <t>lamina de zinc hg #28 0.81x 3.66</t>
  </si>
  <si>
    <t>lamina de zinc hg #26 0.81x 3.66</t>
  </si>
  <si>
    <t>lamina de zinc hg #26 1.05 x 3.66</t>
  </si>
  <si>
    <t>lamina de zinc hg #26 0.81x 3.05</t>
  </si>
  <si>
    <t>lamina de zinc hg #28 0.81x 3.05</t>
  </si>
  <si>
    <t>lamina de zinc hg #26 0.81x 2.44</t>
  </si>
  <si>
    <t>lamina de zinc hg #28 0.81x 2.44</t>
  </si>
  <si>
    <t>lamina de zinc hg #26 0.81x 1.83</t>
  </si>
  <si>
    <t>lamina de zinc hg #28 0.81x 1.83</t>
  </si>
  <si>
    <t>lamina rectangular esmaltada #26 1.07 x 2.44</t>
  </si>
  <si>
    <t>lamina rectangular esmaltada #26 1.07 x 3.05</t>
  </si>
  <si>
    <t>lamina rectangular esmaltada #26 1.07 x 1.83</t>
  </si>
  <si>
    <t>piso porcelanto</t>
  </si>
  <si>
    <t xml:space="preserve">tablilla plastica </t>
  </si>
  <si>
    <t>densglass 12mm</t>
  </si>
  <si>
    <t>plyrock de 8mm</t>
  </si>
  <si>
    <t>plyrock de 10mm</t>
  </si>
  <si>
    <t>tubo concreto de 90 x 1.00m</t>
  </si>
  <si>
    <t>caja de registro concreto 53 x 53</t>
  </si>
  <si>
    <t>viguetas de entrepiso</t>
  </si>
  <si>
    <t>luces led empotrada cuadrado de 6400k luz dia prime 18w</t>
  </si>
  <si>
    <t>luces led empotrada redondo de 6400k luz dia prime 18w</t>
  </si>
  <si>
    <t>sanitario</t>
  </si>
  <si>
    <t>lavamanos</t>
  </si>
  <si>
    <t>pila</t>
  </si>
  <si>
    <t>fregadero</t>
  </si>
  <si>
    <t>puertas de pino de 95cm x 2.10</t>
  </si>
  <si>
    <t>puertas de pino de 80cm x 2.10</t>
  </si>
  <si>
    <t>puertas principales 95cm x 2.10</t>
  </si>
  <si>
    <t xml:space="preserve">llavin principal </t>
  </si>
  <si>
    <t>ventanas aluminio</t>
  </si>
  <si>
    <t>puertas de vidrio</t>
  </si>
  <si>
    <t xml:space="preserve">plafones </t>
  </si>
  <si>
    <t>Arena (metro cubico)</t>
  </si>
  <si>
    <t>piedra cuartilla 25mm (metro cubico)</t>
  </si>
  <si>
    <t>Piedra quinta 12mm (metro cubico)</t>
  </si>
  <si>
    <t>Varilla #3 6 metros grado 40</t>
  </si>
  <si>
    <t>Varilla #4 6 metros grado 40</t>
  </si>
  <si>
    <t>Varilla #5 6 metros grado 40</t>
  </si>
  <si>
    <t>Regla de 1X3 4 varas (3.20M)</t>
  </si>
  <si>
    <t>Regla de 1X4 4 varas (3.20M)</t>
  </si>
  <si>
    <t>Tabla de Formaleta 30cm 4 varas (3.20M)</t>
  </si>
  <si>
    <t>Clavos 1" x kg</t>
  </si>
  <si>
    <t>Clavos 1 1/2" x kg</t>
  </si>
  <si>
    <t>Clavos 2" x kg</t>
  </si>
  <si>
    <t>Clavos de acero 1" und.</t>
  </si>
  <si>
    <t>Clavos de acero 1-1/2" x kg</t>
  </si>
  <si>
    <t>Clavos de acero 2" x kg</t>
  </si>
  <si>
    <t>tubo PVC para agua 1/2" SCH40 6M</t>
  </si>
  <si>
    <t>tubo CPVC agua caliente 1/2" SCH40 6M</t>
  </si>
  <si>
    <t>tubo PVC SANITARIO 3" SDR50 6M</t>
  </si>
  <si>
    <t>tubo PVC SANITARIO 4" SDR50 6M</t>
  </si>
  <si>
    <t>tubo CONDUIT TIPO A 3/4" 3M</t>
  </si>
  <si>
    <t>tubo CONDUIT TIPO A 1/2" 3M</t>
  </si>
  <si>
    <t>tubo CONDUIT TIPO A 1" 3M</t>
  </si>
  <si>
    <t>tubo CONDUIT TIPO A 2" 3M</t>
  </si>
  <si>
    <t>tubo CONDUIT TIPO A 3" 3M</t>
  </si>
  <si>
    <t>cable electrico #12 CAJA 100M</t>
  </si>
  <si>
    <t>cable electrico #10 X M</t>
  </si>
  <si>
    <t>cable electrico #8 X M</t>
  </si>
  <si>
    <t>cable electrico #6 X M</t>
  </si>
  <si>
    <t>cable electrico #4 X M</t>
  </si>
  <si>
    <t>cable electrico #2 X M</t>
  </si>
  <si>
    <t>cable electrico #12 X M</t>
  </si>
  <si>
    <t xml:space="preserve">caja de breaker 8 espacios </t>
  </si>
  <si>
    <t>breaker 20Amp</t>
  </si>
  <si>
    <t>tubo estructuraL 3x3" calibre 1.8 galbanizado 6M</t>
  </si>
  <si>
    <t>tubo estructuraL 4x4" calibre 1.8 galbanizado 6M</t>
  </si>
  <si>
    <t>tubo estructuraL 4x8" Calibre 2.37 hierro negro 6M</t>
  </si>
  <si>
    <t>tubo estructuraL 6x4" Calibre 2.37 hierro negro 6M</t>
  </si>
  <si>
    <t>tubo estructuraL 4¨x8" Calibre 2.37 hierro negro 6M</t>
  </si>
  <si>
    <t>tubo estructuraL 6x6" Calibre 2.37 hierro negro 6M</t>
  </si>
  <si>
    <t>tubo estructuraL 4x4" calibre 2.37 hierro negro 6M</t>
  </si>
  <si>
    <t>tubo estructuraL 4x4" calibre 1.8 hierro negro 6M</t>
  </si>
  <si>
    <t>tubo estructuraL 3¨x3" calibre 1.8 hierro negro 6M</t>
  </si>
  <si>
    <t>tubo estructuraL 2x2" calibre 1.8 hierro negro 6M</t>
  </si>
  <si>
    <t>soldadura 3/32 KG</t>
  </si>
  <si>
    <t>tornillo para techo PAQUETE 100</t>
  </si>
  <si>
    <t xml:space="preserve">botaguas #26 12" (30CM) 1.83M LARGO </t>
  </si>
  <si>
    <t>canoas CON BAJANTES ML</t>
  </si>
  <si>
    <t>fragua 2KG</t>
  </si>
  <si>
    <t>FACHALETA</t>
  </si>
  <si>
    <t>bondex SACO 25KG</t>
  </si>
  <si>
    <t>furring CALIBRE 20</t>
  </si>
  <si>
    <t>stud de 3" calibre 20 3.05m</t>
  </si>
  <si>
    <t>stud de 4" calibre 20 3.05M</t>
  </si>
  <si>
    <t>track de 3" calibre 20 3.05M</t>
  </si>
  <si>
    <t>pintura antihongos base agua GALON</t>
  </si>
  <si>
    <t>tiner GALON</t>
  </si>
  <si>
    <t>repello grueso SACO 40KG</t>
  </si>
  <si>
    <t>repello fino SACO 40KG</t>
  </si>
  <si>
    <t>pasta paredes SACO</t>
  </si>
  <si>
    <t>durock 12 mm</t>
  </si>
  <si>
    <t>tornillos para pared liviana PAQ. 100</t>
  </si>
  <si>
    <t>roda pie madera 1 VARA</t>
  </si>
  <si>
    <t>malla electrosodada #2 (4.88MM)</t>
  </si>
  <si>
    <t>interruptor (luces)</t>
  </si>
  <si>
    <t xml:space="preserve">toma corrientes doble </t>
  </si>
  <si>
    <t xml:space="preserve">Concreto 210kg/cm² </t>
  </si>
  <si>
    <t xml:space="preserve">Piedra </t>
  </si>
  <si>
    <t>Subtotal</t>
  </si>
  <si>
    <r>
      <t xml:space="preserve">Alambre Negro </t>
    </r>
    <r>
      <rPr>
        <b/>
        <i/>
        <sz val="11"/>
        <rFont val="BankGothic Md BT"/>
        <family val="2"/>
      </rPr>
      <t>#16</t>
    </r>
    <r>
      <rPr>
        <b/>
        <sz val="12"/>
        <rFont val="BankGothic Md BT"/>
        <family val="2"/>
      </rPr>
      <t xml:space="preserve"> x kg</t>
    </r>
  </si>
  <si>
    <t>Gran Total</t>
  </si>
  <si>
    <t>SACOS</t>
  </si>
  <si>
    <t>REPELLO FINO (M²)</t>
  </si>
  <si>
    <t>TORNILLOS PARA FIBROCEMENTO</t>
  </si>
  <si>
    <t>LAMINAS DE FIBROCEMENTO</t>
  </si>
  <si>
    <t>LAMINA DE TECHO</t>
  </si>
  <si>
    <t>AREA</t>
  </si>
  <si>
    <t>LARGO DE TECHO</t>
  </si>
  <si>
    <t>ANCHO DE TECHO</t>
  </si>
  <si>
    <t>METROS LINEALES DE CLAVADORES</t>
  </si>
  <si>
    <t>CANTIDAD DE CLAVADORES RT 3¨CALIBRE 1.5</t>
  </si>
  <si>
    <t>TORNILLOS DE TECHO</t>
  </si>
  <si>
    <t>alambre negro</t>
  </si>
  <si>
    <t>peso var #3</t>
  </si>
  <si>
    <t>peso var #4</t>
  </si>
  <si>
    <t>peso var #5</t>
  </si>
  <si>
    <t>peso var #2</t>
  </si>
  <si>
    <t>Cantidad de varillas</t>
  </si>
  <si>
    <t>peso sumado de varillas</t>
  </si>
  <si>
    <t>peso total de varillas</t>
  </si>
  <si>
    <t>clavadores 3¨(rt0-16)calibre 1.5 galbanizado</t>
  </si>
  <si>
    <t>tubo estructuraL 6x2" Calibre 2.37 hierro negro 6M</t>
  </si>
  <si>
    <t>durock 25 mm</t>
  </si>
  <si>
    <t>varilla lisa 3/4¨</t>
  </si>
  <si>
    <t>PLETINA 5X3mm</t>
  </si>
  <si>
    <t>Pintura (M²)</t>
  </si>
  <si>
    <t>Galones</t>
  </si>
  <si>
    <t>Bondex</t>
  </si>
  <si>
    <t>m² de piso</t>
  </si>
  <si>
    <t>m² DE PISO</t>
  </si>
  <si>
    <t>furring CALIBRE 21</t>
  </si>
  <si>
    <t>LAMINA 3.05X0.83 COBERTURA M²</t>
  </si>
  <si>
    <t>FRAGUA saco 2kg</t>
  </si>
  <si>
    <t>repello muro seco 25kg</t>
  </si>
  <si>
    <t>REPELLO muro seco (M²)</t>
  </si>
  <si>
    <t>breaker doble 40Amp</t>
  </si>
  <si>
    <t>breaker doble 50Amp</t>
  </si>
  <si>
    <t>gypsUM verdr RH12mm</t>
  </si>
  <si>
    <t>lamina rectangular esmaltada #26 1.07 x 3.65</t>
  </si>
  <si>
    <t xml:space="preserve">lamina tipo teja #26 1.05 x 3.66 </t>
  </si>
  <si>
    <t>Breaker principal 100amp</t>
  </si>
  <si>
    <t>Medidor con prevista breaker principal</t>
  </si>
  <si>
    <t>caja para breaker principal</t>
  </si>
  <si>
    <t>base medidor</t>
  </si>
  <si>
    <t>track de 4" calibre 20 3.05M</t>
  </si>
  <si>
    <t>Varilla #6 6 metros grado 40</t>
  </si>
  <si>
    <t>tubo estructuraL 2x2" calibre 1.5 galbanizado 6M</t>
  </si>
  <si>
    <t>tubo estructuraL 1x1" calibre 1.5 hierro negro 6M</t>
  </si>
  <si>
    <t xml:space="preserve">botaguas #26 18" (30CM) 1.83M LARGO </t>
  </si>
  <si>
    <t>cajas octogonales pvc</t>
  </si>
  <si>
    <t>cajas rectangulares pvc</t>
  </si>
  <si>
    <t>piso ceramica</t>
  </si>
  <si>
    <t>tubo estructuraL 4x2" Calibre 1.8 hierro negro 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</si>
</sst>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₡&quot;* #,##0_-;\-&quot;₡&quot;* #,##0_-;_-&quot;₡&quot;* &quot;-&quot;_-;_-@_-"/>
    <numFmt numFmtId="164" formatCode="_-[$₡-140A]* #,##0.00_-;\-[$₡-140A]* #,##0.00_-;_-[$₡-140A]* &quot;-&quot;??_-;_-@_-"/>
    <numFmt numFmtId="165" formatCode="_-&quot;₡&quot;* #,##0.0_-;\-&quot;₡&quot;* #,##0.0_-;_-&quot;₡&quot;* &quot;-&quot;?_-;_-@_-"/>
  </numFmts>
  <fonts count="12" x14ac:knownFonts="1">
    <font>
      <sz val="11"/>
      <color theme="1"/>
      <name val="Calibri"/>
      <family val="2"/>
      <scheme val="minor"/>
    </font>
    <font>
      <sz val="12"/>
      <name val="BankGothic Md BT"/>
      <family val="2"/>
    </font>
    <font>
      <b/>
      <sz val="12"/>
      <name val="BankGothic Md BT"/>
      <family val="2"/>
    </font>
    <font>
      <sz val="11"/>
      <color theme="1"/>
      <name val="Calibri"/>
      <family val="2"/>
      <scheme val="minor"/>
    </font>
    <font>
      <sz val="11"/>
      <color theme="1"/>
      <name val="BankGothic Md BT"/>
      <family val="2"/>
    </font>
    <font>
      <b/>
      <sz val="12"/>
      <color theme="1"/>
      <name val="BankGothic Md BT"/>
      <family val="2"/>
    </font>
    <font>
      <b/>
      <i/>
      <sz val="11"/>
      <name val="BankGothic Md BT"/>
      <family val="2"/>
    </font>
    <font>
      <b/>
      <u/>
      <sz val="12"/>
      <name val="BankGothic Md BT"/>
      <family val="2"/>
    </font>
    <font>
      <b/>
      <sz val="12"/>
      <name val="BankGothic Lt BT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 val="singleAccounting"/>
      <sz val="12"/>
      <name val="BankGothic Md BT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5" fillId="5" borderId="1" xfId="0" applyFont="1" applyFill="1" applyBorder="1"/>
    <xf numFmtId="0" fontId="1" fillId="2" borderId="1" xfId="0" applyFont="1" applyFill="1" applyBorder="1"/>
    <xf numFmtId="42" fontId="1" fillId="5" borderId="1" xfId="1" applyFont="1" applyFill="1" applyBorder="1" applyAlignment="1">
      <alignment horizontal="left" vertical="top"/>
    </xf>
    <xf numFmtId="42" fontId="1" fillId="5" borderId="1" xfId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42" fontId="0" fillId="4" borderId="1" xfId="0" applyNumberFormat="1" applyFill="1" applyBorder="1"/>
    <xf numFmtId="0" fontId="2" fillId="7" borderId="1" xfId="0" applyFont="1" applyFill="1" applyBorder="1"/>
    <xf numFmtId="0" fontId="7" fillId="7" borderId="1" xfId="0" applyFont="1" applyFill="1" applyBorder="1"/>
    <xf numFmtId="0" fontId="8" fillId="7" borderId="1" xfId="0" applyFont="1" applyFill="1" applyBorder="1"/>
    <xf numFmtId="0" fontId="2" fillId="8" borderId="1" xfId="0" applyFont="1" applyFill="1" applyBorder="1"/>
    <xf numFmtId="0" fontId="1" fillId="8" borderId="1" xfId="0" applyFont="1" applyFill="1" applyBorder="1"/>
    <xf numFmtId="42" fontId="1" fillId="8" borderId="1" xfId="1" applyFont="1" applyFill="1" applyBorder="1" applyAlignment="1">
      <alignment horizontal="left" vertical="center"/>
    </xf>
    <xf numFmtId="42" fontId="0" fillId="9" borderId="1" xfId="0" applyNumberFormat="1" applyFill="1" applyBorder="1"/>
    <xf numFmtId="0" fontId="10" fillId="10" borderId="0" xfId="0" applyFont="1" applyFill="1"/>
    <xf numFmtId="0" fontId="0" fillId="10" borderId="0" xfId="0" applyFill="1"/>
    <xf numFmtId="165" fontId="0" fillId="11" borderId="0" xfId="0" applyNumberFormat="1" applyFill="1"/>
    <xf numFmtId="42" fontId="11" fillId="5" borderId="1" xfId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2"/>
  <sheetViews>
    <sheetView tabSelected="1" topLeftCell="A16" zoomScale="130" zoomScaleNormal="130" workbookViewId="0">
      <selection activeCell="B30" sqref="B30"/>
    </sheetView>
  </sheetViews>
  <sheetFormatPr baseColWidth="10" defaultRowHeight="15" x14ac:dyDescent="0.25"/>
  <cols>
    <col min="1" max="1" width="84.140625" customWidth="1"/>
    <col min="2" max="2" width="23.85546875" customWidth="1"/>
    <col min="3" max="3" width="18.7109375" style="2" customWidth="1"/>
    <col min="4" max="4" width="16.85546875" customWidth="1"/>
    <col min="5" max="5" width="15" bestFit="1" customWidth="1"/>
  </cols>
  <sheetData>
    <row r="1" spans="1:4" ht="15.75" x14ac:dyDescent="0.25">
      <c r="A1" s="23" t="s">
        <v>3</v>
      </c>
      <c r="B1" s="23"/>
      <c r="C1" s="23"/>
      <c r="D1" s="23"/>
    </row>
    <row r="2" spans="1:4" ht="15.75" x14ac:dyDescent="0.25">
      <c r="A2" s="3" t="s">
        <v>0</v>
      </c>
      <c r="B2" s="4" t="s">
        <v>1</v>
      </c>
      <c r="C2" s="5" t="s">
        <v>2</v>
      </c>
      <c r="D2" s="6" t="s">
        <v>112</v>
      </c>
    </row>
    <row r="3" spans="1:4" ht="15.75" x14ac:dyDescent="0.25">
      <c r="A3" s="12" t="s">
        <v>113</v>
      </c>
      <c r="B3" s="7"/>
      <c r="C3" s="9">
        <v>955</v>
      </c>
      <c r="D3" s="11">
        <f t="shared" ref="D3:D34" si="0">B3*C3</f>
        <v>0</v>
      </c>
    </row>
    <row r="4" spans="1:4" ht="15.75" x14ac:dyDescent="0.25">
      <c r="A4" s="12" t="s">
        <v>45</v>
      </c>
      <c r="B4" s="7">
        <v>1</v>
      </c>
      <c r="C4" s="9">
        <v>17000</v>
      </c>
      <c r="D4" s="11">
        <f t="shared" si="0"/>
        <v>17000</v>
      </c>
    </row>
    <row r="5" spans="1:4" ht="15.75" x14ac:dyDescent="0.25">
      <c r="A5" s="12" t="s">
        <v>4</v>
      </c>
      <c r="B5" s="7">
        <v>130</v>
      </c>
      <c r="C5" s="8">
        <v>435</v>
      </c>
      <c r="D5" s="11">
        <f t="shared" si="0"/>
        <v>56550</v>
      </c>
    </row>
    <row r="6" spans="1:4" ht="15.75" x14ac:dyDescent="0.25">
      <c r="A6" s="12" t="s">
        <v>5</v>
      </c>
      <c r="B6" s="7"/>
      <c r="C6" s="8">
        <v>565</v>
      </c>
      <c r="D6" s="11">
        <f t="shared" si="0"/>
        <v>0</v>
      </c>
    </row>
    <row r="7" spans="1:4" ht="15.75" x14ac:dyDescent="0.25">
      <c r="A7" s="12" t="s">
        <v>6</v>
      </c>
      <c r="B7" s="7"/>
      <c r="C7" s="9">
        <v>650</v>
      </c>
      <c r="D7" s="11">
        <f t="shared" si="0"/>
        <v>0</v>
      </c>
    </row>
    <row r="8" spans="1:4" ht="15.75" x14ac:dyDescent="0.25">
      <c r="A8" s="12" t="s">
        <v>94</v>
      </c>
      <c r="B8" s="7"/>
      <c r="C8" s="9">
        <v>5500</v>
      </c>
      <c r="D8" s="11">
        <f t="shared" si="0"/>
        <v>0</v>
      </c>
    </row>
    <row r="9" spans="1:4" ht="15.75" x14ac:dyDescent="0.25">
      <c r="A9" s="12" t="s">
        <v>90</v>
      </c>
      <c r="B9" s="7"/>
      <c r="C9" s="9">
        <v>2000</v>
      </c>
      <c r="D9" s="11">
        <f t="shared" si="0"/>
        <v>0</v>
      </c>
    </row>
    <row r="10" spans="1:4" ht="15.75" x14ac:dyDescent="0.25">
      <c r="A10" s="12" t="s">
        <v>162</v>
      </c>
      <c r="B10" s="7"/>
      <c r="C10" s="9">
        <v>4000</v>
      </c>
      <c r="D10" s="11">
        <f t="shared" si="0"/>
        <v>0</v>
      </c>
    </row>
    <row r="11" spans="1:4" ht="15.75" x14ac:dyDescent="0.25">
      <c r="A11" s="12" t="s">
        <v>77</v>
      </c>
      <c r="B11" s="7"/>
      <c r="C11" s="9">
        <v>5000</v>
      </c>
      <c r="D11" s="11">
        <f t="shared" si="0"/>
        <v>0</v>
      </c>
    </row>
    <row r="12" spans="1:4" ht="15.75" x14ac:dyDescent="0.25">
      <c r="A12" s="12" t="s">
        <v>149</v>
      </c>
      <c r="B12" s="7"/>
      <c r="C12" s="9">
        <v>15000</v>
      </c>
      <c r="D12" s="11">
        <f t="shared" si="0"/>
        <v>0</v>
      </c>
    </row>
    <row r="13" spans="1:4" ht="15.75" x14ac:dyDescent="0.25">
      <c r="A13" s="12" t="s">
        <v>150</v>
      </c>
      <c r="B13" s="7"/>
      <c r="C13" s="9">
        <v>18500</v>
      </c>
      <c r="D13" s="11">
        <f t="shared" si="0"/>
        <v>0</v>
      </c>
    </row>
    <row r="14" spans="1:4" ht="15.75" x14ac:dyDescent="0.25">
      <c r="A14" s="12" t="s">
        <v>70</v>
      </c>
      <c r="B14" s="7"/>
      <c r="C14" s="9">
        <v>720</v>
      </c>
      <c r="D14" s="11">
        <f t="shared" si="0"/>
        <v>0</v>
      </c>
    </row>
    <row r="15" spans="1:4" ht="15.75" x14ac:dyDescent="0.25">
      <c r="A15" s="12" t="s">
        <v>69</v>
      </c>
      <c r="B15" s="7"/>
      <c r="C15" s="9">
        <v>31000</v>
      </c>
      <c r="D15" s="11">
        <f t="shared" si="0"/>
        <v>0</v>
      </c>
    </row>
    <row r="16" spans="1:4" ht="15.75" x14ac:dyDescent="0.25">
      <c r="A16" s="12" t="s">
        <v>75</v>
      </c>
      <c r="B16" s="7"/>
      <c r="C16" s="9">
        <v>2600</v>
      </c>
      <c r="D16" s="11">
        <f t="shared" si="0"/>
        <v>0</v>
      </c>
    </row>
    <row r="17" spans="1:4" ht="15.75" x14ac:dyDescent="0.25">
      <c r="A17" s="12" t="s">
        <v>74</v>
      </c>
      <c r="B17" s="7"/>
      <c r="C17" s="9">
        <v>3300</v>
      </c>
      <c r="D17" s="11">
        <f t="shared" si="0"/>
        <v>0</v>
      </c>
    </row>
    <row r="18" spans="1:4" ht="15.75" x14ac:dyDescent="0.25">
      <c r="A18" s="12" t="s">
        <v>73</v>
      </c>
      <c r="B18" s="7"/>
      <c r="C18" s="9">
        <v>2000</v>
      </c>
      <c r="D18" s="11">
        <f t="shared" si="0"/>
        <v>0</v>
      </c>
    </row>
    <row r="19" spans="1:4" ht="15.75" x14ac:dyDescent="0.25">
      <c r="A19" s="12" t="s">
        <v>72</v>
      </c>
      <c r="B19" s="7"/>
      <c r="C19" s="9">
        <v>1400</v>
      </c>
      <c r="D19" s="11">
        <f t="shared" si="0"/>
        <v>0</v>
      </c>
    </row>
    <row r="20" spans="1:4" ht="15.75" x14ac:dyDescent="0.25">
      <c r="A20" s="12" t="s">
        <v>71</v>
      </c>
      <c r="B20" s="7"/>
      <c r="C20" s="9">
        <v>800</v>
      </c>
      <c r="D20" s="11">
        <f t="shared" si="0"/>
        <v>0</v>
      </c>
    </row>
    <row r="21" spans="1:4" ht="15.75" x14ac:dyDescent="0.25">
      <c r="A21" s="12" t="s">
        <v>9</v>
      </c>
      <c r="B21" s="7"/>
      <c r="C21" s="9">
        <v>70000</v>
      </c>
      <c r="D21" s="11">
        <f t="shared" si="0"/>
        <v>0</v>
      </c>
    </row>
    <row r="22" spans="1:4" ht="15.75" x14ac:dyDescent="0.25">
      <c r="A22" s="12" t="s">
        <v>10</v>
      </c>
      <c r="B22" s="7"/>
      <c r="C22" s="9">
        <v>85000</v>
      </c>
      <c r="D22" s="11">
        <f t="shared" si="0"/>
        <v>0</v>
      </c>
    </row>
    <row r="23" spans="1:4" ht="15.75" x14ac:dyDescent="0.25">
      <c r="A23" s="12" t="s">
        <v>11</v>
      </c>
      <c r="B23" s="7"/>
      <c r="C23" s="9">
        <v>115000</v>
      </c>
      <c r="D23" s="11">
        <f t="shared" si="0"/>
        <v>0</v>
      </c>
    </row>
    <row r="24" spans="1:4" ht="15.75" x14ac:dyDescent="0.25">
      <c r="A24" s="12" t="s">
        <v>76</v>
      </c>
      <c r="B24" s="7"/>
      <c r="C24" s="9">
        <v>50000</v>
      </c>
      <c r="D24" s="11">
        <f t="shared" si="0"/>
        <v>0</v>
      </c>
    </row>
    <row r="25" spans="1:4" ht="15.75" x14ac:dyDescent="0.25">
      <c r="A25" s="14" t="s">
        <v>30</v>
      </c>
      <c r="B25" s="7"/>
      <c r="C25" s="9">
        <v>35000</v>
      </c>
      <c r="D25" s="11">
        <f t="shared" si="0"/>
        <v>0</v>
      </c>
    </row>
    <row r="26" spans="1:4" ht="15.75" x14ac:dyDescent="0.25">
      <c r="A26" s="14" t="s">
        <v>163</v>
      </c>
      <c r="B26" s="7"/>
      <c r="C26" s="10">
        <v>850</v>
      </c>
      <c r="D26" s="11">
        <f t="shared" si="0"/>
        <v>0</v>
      </c>
    </row>
    <row r="27" spans="1:4" ht="15.75" x14ac:dyDescent="0.25">
      <c r="A27" s="14" t="s">
        <v>164</v>
      </c>
      <c r="B27" s="7"/>
      <c r="C27" s="10">
        <v>550</v>
      </c>
      <c r="D27" s="11">
        <f t="shared" si="0"/>
        <v>0</v>
      </c>
    </row>
    <row r="28" spans="1:4" ht="15.75" x14ac:dyDescent="0.25">
      <c r="A28" s="12" t="s">
        <v>91</v>
      </c>
      <c r="B28" s="7"/>
      <c r="C28" s="9">
        <v>5700</v>
      </c>
      <c r="D28" s="11">
        <f t="shared" si="0"/>
        <v>0</v>
      </c>
    </row>
    <row r="29" spans="1:4" ht="15.75" x14ac:dyDescent="0.25">
      <c r="A29" s="12" t="s">
        <v>7</v>
      </c>
      <c r="B29" s="7">
        <v>5</v>
      </c>
      <c r="C29" s="9">
        <v>6450</v>
      </c>
      <c r="D29" s="11">
        <f t="shared" si="0"/>
        <v>32250</v>
      </c>
    </row>
    <row r="30" spans="1:4" ht="15.75" x14ac:dyDescent="0.25">
      <c r="A30" s="12" t="s">
        <v>134</v>
      </c>
      <c r="B30" s="7"/>
      <c r="C30" s="9">
        <v>12200</v>
      </c>
      <c r="D30" s="11">
        <f t="shared" si="0"/>
        <v>0</v>
      </c>
    </row>
    <row r="31" spans="1:4" ht="15.75" x14ac:dyDescent="0.25">
      <c r="A31" s="12" t="s">
        <v>55</v>
      </c>
      <c r="B31" s="7"/>
      <c r="C31" s="9">
        <v>1500</v>
      </c>
      <c r="D31" s="11">
        <f t="shared" si="0"/>
        <v>0</v>
      </c>
    </row>
    <row r="32" spans="1:4" ht="15.75" x14ac:dyDescent="0.25">
      <c r="A32" s="12" t="s">
        <v>54</v>
      </c>
      <c r="B32" s="7"/>
      <c r="C32" s="9">
        <v>1850</v>
      </c>
      <c r="D32" s="11">
        <f t="shared" si="0"/>
        <v>0</v>
      </c>
    </row>
    <row r="33" spans="1:4" ht="15.75" x14ac:dyDescent="0.25">
      <c r="A33" s="12" t="s">
        <v>56</v>
      </c>
      <c r="B33" s="7"/>
      <c r="C33" s="9">
        <v>1450</v>
      </c>
      <c r="D33" s="11">
        <f t="shared" si="0"/>
        <v>0</v>
      </c>
    </row>
    <row r="34" spans="1:4" ht="15.75" x14ac:dyDescent="0.25">
      <c r="A34" s="12" t="s">
        <v>57</v>
      </c>
      <c r="B34" s="7"/>
      <c r="C34" s="9">
        <v>12</v>
      </c>
      <c r="D34" s="11">
        <f t="shared" si="0"/>
        <v>0</v>
      </c>
    </row>
    <row r="35" spans="1:4" ht="15.75" x14ac:dyDescent="0.25">
      <c r="A35" s="12" t="s">
        <v>58</v>
      </c>
      <c r="B35" s="7"/>
      <c r="C35" s="9">
        <v>14</v>
      </c>
      <c r="D35" s="11">
        <f t="shared" ref="D35:D69" si="1">B35*C35</f>
        <v>0</v>
      </c>
    </row>
    <row r="36" spans="1:4" ht="15.75" x14ac:dyDescent="0.25">
      <c r="A36" s="12" t="s">
        <v>59</v>
      </c>
      <c r="B36" s="7"/>
      <c r="C36" s="9">
        <v>1800</v>
      </c>
      <c r="D36" s="11">
        <f t="shared" si="1"/>
        <v>0</v>
      </c>
    </row>
    <row r="37" spans="1:4" ht="15.75" x14ac:dyDescent="0.25">
      <c r="A37" s="12" t="s">
        <v>26</v>
      </c>
      <c r="B37" s="7"/>
      <c r="C37" s="9">
        <v>16200</v>
      </c>
      <c r="D37" s="11">
        <f t="shared" si="1"/>
        <v>0</v>
      </c>
    </row>
    <row r="38" spans="1:4" ht="15.75" x14ac:dyDescent="0.25">
      <c r="A38" s="12" t="s">
        <v>104</v>
      </c>
      <c r="B38" s="7"/>
      <c r="C38" s="9">
        <v>19000</v>
      </c>
      <c r="D38" s="11">
        <f t="shared" si="1"/>
        <v>0</v>
      </c>
    </row>
    <row r="39" spans="1:4" ht="15.75" x14ac:dyDescent="0.25">
      <c r="A39" s="12" t="s">
        <v>136</v>
      </c>
      <c r="B39" s="7"/>
      <c r="C39" s="9">
        <v>17500</v>
      </c>
      <c r="D39" s="11">
        <f t="shared" si="1"/>
        <v>0</v>
      </c>
    </row>
    <row r="40" spans="1:4" ht="15.75" x14ac:dyDescent="0.25">
      <c r="A40" s="12" t="s">
        <v>93</v>
      </c>
      <c r="B40" s="7"/>
      <c r="C40" s="9">
        <v>8500</v>
      </c>
      <c r="D40" s="11">
        <f t="shared" si="1"/>
        <v>0</v>
      </c>
    </row>
    <row r="41" spans="1:4" ht="15.75" x14ac:dyDescent="0.25">
      <c r="A41" s="12" t="s">
        <v>92</v>
      </c>
      <c r="B41" s="7"/>
      <c r="C41" s="9">
        <v>1850</v>
      </c>
      <c r="D41" s="11">
        <f t="shared" si="1"/>
        <v>0</v>
      </c>
    </row>
    <row r="42" spans="1:4" ht="15.75" x14ac:dyDescent="0.25">
      <c r="A42" s="14" t="s">
        <v>37</v>
      </c>
      <c r="B42" s="7"/>
      <c r="C42" s="9">
        <v>30000</v>
      </c>
      <c r="D42" s="11">
        <f t="shared" si="1"/>
        <v>0</v>
      </c>
    </row>
    <row r="43" spans="1:4" ht="15.75" x14ac:dyDescent="0.25">
      <c r="A43" s="12" t="s">
        <v>95</v>
      </c>
      <c r="B43" s="7"/>
      <c r="C43" s="9">
        <v>2600</v>
      </c>
      <c r="D43" s="11">
        <f t="shared" si="1"/>
        <v>0</v>
      </c>
    </row>
    <row r="44" spans="1:4" ht="15.75" x14ac:dyDescent="0.25">
      <c r="A44" s="12" t="s">
        <v>144</v>
      </c>
      <c r="B44" s="7"/>
      <c r="C44" s="9">
        <v>2001</v>
      </c>
      <c r="D44" s="11">
        <f t="shared" si="1"/>
        <v>0</v>
      </c>
    </row>
    <row r="45" spans="1:4" ht="15.75" x14ac:dyDescent="0.25">
      <c r="A45" s="12" t="s">
        <v>151</v>
      </c>
      <c r="B45" s="7"/>
      <c r="C45" s="9">
        <v>7950</v>
      </c>
      <c r="D45" s="11">
        <f t="shared" si="1"/>
        <v>0</v>
      </c>
    </row>
    <row r="46" spans="1:4" ht="15.75" x14ac:dyDescent="0.25">
      <c r="A46" s="14" t="s">
        <v>108</v>
      </c>
      <c r="B46" s="7"/>
      <c r="C46" s="9">
        <v>2000</v>
      </c>
      <c r="D46" s="11">
        <f t="shared" si="1"/>
        <v>0</v>
      </c>
    </row>
    <row r="47" spans="1:4" ht="15.75" x14ac:dyDescent="0.25">
      <c r="A47" s="12" t="s">
        <v>19</v>
      </c>
      <c r="B47" s="7"/>
      <c r="C47" s="9">
        <v>9300</v>
      </c>
      <c r="D47" s="11">
        <f t="shared" si="1"/>
        <v>0</v>
      </c>
    </row>
    <row r="48" spans="1:4" ht="15.75" x14ac:dyDescent="0.25">
      <c r="A48" s="12" t="s">
        <v>17</v>
      </c>
      <c r="B48" s="7"/>
      <c r="C48" s="9">
        <v>12700</v>
      </c>
      <c r="D48" s="11">
        <f t="shared" si="1"/>
        <v>0</v>
      </c>
    </row>
    <row r="49" spans="1:4" ht="15.75" x14ac:dyDescent="0.25">
      <c r="A49" s="12" t="s">
        <v>15</v>
      </c>
      <c r="B49" s="7"/>
      <c r="C49" s="9">
        <v>15500</v>
      </c>
      <c r="D49" s="11">
        <f t="shared" si="1"/>
        <v>0</v>
      </c>
    </row>
    <row r="50" spans="1:4" ht="15.75" x14ac:dyDescent="0.25">
      <c r="A50" s="12" t="s">
        <v>13</v>
      </c>
      <c r="B50" s="7"/>
      <c r="C50" s="9">
        <v>17700</v>
      </c>
      <c r="D50" s="11">
        <f t="shared" si="1"/>
        <v>0</v>
      </c>
    </row>
    <row r="51" spans="1:4" ht="15.75" x14ac:dyDescent="0.25">
      <c r="A51" s="12" t="s">
        <v>14</v>
      </c>
      <c r="B51" s="7"/>
      <c r="C51" s="9">
        <v>24400</v>
      </c>
      <c r="D51" s="11">
        <f t="shared" si="1"/>
        <v>0</v>
      </c>
    </row>
    <row r="52" spans="1:4" ht="15.75" x14ac:dyDescent="0.25">
      <c r="A52" s="12" t="s">
        <v>20</v>
      </c>
      <c r="B52" s="7"/>
      <c r="C52" s="9">
        <v>5900</v>
      </c>
      <c r="D52" s="11">
        <f t="shared" si="1"/>
        <v>0</v>
      </c>
    </row>
    <row r="53" spans="1:4" ht="15.75" x14ac:dyDescent="0.25">
      <c r="A53" s="12" t="s">
        <v>18</v>
      </c>
      <c r="B53" s="7"/>
      <c r="C53" s="9">
        <v>8000</v>
      </c>
      <c r="D53" s="11">
        <f t="shared" si="1"/>
        <v>0</v>
      </c>
    </row>
    <row r="54" spans="1:4" ht="15.75" x14ac:dyDescent="0.25">
      <c r="A54" s="12" t="s">
        <v>16</v>
      </c>
      <c r="B54" s="7"/>
      <c r="C54" s="9">
        <v>10000</v>
      </c>
      <c r="D54" s="11">
        <f t="shared" si="1"/>
        <v>0</v>
      </c>
    </row>
    <row r="55" spans="1:4" ht="15.75" x14ac:dyDescent="0.25">
      <c r="A55" s="12" t="s">
        <v>12</v>
      </c>
      <c r="B55" s="7"/>
      <c r="C55" s="9">
        <v>11800</v>
      </c>
      <c r="D55" s="11">
        <f t="shared" si="1"/>
        <v>0</v>
      </c>
    </row>
    <row r="56" spans="1:4" ht="15.75" x14ac:dyDescent="0.25">
      <c r="A56" s="12" t="s">
        <v>23</v>
      </c>
      <c r="B56" s="7"/>
      <c r="C56" s="9">
        <v>12100</v>
      </c>
      <c r="D56" s="11">
        <f t="shared" si="1"/>
        <v>0</v>
      </c>
    </row>
    <row r="57" spans="1:4" ht="15.75" x14ac:dyDescent="0.25">
      <c r="A57" s="12" t="s">
        <v>21</v>
      </c>
      <c r="B57" s="7"/>
      <c r="C57" s="9">
        <v>16100</v>
      </c>
      <c r="D57" s="11">
        <f t="shared" si="1"/>
        <v>0</v>
      </c>
    </row>
    <row r="58" spans="1:4" ht="15.75" x14ac:dyDescent="0.25">
      <c r="A58" s="12" t="s">
        <v>22</v>
      </c>
      <c r="B58" s="7"/>
      <c r="C58" s="9">
        <v>20100</v>
      </c>
      <c r="D58" s="11">
        <f t="shared" si="1"/>
        <v>0</v>
      </c>
    </row>
    <row r="59" spans="1:4" ht="15.75" x14ac:dyDescent="0.25">
      <c r="A59" s="12" t="s">
        <v>152</v>
      </c>
      <c r="B59" s="7"/>
      <c r="C59" s="9">
        <v>24100</v>
      </c>
      <c r="D59" s="11">
        <f t="shared" si="1"/>
        <v>0</v>
      </c>
    </row>
    <row r="60" spans="1:4" ht="15.75" x14ac:dyDescent="0.25">
      <c r="A60" s="12" t="s">
        <v>153</v>
      </c>
      <c r="B60" s="7"/>
      <c r="C60" s="9">
        <v>27800</v>
      </c>
      <c r="D60" s="11">
        <f t="shared" si="1"/>
        <v>0</v>
      </c>
    </row>
    <row r="61" spans="1:4" ht="15.75" x14ac:dyDescent="0.25">
      <c r="A61" s="14" t="s">
        <v>35</v>
      </c>
      <c r="B61" s="7"/>
      <c r="C61" s="9">
        <v>40000</v>
      </c>
      <c r="D61" s="11">
        <f t="shared" si="1"/>
        <v>0</v>
      </c>
    </row>
    <row r="62" spans="1:4" ht="15.75" x14ac:dyDescent="0.25">
      <c r="A62" s="14" t="s">
        <v>41</v>
      </c>
      <c r="B62" s="7"/>
      <c r="C62" s="9">
        <v>30000</v>
      </c>
      <c r="D62" s="11">
        <f t="shared" si="1"/>
        <v>0</v>
      </c>
    </row>
    <row r="63" spans="1:4" ht="15.75" x14ac:dyDescent="0.25">
      <c r="A63" s="14" t="s">
        <v>32</v>
      </c>
      <c r="B63" s="7"/>
      <c r="C63" s="9">
        <v>5500</v>
      </c>
      <c r="D63" s="11">
        <f t="shared" si="1"/>
        <v>0</v>
      </c>
    </row>
    <row r="64" spans="1:4" ht="15.75" x14ac:dyDescent="0.25">
      <c r="A64" s="14" t="s">
        <v>33</v>
      </c>
      <c r="B64" s="7"/>
      <c r="C64" s="9">
        <v>5000</v>
      </c>
      <c r="D64" s="11">
        <f t="shared" si="1"/>
        <v>0</v>
      </c>
    </row>
    <row r="65" spans="1:4" ht="15.75" x14ac:dyDescent="0.25">
      <c r="A65" s="14" t="s">
        <v>107</v>
      </c>
      <c r="B65" s="7"/>
      <c r="C65" s="9">
        <v>19000</v>
      </c>
      <c r="D65" s="11">
        <f t="shared" si="1"/>
        <v>0</v>
      </c>
    </row>
    <row r="66" spans="1:4" ht="15.75" x14ac:dyDescent="0.25">
      <c r="A66" s="14" t="s">
        <v>156</v>
      </c>
      <c r="B66" s="7"/>
      <c r="C66" s="9">
        <v>25000</v>
      </c>
      <c r="D66" s="11">
        <f t="shared" si="1"/>
        <v>0</v>
      </c>
    </row>
    <row r="67" spans="1:4" ht="15.75" x14ac:dyDescent="0.25">
      <c r="A67" s="14" t="s">
        <v>154</v>
      </c>
      <c r="B67" s="7"/>
      <c r="C67" s="9">
        <v>45000</v>
      </c>
      <c r="D67" s="11">
        <f t="shared" si="1"/>
        <v>0</v>
      </c>
    </row>
    <row r="68" spans="1:4" ht="15.75" x14ac:dyDescent="0.25">
      <c r="A68" s="14" t="s">
        <v>155</v>
      </c>
      <c r="B68" s="7"/>
      <c r="C68" s="9">
        <v>70000</v>
      </c>
      <c r="D68" s="11">
        <f t="shared" si="1"/>
        <v>0</v>
      </c>
    </row>
    <row r="69" spans="1:4" ht="15.75" x14ac:dyDescent="0.25">
      <c r="A69" s="12" t="s">
        <v>157</v>
      </c>
      <c r="B69" s="7"/>
      <c r="C69" s="9">
        <v>10000</v>
      </c>
      <c r="D69" s="11">
        <f t="shared" si="1"/>
        <v>0</v>
      </c>
    </row>
    <row r="70" spans="1:4" ht="15.75" x14ac:dyDescent="0.25">
      <c r="A70" s="12" t="s">
        <v>103</v>
      </c>
      <c r="B70" s="7"/>
      <c r="C70" s="9">
        <v>7300</v>
      </c>
      <c r="D70" s="11">
        <f t="shared" ref="D70:D101" si="2">B70*C71</f>
        <v>0</v>
      </c>
    </row>
    <row r="71" spans="1:4" ht="18" x14ac:dyDescent="0.25">
      <c r="A71" s="12" t="s">
        <v>165</v>
      </c>
      <c r="B71" s="7"/>
      <c r="C71" s="22">
        <v>8500</v>
      </c>
      <c r="D71" s="11">
        <f t="shared" si="2"/>
        <v>0</v>
      </c>
    </row>
    <row r="72" spans="1:4" ht="15.75" x14ac:dyDescent="0.25">
      <c r="A72" s="12" t="s">
        <v>46</v>
      </c>
      <c r="B72" s="7"/>
      <c r="C72" s="9">
        <v>19000</v>
      </c>
      <c r="D72" s="11">
        <f t="shared" si="2"/>
        <v>0</v>
      </c>
    </row>
    <row r="73" spans="1:4" ht="15.75" x14ac:dyDescent="0.25">
      <c r="A73" s="12" t="s">
        <v>47</v>
      </c>
      <c r="B73" s="7">
        <v>0.5</v>
      </c>
      <c r="C73" s="9">
        <v>19000</v>
      </c>
      <c r="D73" s="11">
        <f t="shared" si="2"/>
        <v>30000</v>
      </c>
    </row>
    <row r="74" spans="1:4" ht="15.75" x14ac:dyDescent="0.25">
      <c r="A74" s="14" t="s">
        <v>36</v>
      </c>
      <c r="B74" s="7"/>
      <c r="C74" s="9">
        <v>60000</v>
      </c>
      <c r="D74" s="11">
        <f t="shared" si="2"/>
        <v>0</v>
      </c>
    </row>
    <row r="75" spans="1:4" ht="15.75" x14ac:dyDescent="0.25">
      <c r="A75" s="12" t="s">
        <v>99</v>
      </c>
      <c r="B75" s="7"/>
      <c r="C75" s="9">
        <v>20000</v>
      </c>
      <c r="D75" s="11">
        <f t="shared" si="2"/>
        <v>0</v>
      </c>
    </row>
    <row r="76" spans="1:4" ht="15.75" x14ac:dyDescent="0.25">
      <c r="A76" s="12" t="s">
        <v>24</v>
      </c>
      <c r="B76" s="7"/>
      <c r="C76" s="9">
        <v>8500</v>
      </c>
      <c r="D76" s="11">
        <f t="shared" si="2"/>
        <v>0</v>
      </c>
    </row>
    <row r="77" spans="1:4" ht="15.75" x14ac:dyDescent="0.25">
      <c r="A77" s="12" t="s">
        <v>44</v>
      </c>
      <c r="B77" s="7"/>
      <c r="C77" s="9">
        <v>1000</v>
      </c>
      <c r="D77" s="11">
        <f t="shared" si="2"/>
        <v>0</v>
      </c>
    </row>
    <row r="78" spans="1:4" ht="15.75" x14ac:dyDescent="0.25">
      <c r="A78" s="12" t="s">
        <v>138</v>
      </c>
      <c r="B78" s="7"/>
      <c r="C78" s="9">
        <v>6200</v>
      </c>
      <c r="D78" s="11">
        <f t="shared" si="2"/>
        <v>0</v>
      </c>
    </row>
    <row r="79" spans="1:4" ht="15.75" x14ac:dyDescent="0.25">
      <c r="A79" s="12" t="s">
        <v>28</v>
      </c>
      <c r="B79" s="7"/>
      <c r="C79" s="9">
        <v>15000</v>
      </c>
      <c r="D79" s="11">
        <f t="shared" si="2"/>
        <v>0</v>
      </c>
    </row>
    <row r="80" spans="1:4" ht="15.75" x14ac:dyDescent="0.25">
      <c r="A80" s="12" t="s">
        <v>27</v>
      </c>
      <c r="B80" s="7"/>
      <c r="C80" s="9">
        <v>13000</v>
      </c>
      <c r="D80" s="11">
        <f t="shared" si="2"/>
        <v>0</v>
      </c>
    </row>
    <row r="81" spans="1:4" ht="15.75" x14ac:dyDescent="0.25">
      <c r="A81" s="14" t="s">
        <v>39</v>
      </c>
      <c r="B81" s="7"/>
      <c r="C81" s="9">
        <v>55000</v>
      </c>
      <c r="D81" s="11">
        <f t="shared" si="2"/>
        <v>0</v>
      </c>
    </row>
    <row r="82" spans="1:4" ht="15.75" x14ac:dyDescent="0.25">
      <c r="A82" s="14" t="s">
        <v>38</v>
      </c>
      <c r="B82" s="7"/>
      <c r="C82" s="9">
        <v>55000</v>
      </c>
      <c r="D82" s="11">
        <f t="shared" si="2"/>
        <v>0</v>
      </c>
    </row>
    <row r="83" spans="1:4" ht="15.75" x14ac:dyDescent="0.25">
      <c r="A83" s="14" t="s">
        <v>43</v>
      </c>
      <c r="B83" s="7"/>
      <c r="C83" s="9">
        <v>180000</v>
      </c>
      <c r="D83" s="11">
        <f t="shared" si="2"/>
        <v>0</v>
      </c>
    </row>
    <row r="84" spans="1:4" ht="15.75" x14ac:dyDescent="0.25">
      <c r="A84" s="14" t="s">
        <v>40</v>
      </c>
      <c r="B84" s="7"/>
      <c r="C84" s="9">
        <v>150000</v>
      </c>
      <c r="D84" s="11">
        <f t="shared" si="2"/>
        <v>0</v>
      </c>
    </row>
    <row r="85" spans="1:4" ht="15.75" x14ac:dyDescent="0.25">
      <c r="A85" s="12" t="s">
        <v>51</v>
      </c>
      <c r="B85" s="7"/>
      <c r="C85" s="9">
        <v>2100</v>
      </c>
      <c r="D85" s="11">
        <f t="shared" si="2"/>
        <v>0</v>
      </c>
    </row>
    <row r="86" spans="1:4" ht="15.75" x14ac:dyDescent="0.25">
      <c r="A86" s="13" t="s">
        <v>52</v>
      </c>
      <c r="B86" s="7"/>
      <c r="C86" s="9">
        <v>2700</v>
      </c>
      <c r="D86" s="11">
        <f t="shared" si="2"/>
        <v>0</v>
      </c>
    </row>
    <row r="87" spans="1:4" ht="15.75" x14ac:dyDescent="0.25">
      <c r="A87" s="13" t="s">
        <v>147</v>
      </c>
      <c r="B87" s="7"/>
      <c r="C87" s="9">
        <v>5500</v>
      </c>
      <c r="D87" s="11">
        <f t="shared" si="2"/>
        <v>0</v>
      </c>
    </row>
    <row r="88" spans="1:4" ht="15.75" x14ac:dyDescent="0.25">
      <c r="A88" s="12" t="s">
        <v>102</v>
      </c>
      <c r="B88" s="7">
        <v>3</v>
      </c>
      <c r="C88" s="9">
        <v>5500</v>
      </c>
      <c r="D88" s="11">
        <f t="shared" si="2"/>
        <v>11100</v>
      </c>
    </row>
    <row r="89" spans="1:4" ht="15.75" x14ac:dyDescent="0.25">
      <c r="A89" s="12" t="s">
        <v>101</v>
      </c>
      <c r="B89" s="7"/>
      <c r="C89" s="9">
        <v>3700</v>
      </c>
      <c r="D89" s="11">
        <f t="shared" si="2"/>
        <v>0</v>
      </c>
    </row>
    <row r="90" spans="1:4" ht="15.75" x14ac:dyDescent="0.25">
      <c r="A90" s="14" t="s">
        <v>106</v>
      </c>
      <c r="B90" s="7"/>
      <c r="C90" s="10">
        <v>800</v>
      </c>
      <c r="D90" s="11">
        <f t="shared" si="2"/>
        <v>0</v>
      </c>
    </row>
    <row r="91" spans="1:4" ht="15.75" x14ac:dyDescent="0.25">
      <c r="A91" s="12" t="s">
        <v>106</v>
      </c>
      <c r="B91" s="7"/>
      <c r="C91" s="9">
        <v>17000</v>
      </c>
      <c r="D91" s="11">
        <f t="shared" si="2"/>
        <v>0</v>
      </c>
    </row>
    <row r="92" spans="1:4" ht="15.75" x14ac:dyDescent="0.25">
      <c r="A92" s="14" t="s">
        <v>34</v>
      </c>
      <c r="B92" s="7"/>
      <c r="C92" s="9">
        <v>60000</v>
      </c>
      <c r="D92" s="11">
        <f t="shared" si="2"/>
        <v>0</v>
      </c>
    </row>
    <row r="93" spans="1:4" ht="15.75" x14ac:dyDescent="0.25">
      <c r="A93" s="12" t="s">
        <v>88</v>
      </c>
      <c r="B93" s="7"/>
      <c r="C93" s="9">
        <v>4900</v>
      </c>
      <c r="D93" s="11">
        <f t="shared" si="2"/>
        <v>0</v>
      </c>
    </row>
    <row r="94" spans="1:4" ht="15.75" x14ac:dyDescent="0.25">
      <c r="A94" s="12" t="s">
        <v>96</v>
      </c>
      <c r="B94" s="7"/>
      <c r="C94" s="9">
        <v>3000</v>
      </c>
      <c r="D94" s="11">
        <f t="shared" si="2"/>
        <v>0</v>
      </c>
    </row>
    <row r="95" spans="1:4" ht="15.75" x14ac:dyDescent="0.25">
      <c r="A95" s="12" t="s">
        <v>97</v>
      </c>
      <c r="B95" s="7"/>
      <c r="C95" s="9">
        <v>3900</v>
      </c>
      <c r="D95" s="11">
        <f t="shared" si="2"/>
        <v>0</v>
      </c>
    </row>
    <row r="96" spans="1:4" ht="15.75" x14ac:dyDescent="0.25">
      <c r="A96" s="12" t="s">
        <v>53</v>
      </c>
      <c r="B96" s="7"/>
      <c r="C96" s="9">
        <v>5500</v>
      </c>
      <c r="D96" s="11">
        <f t="shared" si="2"/>
        <v>0</v>
      </c>
    </row>
    <row r="97" spans="1:4" ht="15.75" x14ac:dyDescent="0.25">
      <c r="A97" s="12" t="s">
        <v>25</v>
      </c>
      <c r="B97" s="7"/>
      <c r="C97" s="9">
        <v>11000</v>
      </c>
      <c r="D97" s="11">
        <f t="shared" si="2"/>
        <v>0</v>
      </c>
    </row>
    <row r="98" spans="1:4" ht="15.75" x14ac:dyDescent="0.25">
      <c r="A98" s="12" t="s">
        <v>100</v>
      </c>
      <c r="B98" s="7"/>
      <c r="C98" s="9">
        <v>6300</v>
      </c>
      <c r="D98" s="11">
        <f t="shared" si="2"/>
        <v>0</v>
      </c>
    </row>
    <row r="99" spans="1:4" ht="15.75" x14ac:dyDescent="0.25">
      <c r="A99" s="14" t="s">
        <v>109</v>
      </c>
      <c r="B99" s="7"/>
      <c r="C99" s="9">
        <v>2000</v>
      </c>
      <c r="D99" s="11">
        <f t="shared" si="2"/>
        <v>0</v>
      </c>
    </row>
    <row r="100" spans="1:4" ht="15.75" x14ac:dyDescent="0.25">
      <c r="A100" s="12" t="s">
        <v>89</v>
      </c>
      <c r="B100" s="7"/>
      <c r="C100" s="9">
        <v>4000</v>
      </c>
      <c r="D100" s="11">
        <f t="shared" si="2"/>
        <v>0</v>
      </c>
    </row>
    <row r="101" spans="1:4" ht="15.75" x14ac:dyDescent="0.25">
      <c r="A101" s="12" t="s">
        <v>105</v>
      </c>
      <c r="B101" s="7"/>
      <c r="C101" s="10">
        <v>600</v>
      </c>
      <c r="D101" s="11">
        <f t="shared" si="2"/>
        <v>0</v>
      </c>
    </row>
    <row r="102" spans="1:4" ht="15.75" x14ac:dyDescent="0.25">
      <c r="A102" s="12" t="s">
        <v>98</v>
      </c>
      <c r="B102" s="7"/>
      <c r="C102" s="9">
        <v>3000</v>
      </c>
      <c r="D102" s="11">
        <f t="shared" ref="D102:D128" si="3">B102*C103</f>
        <v>0</v>
      </c>
    </row>
    <row r="103" spans="1:4" ht="15.75" x14ac:dyDescent="0.25">
      <c r="A103" s="12" t="s">
        <v>158</v>
      </c>
      <c r="B103" s="7"/>
      <c r="C103" s="9">
        <v>3300</v>
      </c>
      <c r="D103" s="11">
        <f t="shared" si="3"/>
        <v>0</v>
      </c>
    </row>
    <row r="104" spans="1:4" ht="15.75" x14ac:dyDescent="0.25">
      <c r="A104" s="14" t="s">
        <v>29</v>
      </c>
      <c r="B104" s="7"/>
      <c r="C104" s="9">
        <v>34000</v>
      </c>
      <c r="D104" s="11">
        <f t="shared" si="3"/>
        <v>0</v>
      </c>
    </row>
    <row r="105" spans="1:4" ht="15.75" x14ac:dyDescent="0.25">
      <c r="A105" s="12" t="s">
        <v>66</v>
      </c>
      <c r="B105" s="7"/>
      <c r="C105" s="9">
        <v>6400</v>
      </c>
      <c r="D105" s="11">
        <f t="shared" si="3"/>
        <v>0</v>
      </c>
    </row>
    <row r="106" spans="1:4" ht="15.75" x14ac:dyDescent="0.25">
      <c r="A106" s="12" t="s">
        <v>65</v>
      </c>
      <c r="B106" s="7"/>
      <c r="C106" s="9">
        <v>2000</v>
      </c>
      <c r="D106" s="11">
        <f t="shared" si="3"/>
        <v>0</v>
      </c>
    </row>
    <row r="107" spans="1:4" ht="15.75" x14ac:dyDescent="0.25">
      <c r="A107" s="12" t="s">
        <v>67</v>
      </c>
      <c r="B107" s="7"/>
      <c r="C107" s="9">
        <v>14000</v>
      </c>
      <c r="D107" s="11">
        <f t="shared" si="3"/>
        <v>0</v>
      </c>
    </row>
    <row r="108" spans="1:4" ht="15.75" x14ac:dyDescent="0.25">
      <c r="A108" s="12" t="s">
        <v>68</v>
      </c>
      <c r="B108" s="7"/>
      <c r="C108" s="9">
        <v>20200</v>
      </c>
      <c r="D108" s="11">
        <f t="shared" si="3"/>
        <v>0</v>
      </c>
    </row>
    <row r="109" spans="1:4" ht="15.75" x14ac:dyDescent="0.25">
      <c r="A109" s="12" t="s">
        <v>64</v>
      </c>
      <c r="B109" s="7"/>
      <c r="C109" s="9">
        <v>2800</v>
      </c>
      <c r="D109" s="11">
        <f t="shared" si="3"/>
        <v>0</v>
      </c>
    </row>
    <row r="110" spans="1:4" ht="15.75" x14ac:dyDescent="0.25">
      <c r="A110" s="12" t="s">
        <v>61</v>
      </c>
      <c r="B110" s="7"/>
      <c r="C110" s="9">
        <v>15500</v>
      </c>
      <c r="D110" s="11">
        <f t="shared" si="3"/>
        <v>0</v>
      </c>
    </row>
    <row r="111" spans="1:4" ht="15.75" x14ac:dyDescent="0.25">
      <c r="A111" s="12" t="s">
        <v>161</v>
      </c>
      <c r="B111" s="7"/>
      <c r="C111" s="9">
        <v>5000</v>
      </c>
      <c r="D111" s="11">
        <f t="shared" si="3"/>
        <v>0</v>
      </c>
    </row>
    <row r="112" spans="1:4" ht="15.75" x14ac:dyDescent="0.25">
      <c r="A112" s="12" t="s">
        <v>160</v>
      </c>
      <c r="B112" s="7"/>
      <c r="C112" s="9">
        <v>15900</v>
      </c>
      <c r="D112" s="11">
        <f t="shared" si="3"/>
        <v>0</v>
      </c>
    </row>
    <row r="113" spans="1:4" ht="15.75" x14ac:dyDescent="0.25">
      <c r="A113" s="12" t="s">
        <v>87</v>
      </c>
      <c r="B113" s="7"/>
      <c r="C113" s="9">
        <v>20000</v>
      </c>
      <c r="D113" s="11">
        <f t="shared" si="3"/>
        <v>0</v>
      </c>
    </row>
    <row r="114" spans="1:4" ht="15.75" x14ac:dyDescent="0.25">
      <c r="A114" s="12" t="s">
        <v>86</v>
      </c>
      <c r="B114" s="7"/>
      <c r="C114" s="9">
        <v>28600</v>
      </c>
      <c r="D114" s="11">
        <f t="shared" si="3"/>
        <v>0</v>
      </c>
    </row>
    <row r="115" spans="1:4" ht="15.75" x14ac:dyDescent="0.25">
      <c r="A115" s="12" t="s">
        <v>78</v>
      </c>
      <c r="B115" s="7"/>
      <c r="C115" s="9">
        <v>25500</v>
      </c>
      <c r="D115" s="11">
        <f t="shared" si="3"/>
        <v>0</v>
      </c>
    </row>
    <row r="116" spans="1:4" ht="15.75" x14ac:dyDescent="0.25">
      <c r="A116" s="12" t="s">
        <v>82</v>
      </c>
      <c r="B116" s="7"/>
      <c r="C116" s="9">
        <v>60500</v>
      </c>
      <c r="D116" s="11">
        <f t="shared" si="3"/>
        <v>0</v>
      </c>
    </row>
    <row r="117" spans="1:4" ht="15.75" x14ac:dyDescent="0.25">
      <c r="A117" s="12" t="s">
        <v>166</v>
      </c>
      <c r="B117" s="7"/>
      <c r="C117" s="9">
        <v>28600</v>
      </c>
      <c r="D117" s="11">
        <f t="shared" si="3"/>
        <v>0</v>
      </c>
    </row>
    <row r="118" spans="1:4" ht="15.75" x14ac:dyDescent="0.25">
      <c r="A118" s="12" t="s">
        <v>79</v>
      </c>
      <c r="B118" s="7"/>
      <c r="C118" s="9">
        <v>41900</v>
      </c>
      <c r="D118" s="11">
        <f t="shared" si="3"/>
        <v>0</v>
      </c>
    </row>
    <row r="119" spans="1:4" ht="15.75" x14ac:dyDescent="0.25">
      <c r="A119" s="12" t="s">
        <v>85</v>
      </c>
      <c r="B119" s="7"/>
      <c r="C119" s="9">
        <v>39400</v>
      </c>
      <c r="D119" s="11">
        <f t="shared" si="3"/>
        <v>0</v>
      </c>
    </row>
    <row r="120" spans="1:4" ht="15.75" x14ac:dyDescent="0.25">
      <c r="A120" s="12" t="s">
        <v>84</v>
      </c>
      <c r="B120" s="7"/>
      <c r="C120" s="9">
        <v>35400</v>
      </c>
      <c r="D120" s="11">
        <f t="shared" si="3"/>
        <v>0</v>
      </c>
    </row>
    <row r="121" spans="1:4" ht="15.75" x14ac:dyDescent="0.25">
      <c r="A121" s="12" t="s">
        <v>80</v>
      </c>
      <c r="B121" s="7"/>
      <c r="C121" s="9">
        <v>77500</v>
      </c>
      <c r="D121" s="11">
        <f t="shared" si="3"/>
        <v>0</v>
      </c>
    </row>
    <row r="122" spans="1:4" ht="15.75" x14ac:dyDescent="0.25">
      <c r="A122" s="12" t="s">
        <v>135</v>
      </c>
      <c r="B122" s="7"/>
      <c r="C122" s="9">
        <v>51100</v>
      </c>
      <c r="D122" s="11">
        <f t="shared" si="3"/>
        <v>0</v>
      </c>
    </row>
    <row r="123" spans="1:4" ht="15.75" x14ac:dyDescent="0.25">
      <c r="A123" s="12" t="s">
        <v>81</v>
      </c>
      <c r="B123" s="7"/>
      <c r="C123" s="9">
        <v>64500</v>
      </c>
      <c r="D123" s="11">
        <f t="shared" si="3"/>
        <v>0</v>
      </c>
    </row>
    <row r="124" spans="1:4" ht="15.75" x14ac:dyDescent="0.25">
      <c r="A124" s="12" t="s">
        <v>83</v>
      </c>
      <c r="B124" s="7"/>
      <c r="C124" s="9">
        <v>53700</v>
      </c>
      <c r="D124" s="11">
        <f t="shared" si="3"/>
        <v>0</v>
      </c>
    </row>
    <row r="125" spans="1:4" ht="15.75" x14ac:dyDescent="0.25">
      <c r="A125" s="12" t="s">
        <v>60</v>
      </c>
      <c r="B125" s="7"/>
      <c r="C125" s="9">
        <v>6700</v>
      </c>
      <c r="D125" s="11">
        <f t="shared" si="3"/>
        <v>0</v>
      </c>
    </row>
    <row r="126" spans="1:4" ht="15.75" x14ac:dyDescent="0.25">
      <c r="A126" s="12" t="s">
        <v>62</v>
      </c>
      <c r="B126" s="7"/>
      <c r="C126" s="9">
        <v>18500</v>
      </c>
      <c r="D126" s="11">
        <f t="shared" si="3"/>
        <v>0</v>
      </c>
    </row>
    <row r="127" spans="1:4" ht="15.75" x14ac:dyDescent="0.25">
      <c r="A127" s="12" t="s">
        <v>63</v>
      </c>
      <c r="B127" s="7"/>
      <c r="C127" s="9">
        <v>21000</v>
      </c>
      <c r="D127" s="11">
        <f t="shared" si="3"/>
        <v>0</v>
      </c>
    </row>
    <row r="128" spans="1:4" ht="15.75" x14ac:dyDescent="0.25">
      <c r="A128" s="12" t="s">
        <v>48</v>
      </c>
      <c r="B128" s="7">
        <v>22</v>
      </c>
      <c r="C128" s="9">
        <v>2360</v>
      </c>
      <c r="D128" s="11">
        <f t="shared" si="3"/>
        <v>93500</v>
      </c>
    </row>
    <row r="129" spans="1:5" ht="15.75" x14ac:dyDescent="0.25">
      <c r="A129" s="12" t="s">
        <v>49</v>
      </c>
      <c r="B129" s="7"/>
      <c r="C129" s="9">
        <v>4250</v>
      </c>
      <c r="D129" s="11">
        <f>B129*C131</f>
        <v>0</v>
      </c>
    </row>
    <row r="130" spans="1:5" ht="15.75" x14ac:dyDescent="0.25">
      <c r="A130" s="12" t="s">
        <v>50</v>
      </c>
      <c r="B130" s="7"/>
      <c r="C130" s="9">
        <v>6670</v>
      </c>
      <c r="D130" s="11">
        <f>B130*C131</f>
        <v>0</v>
      </c>
    </row>
    <row r="131" spans="1:5" ht="15.75" x14ac:dyDescent="0.25">
      <c r="A131" s="12" t="s">
        <v>159</v>
      </c>
      <c r="B131" s="7"/>
      <c r="C131" s="9">
        <v>9600</v>
      </c>
      <c r="D131" s="11">
        <f>B131*C132</f>
        <v>0</v>
      </c>
    </row>
    <row r="132" spans="1:5" ht="15.75" x14ac:dyDescent="0.25">
      <c r="A132" s="12" t="s">
        <v>137</v>
      </c>
      <c r="B132" s="7"/>
      <c r="C132" s="9">
        <v>12000</v>
      </c>
      <c r="D132" s="11">
        <f>B132*C133</f>
        <v>0</v>
      </c>
    </row>
    <row r="133" spans="1:5" ht="15.75" x14ac:dyDescent="0.25">
      <c r="A133" s="14" t="s">
        <v>42</v>
      </c>
      <c r="B133" s="7"/>
      <c r="C133" s="9">
        <v>90000</v>
      </c>
      <c r="D133" s="11">
        <f>B133*C134</f>
        <v>0</v>
      </c>
    </row>
    <row r="134" spans="1:5" ht="15.75" x14ac:dyDescent="0.25">
      <c r="A134" s="14" t="s">
        <v>31</v>
      </c>
      <c r="B134" s="7"/>
      <c r="C134" s="9">
        <v>12000</v>
      </c>
      <c r="D134" s="11">
        <f>B134*C135</f>
        <v>0</v>
      </c>
    </row>
    <row r="135" spans="1:5" ht="15.75" x14ac:dyDescent="0.25">
      <c r="A135" s="12"/>
      <c r="B135" s="7"/>
      <c r="C135" s="9"/>
      <c r="D135" s="11">
        <f t="shared" ref="D135" si="4">B135*C135</f>
        <v>0</v>
      </c>
    </row>
    <row r="136" spans="1:5" ht="15.75" x14ac:dyDescent="0.25">
      <c r="A136" s="12"/>
      <c r="B136" s="7"/>
      <c r="C136" s="9"/>
      <c r="D136" s="11">
        <f t="shared" ref="D136:D139" si="5">B136*C136</f>
        <v>0</v>
      </c>
    </row>
    <row r="137" spans="1:5" ht="15.75" x14ac:dyDescent="0.25">
      <c r="A137" s="12"/>
      <c r="B137" s="7"/>
      <c r="C137" s="9"/>
      <c r="D137" s="11">
        <f t="shared" si="5"/>
        <v>0</v>
      </c>
    </row>
    <row r="138" spans="1:5" ht="15.75" x14ac:dyDescent="0.25">
      <c r="A138" s="12"/>
      <c r="B138" s="7"/>
      <c r="C138" s="9"/>
      <c r="D138" s="11">
        <f t="shared" si="5"/>
        <v>0</v>
      </c>
    </row>
    <row r="139" spans="1:5" ht="15.75" x14ac:dyDescent="0.25">
      <c r="A139" s="12"/>
      <c r="B139" s="7"/>
      <c r="C139" s="9"/>
      <c r="D139" s="11">
        <f t="shared" si="5"/>
        <v>0</v>
      </c>
    </row>
    <row r="140" spans="1:5" ht="15.75" x14ac:dyDescent="0.25">
      <c r="A140" s="12"/>
      <c r="B140" s="16"/>
      <c r="C140" s="17"/>
      <c r="D140" s="18">
        <f>SUM(D1:D139)</f>
        <v>240400</v>
      </c>
      <c r="E140" s="21">
        <f>D140+(D140*0.15)</f>
        <v>276460</v>
      </c>
    </row>
    <row r="141" spans="1:5" ht="15.75" x14ac:dyDescent="0.25">
      <c r="A141" s="15" t="s">
        <v>114</v>
      </c>
    </row>
    <row r="142" spans="1:5" x14ac:dyDescent="0.25">
      <c r="A142" s="1"/>
    </row>
  </sheetData>
  <autoFilter ref="A2:D141" xr:uid="{CC7640AD-F3D3-4AEF-BC32-46EC04B8905A}"/>
  <sortState xmlns:xlrd2="http://schemas.microsoft.com/office/spreadsheetml/2017/richdata2" ref="A3:E140">
    <sortCondition ref="A3"/>
  </sortState>
  <mergeCells count="1">
    <mergeCell ref="A1:D1"/>
  </mergeCells>
  <phoneticPr fontId="9" type="noConversion"/>
  <pageMargins left="0.7" right="0.7" top="0.75" bottom="0.75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zoomScale="130" zoomScaleNormal="130" workbookViewId="0">
      <selection activeCell="B2" sqref="B2"/>
    </sheetView>
  </sheetViews>
  <sheetFormatPr baseColWidth="10" defaultRowHeight="15" x14ac:dyDescent="0.25"/>
  <cols>
    <col min="1" max="1" width="58.5703125" customWidth="1"/>
    <col min="3" max="3" width="31.7109375" customWidth="1"/>
    <col min="4" max="4" width="15.7109375" customWidth="1"/>
    <col min="5" max="5" width="21.7109375" customWidth="1"/>
  </cols>
  <sheetData>
    <row r="1" spans="1:4" x14ac:dyDescent="0.25">
      <c r="A1" s="1" t="s">
        <v>110</v>
      </c>
      <c r="B1">
        <v>3</v>
      </c>
    </row>
    <row r="2" spans="1:4" x14ac:dyDescent="0.25">
      <c r="A2" s="1" t="s">
        <v>7</v>
      </c>
      <c r="B2">
        <f>7.65*B1</f>
        <v>22.950000000000003</v>
      </c>
    </row>
    <row r="3" spans="1:4" x14ac:dyDescent="0.25">
      <c r="A3" s="1" t="s">
        <v>8</v>
      </c>
      <c r="B3">
        <f>0.427*B1</f>
        <v>1.2809999999999999</v>
      </c>
    </row>
    <row r="4" spans="1:4" x14ac:dyDescent="0.25">
      <c r="A4" s="1" t="s">
        <v>111</v>
      </c>
      <c r="B4">
        <f>0.854*B1</f>
        <v>2.5619999999999998</v>
      </c>
    </row>
    <row r="7" spans="1:4" x14ac:dyDescent="0.25">
      <c r="A7" s="1" t="s">
        <v>116</v>
      </c>
      <c r="B7">
        <v>190</v>
      </c>
      <c r="C7" s="1" t="s">
        <v>148</v>
      </c>
      <c r="D7">
        <v>702</v>
      </c>
    </row>
    <row r="8" spans="1:4" x14ac:dyDescent="0.25">
      <c r="A8" s="1" t="s">
        <v>115</v>
      </c>
      <c r="B8">
        <f>B7/5</f>
        <v>38</v>
      </c>
      <c r="C8" s="1" t="s">
        <v>115</v>
      </c>
      <c r="D8">
        <f>D7/5</f>
        <v>140.4</v>
      </c>
    </row>
    <row r="11" spans="1:4" x14ac:dyDescent="0.25">
      <c r="A11" s="1" t="s">
        <v>117</v>
      </c>
      <c r="B11" s="1">
        <f>B12*72</f>
        <v>4608</v>
      </c>
    </row>
    <row r="12" spans="1:4" x14ac:dyDescent="0.25">
      <c r="A12" s="1" t="s">
        <v>118</v>
      </c>
      <c r="B12" s="1">
        <v>64</v>
      </c>
    </row>
    <row r="13" spans="1:4" x14ac:dyDescent="0.25">
      <c r="A13" s="1"/>
      <c r="B13" s="1"/>
    </row>
    <row r="14" spans="1:4" x14ac:dyDescent="0.25">
      <c r="A14" s="1" t="s">
        <v>119</v>
      </c>
      <c r="B14" s="1">
        <f>B16/B15</f>
        <v>32.038834951456309</v>
      </c>
    </row>
    <row r="15" spans="1:4" x14ac:dyDescent="0.25">
      <c r="A15" s="1" t="s">
        <v>145</v>
      </c>
      <c r="B15" s="1">
        <v>2.06</v>
      </c>
    </row>
    <row r="16" spans="1:4" x14ac:dyDescent="0.25">
      <c r="A16" s="1" t="s">
        <v>120</v>
      </c>
      <c r="B16" s="1">
        <v>66</v>
      </c>
    </row>
    <row r="17" spans="1:6" x14ac:dyDescent="0.25">
      <c r="A17" s="1"/>
      <c r="B17" s="1"/>
    </row>
    <row r="19" spans="1:6" x14ac:dyDescent="0.25">
      <c r="A19" s="1" t="s">
        <v>124</v>
      </c>
      <c r="B19" s="1">
        <f>B22/6</f>
        <v>17.733333333333334</v>
      </c>
    </row>
    <row r="20" spans="1:6" x14ac:dyDescent="0.25">
      <c r="A20" s="1" t="s">
        <v>121</v>
      </c>
      <c r="B20" s="1">
        <v>13.15</v>
      </c>
    </row>
    <row r="21" spans="1:6" x14ac:dyDescent="0.25">
      <c r="A21" s="1" t="s">
        <v>122</v>
      </c>
      <c r="B21" s="1">
        <v>9.6</v>
      </c>
    </row>
    <row r="22" spans="1:6" x14ac:dyDescent="0.25">
      <c r="A22" s="1" t="s">
        <v>123</v>
      </c>
      <c r="B22" s="1">
        <v>106.4</v>
      </c>
    </row>
    <row r="23" spans="1:6" x14ac:dyDescent="0.25">
      <c r="A23" s="1" t="s">
        <v>125</v>
      </c>
      <c r="B23" s="1">
        <f>B22/0.22</f>
        <v>483.63636363636368</v>
      </c>
    </row>
    <row r="26" spans="1:6" x14ac:dyDescent="0.25">
      <c r="A26" s="1" t="s">
        <v>126</v>
      </c>
      <c r="B26" s="1">
        <f>F31*5%</f>
        <v>11.158000000000001</v>
      </c>
    </row>
    <row r="27" spans="1:6" x14ac:dyDescent="0.25">
      <c r="A27" s="1" t="s">
        <v>130</v>
      </c>
      <c r="B27">
        <v>1.5</v>
      </c>
      <c r="C27" t="s">
        <v>131</v>
      </c>
      <c r="E27" t="s">
        <v>132</v>
      </c>
      <c r="F27">
        <f>B27*D27</f>
        <v>0</v>
      </c>
    </row>
    <row r="28" spans="1:6" x14ac:dyDescent="0.25">
      <c r="A28" s="1" t="s">
        <v>127</v>
      </c>
      <c r="B28">
        <v>3.36</v>
      </c>
      <c r="C28" t="s">
        <v>131</v>
      </c>
      <c r="D28">
        <v>54</v>
      </c>
      <c r="E28" t="s">
        <v>132</v>
      </c>
      <c r="F28">
        <f>B28*D28</f>
        <v>181.44</v>
      </c>
    </row>
    <row r="29" spans="1:6" x14ac:dyDescent="0.25">
      <c r="A29" s="1" t="s">
        <v>128</v>
      </c>
      <c r="B29">
        <v>5.96</v>
      </c>
      <c r="C29" t="s">
        <v>131</v>
      </c>
      <c r="D29">
        <v>7</v>
      </c>
      <c r="E29" t="s">
        <v>132</v>
      </c>
      <c r="F29">
        <f>B29*D29</f>
        <v>41.72</v>
      </c>
    </row>
    <row r="30" spans="1:6" x14ac:dyDescent="0.25">
      <c r="A30" s="1" t="s">
        <v>129</v>
      </c>
      <c r="B30">
        <v>9.31</v>
      </c>
      <c r="C30" t="s">
        <v>131</v>
      </c>
      <c r="E30" t="s">
        <v>132</v>
      </c>
    </row>
    <row r="31" spans="1:6" ht="15.75" x14ac:dyDescent="0.25">
      <c r="E31" s="19" t="s">
        <v>133</v>
      </c>
      <c r="F31" s="20">
        <f>SUM(F27:F30)</f>
        <v>223.16</v>
      </c>
    </row>
    <row r="34" spans="1:2" x14ac:dyDescent="0.25">
      <c r="A34" s="1" t="s">
        <v>139</v>
      </c>
      <c r="B34">
        <v>100</v>
      </c>
    </row>
    <row r="35" spans="1:2" x14ac:dyDescent="0.25">
      <c r="A35" s="1" t="s">
        <v>140</v>
      </c>
      <c r="B35">
        <f>(B34*2)/30</f>
        <v>6.666666666666667</v>
      </c>
    </row>
    <row r="38" spans="1:2" x14ac:dyDescent="0.25">
      <c r="A38" t="s">
        <v>141</v>
      </c>
      <c r="B38">
        <f>B39/4</f>
        <v>1</v>
      </c>
    </row>
    <row r="39" spans="1:2" x14ac:dyDescent="0.25">
      <c r="A39" t="s">
        <v>142</v>
      </c>
      <c r="B39">
        <v>4</v>
      </c>
    </row>
    <row r="41" spans="1:2" x14ac:dyDescent="0.25">
      <c r="A41" t="s">
        <v>146</v>
      </c>
      <c r="B41">
        <f>B42/6</f>
        <v>6.666666666666667</v>
      </c>
    </row>
    <row r="42" spans="1:2" x14ac:dyDescent="0.25">
      <c r="A42" t="s">
        <v>143</v>
      </c>
      <c r="B42">
        <v>40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Materiales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villegas</dc:creator>
  <cp:lastModifiedBy>Usuario</cp:lastModifiedBy>
  <cp:lastPrinted>2021-03-08T23:48:54Z</cp:lastPrinted>
  <dcterms:created xsi:type="dcterms:W3CDTF">2019-09-08T03:30:57Z</dcterms:created>
  <dcterms:modified xsi:type="dcterms:W3CDTF">2021-06-16T03:31:05Z</dcterms:modified>
</cp:coreProperties>
</file>