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phengriggs/Desktop/Bootcamp/Homeworks/HW 1/Scratchwork/"/>
    </mc:Choice>
  </mc:AlternateContent>
  <xr:revisionPtr revIDLastSave="0" documentId="13_ncr:1_{D66963A9-34B8-7C43-870D-31B58478507E}" xr6:coauthVersionLast="41" xr6:coauthVersionMax="41" xr10:uidLastSave="{00000000-0000-0000-0000-000000000000}"/>
  <bookViews>
    <workbookView xWindow="28800" yWindow="-8240" windowWidth="38400" windowHeight="21600" xr2:uid="{00000000-000D-0000-FFFF-FFFF00000000}"/>
  </bookViews>
  <sheets>
    <sheet name="Initial Data" sheetId="1" r:id="rId1"/>
    <sheet name="Pivot 1" sheetId="2" r:id="rId2"/>
    <sheet name="Pivot 2" sheetId="4" r:id="rId3"/>
    <sheet name="Pivot 3" sheetId="5" r:id="rId4"/>
    <sheet name="Bonus" sheetId="6" r:id="rId5"/>
  </sheets>
  <definedNames>
    <definedName name="_xlnm.Print_Titles" localSheetId="1">'Pivot 1'!$A:$A,'Pivot 1'!$2:$5</definedName>
  </definedNames>
  <calcPr calcId="191029"/>
  <pivotCaches>
    <pivotCache cacheId="37" r:id="rId6"/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B12" i="6"/>
  <c r="B11" i="6"/>
  <c r="B10" i="6"/>
  <c r="B9" i="6"/>
  <c r="B8" i="6"/>
  <c r="B7" i="6"/>
  <c r="B6" i="6"/>
  <c r="B5" i="6"/>
  <c r="C4" i="6"/>
  <c r="B4" i="6"/>
  <c r="B3" i="6"/>
  <c r="H13" i="6"/>
  <c r="G13" i="6"/>
  <c r="F13" i="6"/>
  <c r="D3" i="6"/>
  <c r="C3" i="6"/>
  <c r="E13" i="6"/>
  <c r="D13" i="6"/>
  <c r="C13" i="6"/>
  <c r="B13" i="6"/>
  <c r="B2" i="6"/>
  <c r="D2" i="6"/>
  <c r="C2" i="6"/>
  <c r="E11" i="6" l="1"/>
  <c r="E9" i="6"/>
  <c r="G9" i="6" s="1"/>
  <c r="E8" i="6"/>
  <c r="H8" i="6" s="1"/>
  <c r="E7" i="6"/>
  <c r="G7" i="6" s="1"/>
  <c r="E6" i="6"/>
  <c r="H6" i="6" s="1"/>
  <c r="E12" i="6"/>
  <c r="H11" i="6"/>
  <c r="G11" i="6"/>
  <c r="F11" i="6"/>
  <c r="E10" i="6"/>
  <c r="F9" i="6"/>
  <c r="F8" i="6"/>
  <c r="G6" i="6"/>
  <c r="F6" i="6"/>
  <c r="E5" i="6"/>
  <c r="F5" i="6" s="1"/>
  <c r="E4" i="6"/>
  <c r="F3" i="6"/>
  <c r="E3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6" l="1"/>
  <c r="H9" i="6"/>
  <c r="G8" i="6"/>
  <c r="F7" i="6"/>
  <c r="H12" i="6"/>
  <c r="G12" i="6"/>
  <c r="F12" i="6"/>
  <c r="H10" i="6"/>
  <c r="G10" i="6"/>
  <c r="F10" i="6"/>
  <c r="H5" i="6"/>
  <c r="G5" i="6"/>
  <c r="H4" i="6"/>
  <c r="G4" i="6"/>
  <c r="F4" i="6"/>
  <c r="H3" i="6"/>
  <c r="G3" i="6"/>
  <c r="H2" i="6"/>
  <c r="G2" i="6"/>
  <c r="F2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<sst xmlns="http://schemas.openxmlformats.org/spreadsheetml/2006/main" count="24821" uniqueCount="8400">
  <si>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</si>
  <si>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</si>
  <si>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</si>
  <si>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</si>
  <si>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</si>
  <si>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</si>
  <si>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</si>
  <si>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</si>
  <si>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</si>
  <si>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</si>
  <si>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</si>
  <si>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</si>
  <si>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</si>
  <si>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</si>
  <si>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</si>
  <si>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</si>
  <si>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</si>
  <si>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</si>
  <si>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</si>
  <si>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</si>
  <si>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</si>
  <si>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</si>
  <si>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</si>
  <si>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</si>
  <si>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</si>
  <si>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</si>
  <si>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</si>
  <si>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</si>
  <si>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</si>
  <si>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</si>
  <si>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</si>
  <si>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</si>
  <si>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</si>
  <si>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</si>
  <si>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</si>
  <si>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</si>
  <si>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</si>
  <si>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</si>
  <si>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</si>
  <si>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</si>
  <si>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</si>
  <si>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</si>
  <si>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</si>
  <si>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</si>
  <si>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</si>
  <si>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</si>
  <si>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</si>
  <si>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</si>
  <si>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</si>
  <si>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</si>
  <si>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</si>
  <si>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</si>
  <si>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</si>
  <si>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</si>
  <si>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</si>
  <si>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</si>
  <si>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</si>
  <si>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</si>
  <si>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</si>
  <si>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</si>
  <si>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</si>
  <si>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</si>
  <si>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</si>
  <si>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</si>
  <si>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</si>
  <si>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</si>
  <si>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</si>
  <si>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</si>
  <si>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</si>
  <si>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</si>
  <si>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</si>
  <si>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</si>
  <si>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</si>
  <si>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</si>
  <si>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</si>
  <si>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</si>
  <si>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</si>
  <si>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</si>
  <si>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</si>
  <si>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</si>
  <si>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</si>
  <si>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</si>
  <si>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</si>
  <si>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</si>
  <si>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</si>
  <si>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</si>
  <si>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</si>
  <si>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</si>
  <si>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</si>
  <si>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</si>
  <si>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</si>
  <si>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</si>
  <si>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</si>
  <si>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</si>
  <si>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</si>
  <si>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</si>
  <si>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</si>
  <si>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</si>
  <si>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</si>
  <si>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</si>
  <si>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</si>
  <si>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</si>
  <si>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</si>
  <si>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</si>
  <si>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</si>
  <si>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</si>
  <si>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</si>
  <si>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</si>
  <si>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</si>
  <si>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</si>
  <si>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</si>
  <si>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</si>
  <si>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</si>
  <si>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</si>
  <si>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</si>
  <si>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</si>
  <si>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</si>
  <si>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</si>
  <si>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</si>
  <si>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</si>
  <si>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</si>
  <si>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</si>
  <si>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</si>
  <si>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</si>
  <si>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</si>
  <si>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</si>
  <si>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</si>
  <si>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</si>
  <si>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</si>
  <si>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</si>
  <si>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</si>
  <si>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</si>
  <si>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</si>
  <si>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</si>
  <si>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</si>
  <si>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</si>
  <si>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</si>
  <si>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</si>
  <si>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</si>
  <si>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</si>
  <si>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</si>
  <si>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</si>
  <si>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</si>
  <si>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</si>
  <si>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</si>
  <si>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</si>
  <si>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</si>
  <si>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</si>
  <si>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</si>
  <si>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</si>
  <si>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</si>
  <si>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</si>
  <si>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</si>
  <si>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</si>
  <si>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</si>
  <si>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</si>
  <si>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</si>
  <si>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</si>
  <si>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</si>
  <si>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</si>
  <si>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</si>
  <si>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</si>
  <si>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</si>
  <si>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</si>
  <si>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</si>
  <si>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</si>
  <si>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</si>
  <si>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</si>
  <si>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</si>
  <si>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</si>
  <si>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</si>
  <si>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</si>
  <si>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</si>
  <si>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</si>
  <si>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</si>
  <si>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</si>
  <si>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</si>
  <si>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</si>
  <si>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</si>
  <si>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</si>
  <si>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</si>
  <si>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</si>
  <si>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</si>
  <si>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</si>
  <si>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</si>
  <si>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</si>
  <si>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</si>
  <si>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</si>
  <si>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</si>
  <si>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</si>
  <si>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</si>
  <si>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</si>
  <si>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</si>
  <si>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</si>
  <si>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</si>
  <si>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</si>
  <si>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</si>
  <si>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</si>
  <si>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</si>
  <si>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</si>
  <si>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</si>
  <si>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</si>
  <si>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</si>
  <si>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</si>
  <si>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</si>
  <si>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</si>
  <si>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</si>
  <si>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</si>
  <si>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</si>
  <si>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</si>
  <si>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</si>
  <si>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</si>
  <si>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</si>
  <si>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</si>
  <si>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</si>
  <si>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</si>
  <si>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</si>
  <si>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</si>
  <si>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</si>
  <si>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</si>
  <si>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</si>
  <si>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</si>
  <si>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</si>
  <si>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</si>
  <si>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</si>
  <si>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</si>
  <si>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</si>
  <si>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</si>
  <si>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</si>
  <si>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</si>
  <si>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</si>
  <si>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</si>
  <si>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</si>
  <si>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</si>
  <si>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</si>
  <si>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</si>
  <si>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</si>
  <si>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</si>
  <si>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</si>
  <si>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</si>
  <si>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</si>
  <si>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</si>
  <si>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</si>
  <si>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</si>
  <si>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</si>
  <si>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</si>
  <si>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</si>
  <si>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</si>
  <si>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</si>
  <si>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</si>
  <si>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</si>
  <si>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</si>
  <si>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</si>
  <si>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</si>
  <si>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</si>
  <si>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</si>
  <si>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</si>
  <si>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</si>
  <si>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</si>
  <si>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</si>
  <si>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</si>
  <si>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</si>
  <si>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</si>
  <si>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</si>
  <si>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</si>
  <si>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</si>
  <si>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</si>
  <si>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</si>
  <si>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</si>
  <si>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</si>
  <si>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</si>
  <si>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</si>
  <si>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</si>
  <si>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</si>
  <si>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</si>
  <si>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</si>
  <si>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</si>
  <si>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</si>
  <si>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</si>
  <si>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</si>
  <si>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</si>
  <si>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</si>
  <si>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</si>
  <si>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</si>
  <si>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</si>
  <si>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</si>
  <si>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</si>
  <si>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</si>
  <si>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</si>
  <si>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</si>
  <si>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</si>
  <si>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</si>
  <si>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</si>
  <si>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</si>
  <si>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</si>
  <si>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</si>
  <si>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</si>
  <si>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</si>
  <si>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</si>
  <si>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</si>
  <si>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</si>
  <si>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</si>
  <si>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</si>
  <si>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</si>
  <si>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</si>
  <si>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</si>
  <si>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</si>
  <si>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</si>
  <si>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</si>
  <si>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</si>
  <si>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</si>
  <si>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</si>
  <si>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</si>
  <si>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</si>
  <si>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</si>
  <si>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</si>
  <si>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</si>
  <si>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</si>
  <si>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</si>
  <si>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</si>
  <si>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</si>
  <si>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</si>
  <si>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</si>
  <si>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</si>
  <si>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</si>
  <si>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</si>
  <si>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</si>
  <si>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</si>
  <si>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</si>
  <si>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</si>
  <si>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</si>
  <si>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</si>
  <si>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</si>
  <si>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</si>
  <si>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</si>
  <si>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</si>
  <si>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</si>
  <si>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</si>
  <si>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</si>
  <si>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</si>
  <si>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</si>
  <si>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</si>
  <si>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</si>
  <si>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</si>
  <si>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</si>
  <si>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</si>
  <si>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</si>
  <si>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</si>
  <si>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</si>
  <si>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</si>
  <si>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</si>
  <si>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</si>
  <si>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</si>
  <si>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</si>
  <si>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</si>
  <si>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</si>
  <si>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</si>
  <si>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</si>
  <si>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</si>
  <si>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</si>
  <si>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</si>
  <si>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</si>
  <si>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</si>
  <si>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</si>
  <si>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</si>
  <si>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</si>
  <si>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</si>
  <si>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</si>
  <si>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</si>
  <si>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</si>
  <si>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</si>
  <si>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</si>
  <si>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</si>
  <si>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</si>
  <si>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</si>
  <si>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</si>
  <si>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</si>
  <si>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</si>
  <si>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</si>
  <si>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</si>
  <si>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</si>
  <si>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</si>
  <si>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</si>
  <si>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</si>
  <si>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</si>
  <si>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</si>
  <si>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</si>
  <si>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</si>
  <si>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</si>
  <si>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</si>
  <si>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</si>
  <si>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</si>
  <si>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</si>
  <si>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</si>
  <si>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</si>
  <si>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</si>
  <si>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</si>
  <si>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</si>
  <si>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</si>
  <si>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</si>
  <si>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</si>
  <si>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</si>
  <si>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</si>
  <si>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</si>
  <si>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</si>
  <si>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</si>
  <si>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</si>
  <si>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</si>
  <si>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</si>
  <si>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</si>
  <si>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</si>
  <si>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</si>
  <si>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</si>
  <si>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</si>
  <si>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</si>
  <si>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</si>
  <si>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</si>
  <si>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</si>
  <si>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</si>
  <si>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</si>
  <si>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</si>
  <si>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</si>
  <si>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</si>
  <si>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</si>
  <si>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</si>
  <si>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</si>
  <si>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</si>
  <si>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</si>
  <si>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</si>
  <si>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</si>
  <si>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</si>
  <si>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</si>
  <si>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</si>
  <si>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</si>
  <si>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</si>
  <si>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</si>
  <si>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</si>
  <si>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</si>
  <si>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</si>
  <si>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</si>
  <si>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</si>
  <si>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</si>
  <si>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</si>
  <si>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</si>
  <si>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</si>
  <si>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</si>
  <si>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</si>
  <si>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</si>
  <si>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</si>
  <si>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</si>
  <si>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</si>
  <si>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</si>
  <si>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</si>
  <si>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</si>
  <si>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</si>
  <si>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</si>
  <si>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</si>
  <si>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</si>
  <si>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</si>
  <si>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</si>
  <si>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</si>
  <si>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</si>
  <si>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</si>
  <si>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</si>
  <si>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</si>
  <si>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</si>
  <si>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</si>
  <si>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</si>
  <si>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</si>
  <si>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</si>
  <si>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</si>
  <si>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</si>
  <si>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</si>
  <si>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</si>
  <si>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</si>
  <si>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</si>
  <si>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</si>
  <si>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</si>
  <si>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</si>
  <si>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</si>
  <si>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</si>
  <si>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</si>
  <si>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</si>
  <si>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</si>
  <si>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</si>
  <si>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</si>
  <si>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</si>
  <si>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</si>
  <si>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</si>
  <si>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</si>
  <si>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</si>
  <si>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</si>
  <si>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</si>
  <si>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</si>
  <si>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</si>
  <si>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</si>
  <si>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</si>
  <si>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</si>
  <si>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</si>
  <si>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</si>
  <si>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</si>
  <si>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</si>
  <si>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</si>
  <si>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</si>
  <si>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</si>
  <si>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</si>
  <si>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</si>
  <si>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</si>
  <si>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</si>
  <si>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</si>
  <si>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</si>
  <si>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</si>
  <si>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</si>
  <si>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</si>
  <si>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</si>
  <si>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</si>
  <si>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</si>
  <si>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</si>
  <si>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</si>
  <si>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</si>
  <si>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</si>
  <si>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</si>
  <si>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</si>
  <si>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</si>
  <si>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</si>
  <si>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</si>
  <si>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</si>
  <si>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</si>
  <si>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</si>
  <si>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</si>
  <si>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</si>
  <si>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</si>
  <si>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</si>
  <si>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</si>
  <si>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</si>
  <si>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</si>
  <si>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</si>
  <si>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</si>
  <si>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</si>
  <si>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</si>
  <si>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</si>
  <si>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</si>
  <si>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</si>
  <si>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</si>
  <si>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</si>
  <si>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</si>
  <si>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</si>
  <si>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</si>
  <si>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</si>
  <si>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</si>
  <si>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</si>
  <si>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</si>
  <si>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</si>
  <si>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</si>
  <si>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</si>
  <si>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</si>
  <si>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</si>
  <si>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</si>
  <si>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</si>
  <si>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</si>
  <si>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</si>
  <si>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</si>
  <si>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</si>
  <si>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</si>
  <si>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</si>
  <si>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</si>
  <si>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</si>
  <si>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</si>
  <si>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</si>
  <si>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</si>
  <si>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</si>
  <si>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</si>
  <si>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</si>
  <si>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</si>
  <si>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</si>
  <si>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</si>
  <si>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</si>
  <si>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</si>
  <si>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</si>
  <si>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</si>
  <si>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</si>
  <si>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</si>
  <si>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</si>
  <si>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</si>
  <si>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</si>
  <si>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</si>
  <si>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</si>
  <si>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</si>
  <si>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</si>
  <si>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</si>
  <si>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</si>
  <si>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</si>
  <si>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</si>
  <si>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</si>
  <si>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</si>
  <si>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</si>
  <si>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</si>
  <si>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</si>
  <si>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</si>
  <si>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</si>
  <si>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</si>
  <si>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</si>
  <si>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</si>
  <si>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</si>
  <si>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</si>
  <si>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</si>
  <si>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</si>
  <si>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</si>
  <si>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</si>
  <si>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</si>
  <si>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</si>
  <si>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</si>
  <si>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</si>
  <si>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</si>
  <si>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</si>
  <si>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</si>
  <si>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</si>
  <si>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</si>
  <si>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</si>
  <si>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</si>
  <si>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</si>
  <si>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</si>
  <si>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</si>
  <si>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</si>
  <si>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</si>
  <si>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</si>
  <si>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</si>
  <si>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</si>
  <si>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</si>
  <si>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</si>
  <si>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</si>
  <si>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</si>
  <si>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</si>
  <si>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</si>
  <si>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</si>
  <si>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</si>
  <si>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</si>
  <si>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</si>
  <si>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</si>
  <si>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</si>
  <si>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</si>
  <si>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</si>
  <si>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</si>
  <si>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</si>
  <si>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</si>
  <si>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</si>
  <si>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</si>
  <si>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</si>
  <si>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</si>
  <si>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</si>
  <si>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</si>
  <si>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</si>
  <si>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</si>
  <si>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</si>
  <si>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</si>
  <si>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</si>
  <si>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</si>
  <si>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</si>
  <si>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</si>
  <si>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</si>
  <si>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</si>
  <si>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</si>
  <si>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</si>
  <si>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</si>
  <si>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</si>
  <si>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</si>
  <si>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</si>
  <si>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</si>
  <si>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</si>
  <si>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</si>
  <si>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</si>
  <si>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</si>
  <si>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</si>
  <si>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</si>
  <si>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</si>
  <si>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</si>
  <si>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</si>
  <si>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</si>
  <si>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</si>
  <si>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</si>
  <si>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</si>
  <si>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</si>
  <si>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</si>
  <si>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</si>
  <si>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</si>
  <si>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</si>
  <si>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</si>
  <si>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</si>
  <si>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</si>
  <si>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</si>
  <si>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</si>
  <si>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</si>
  <si>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</si>
  <si>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</si>
  <si>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</si>
  <si>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</si>
  <si>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</si>
  <si>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</si>
  <si>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</si>
  <si>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</si>
  <si>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</si>
  <si>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</si>
  <si>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</si>
  <si>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</si>
  <si>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</si>
  <si>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</si>
  <si>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</si>
  <si>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</si>
  <si>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</si>
  <si>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</si>
  <si>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</si>
  <si>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</si>
  <si>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</si>
  <si>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</si>
  <si>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</si>
  <si>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</si>
  <si>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</si>
  <si>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</si>
  <si>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</si>
  <si>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</si>
  <si>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</si>
  <si>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</si>
  <si>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</si>
  <si>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</si>
  <si>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</si>
  <si>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</si>
  <si>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</si>
  <si>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</si>
  <si>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</si>
  <si>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</si>
  <si>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</si>
  <si>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</si>
  <si>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</si>
  <si>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</si>
  <si>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</si>
  <si>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</si>
  <si>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</si>
  <si>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</si>
  <si>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</si>
  <si>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</si>
  <si>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</si>
  <si>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</si>
  <si>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</si>
  <si>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</si>
  <si>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</si>
  <si>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</si>
  <si>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</si>
  <si>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</si>
  <si>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</si>
  <si>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</si>
  <si>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</si>
  <si>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</si>
  <si>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</si>
  <si>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</si>
  <si>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</si>
  <si>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</si>
  <si>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</si>
  <si>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</si>
  <si>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</si>
  <si>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</si>
  <si>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</si>
  <si>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</si>
  <si>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</si>
  <si>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</si>
  <si>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</si>
  <si>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</si>
  <si>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</si>
  <si>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</si>
  <si>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</si>
  <si>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</si>
  <si>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</si>
  <si>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</si>
  <si>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</si>
  <si>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</si>
  <si>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</si>
  <si>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</si>
  <si>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</si>
  <si>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</si>
  <si>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</si>
  <si>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</si>
  <si>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</si>
  <si>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</si>
  <si>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</si>
  <si>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</si>
  <si>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</si>
  <si>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</si>
  <si>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</si>
  <si>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</si>
  <si>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</si>
  <si>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</si>
  <si>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</si>
  <si>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</si>
  <si>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</si>
  <si>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</si>
  <si>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</si>
  <si>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</si>
  <si>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</si>
  <si>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</si>
  <si>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</si>
  <si>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</si>
  <si>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</si>
  <si>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</si>
  <si>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</si>
  <si>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</si>
  <si>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</si>
  <si>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</si>
  <si>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</si>
  <si>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</si>
  <si>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</si>
  <si>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</si>
  <si>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</si>
  <si>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</si>
  <si>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</si>
  <si>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</si>
  <si>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</si>
  <si>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</si>
  <si>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</si>
  <si>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</si>
  <si>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</si>
  <si>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</si>
  <si>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</si>
  <si>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</si>
  <si>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</si>
  <si>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</si>
  <si>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</si>
  <si>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</si>
  <si>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</si>
  <si>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</si>
  <si>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</si>
  <si>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</si>
  <si>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</si>
  <si>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</si>
  <si>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</si>
  <si>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</si>
  <si>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</si>
  <si>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</si>
  <si>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</si>
  <si>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</si>
  <si>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</si>
  <si>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</si>
  <si>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</si>
  <si>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</si>
  <si>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</si>
  <si>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</si>
  <si>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</si>
  <si>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</si>
  <si>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</si>
  <si>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</si>
  <si>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</si>
  <si>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</si>
  <si>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</si>
  <si>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</si>
  <si>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</si>
  <si>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</si>
  <si>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</si>
  <si>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</si>
  <si>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</si>
  <si>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</si>
  <si>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</si>
  <si>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</si>
  <si>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</si>
  <si>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</si>
  <si>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</si>
  <si>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</si>
  <si>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</si>
  <si>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</si>
  <si>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</si>
  <si>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</si>
  <si>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</si>
  <si>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</si>
  <si>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</si>
  <si>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</si>
  <si>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</si>
  <si>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</si>
  <si>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</si>
  <si>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</si>
  <si>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</si>
  <si>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</si>
  <si>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</si>
  <si>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</si>
  <si>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</si>
  <si>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</si>
  <si>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</si>
  <si>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</si>
  <si>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</si>
  <si>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</si>
  <si>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</si>
  <si>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</si>
  <si>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</si>
  <si>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</si>
  <si>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</si>
  <si>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</si>
  <si>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</si>
  <si>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</si>
  <si>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</si>
  <si>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</si>
  <si>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</si>
  <si>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</si>
  <si>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</si>
  <si>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</si>
  <si>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</si>
  <si>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</si>
  <si>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</si>
  <si>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</si>
  <si>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</si>
  <si>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</si>
  <si>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</si>
  <si>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</si>
  <si>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</si>
  <si>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</si>
  <si>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</si>
  <si>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</si>
  <si>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</si>
  <si>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</si>
  <si>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</si>
  <si>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</si>
  <si>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</si>
  <si>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</si>
  <si>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</si>
  <si>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</si>
  <si>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</si>
  <si>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</si>
  <si>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</si>
  <si>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</si>
  <si>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</si>
  <si>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</si>
  <si>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</si>
  <si>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</si>
  <si>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</si>
  <si>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</si>
  <si>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</si>
  <si>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</si>
  <si>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</si>
  <si>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</si>
  <si>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</si>
  <si>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</si>
  <si>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</si>
  <si>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</si>
  <si>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</si>
  <si>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</si>
  <si>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</si>
  <si>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</si>
  <si>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</si>
  <si>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</si>
  <si>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</si>
  <si>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</si>
  <si>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</si>
  <si>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</si>
  <si>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</si>
  <si>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</si>
  <si>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</si>
  <si>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</si>
  <si>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</si>
  <si>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</si>
  <si>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</si>
  <si>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</si>
  <si>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</si>
  <si>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</si>
  <si>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</si>
  <si>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</si>
  <si>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</si>
  <si>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</si>
  <si>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</si>
  <si>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</si>
  <si>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</si>
  <si>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</si>
  <si>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</si>
  <si>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</si>
  <si>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</si>
  <si>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</si>
  <si>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</si>
  <si>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</si>
  <si>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</si>
  <si>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</si>
  <si>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</si>
  <si>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</si>
  <si>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</si>
  <si>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</si>
  <si>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</si>
  <si>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</si>
  <si>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</si>
  <si>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</si>
  <si>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</si>
  <si>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</si>
  <si>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</si>
  <si>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</si>
  <si>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</si>
  <si>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</si>
  <si>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</si>
  <si>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</si>
  <si>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</si>
  <si>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</si>
  <si>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</si>
  <si>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</si>
  <si>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</si>
  <si>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</si>
  <si>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</si>
  <si>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</si>
  <si>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</si>
  <si>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</si>
  <si>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</si>
  <si>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</si>
  <si>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</si>
  <si>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</si>
  <si>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</si>
  <si>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</si>
  <si>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</si>
  <si>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</si>
  <si>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</si>
  <si>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</si>
  <si>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</si>
  <si>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</si>
  <si>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</si>
  <si>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</si>
  <si>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</si>
  <si>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</si>
  <si>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</si>
  <si>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</si>
  <si>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</si>
  <si>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</si>
  <si>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</si>
  <si>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</si>
  <si>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</si>
  <si>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</si>
  <si>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</si>
  <si>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</si>
  <si>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</si>
  <si>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</si>
  <si>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</si>
  <si>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</si>
  <si>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</si>
  <si>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</si>
  <si>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</si>
  <si>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</si>
  <si>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</si>
  <si>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</si>
  <si>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</si>
  <si>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</si>
  <si>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</si>
  <si>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</si>
  <si>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</si>
  <si>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</si>
  <si>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</si>
  <si>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</si>
  <si>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</si>
  <si>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</si>
  <si>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</si>
  <si>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</si>
  <si>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</si>
  <si>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</si>
  <si>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</si>
  <si>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</si>
  <si>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</si>
  <si>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</si>
  <si>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</si>
  <si>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</si>
  <si>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</si>
  <si>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</si>
  <si>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</si>
  <si>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</si>
  <si>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</si>
  <si>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</si>
  <si>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</si>
  <si>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</si>
  <si>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</si>
  <si>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</si>
  <si>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</si>
  <si>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</si>
  <si>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</si>
  <si>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</si>
  <si>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</si>
  <si>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</si>
  <si>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</si>
  <si>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</si>
  <si>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</si>
  <si>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</si>
  <si>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</si>
  <si>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</si>
  <si>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</si>
  <si>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</si>
  <si>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</si>
  <si>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</si>
  <si>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</si>
  <si>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</si>
  <si>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</si>
  <si>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</si>
  <si>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</si>
  <si>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</si>
  <si>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</si>
  <si>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</si>
  <si>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</si>
  <si>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</si>
  <si>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</si>
  <si>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</si>
  <si>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</si>
  <si>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</si>
  <si>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</si>
  <si>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</si>
  <si>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</si>
  <si>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</si>
  <si>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</si>
  <si>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</si>
  <si>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</si>
  <si>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</si>
  <si>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</si>
  <si>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</si>
  <si>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</si>
  <si>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</si>
  <si>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</si>
  <si>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</si>
  <si>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</si>
  <si>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</si>
  <si>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</si>
  <si>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</si>
  <si>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</si>
  <si>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</si>
  <si>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</si>
  <si>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</si>
  <si>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</si>
  <si>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</si>
  <si>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</si>
  <si>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</si>
  <si>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</si>
  <si>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</si>
  <si>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</si>
  <si>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</si>
  <si>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</si>
  <si>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</si>
  <si>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</si>
  <si>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</si>
  <si>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</si>
  <si>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</si>
  <si>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</si>
  <si>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</si>
  <si>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</si>
  <si>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</si>
  <si>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</si>
  <si>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</si>
  <si>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</si>
  <si>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</si>
  <si>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</si>
  <si>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</si>
  <si>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</si>
  <si>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</si>
  <si>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</si>
  <si>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</si>
  <si>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</si>
  <si>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</si>
  <si>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</si>
  <si>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</si>
  <si>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</si>
  <si>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</si>
  <si>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</si>
  <si>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</si>
  <si>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</si>
  <si>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</si>
  <si>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</si>
  <si>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</si>
  <si>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</si>
  <si>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</si>
  <si>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</si>
  <si>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</si>
  <si>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</si>
  <si>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</si>
  <si>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</si>
  <si>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</si>
  <si>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</si>
  <si>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</si>
  <si>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</si>
  <si>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</si>
  <si>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</si>
  <si>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</si>
  <si>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</si>
  <si>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</si>
  <si>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</si>
  <si>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</si>
  <si>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</si>
  <si>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</si>
  <si>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</si>
  <si>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</si>
  <si>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</si>
  <si>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</si>
  <si>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</si>
  <si>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</si>
  <si>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</si>
  <si>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</si>
  <si>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</si>
  <si>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</si>
  <si>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</si>
  <si>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</si>
  <si>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</si>
  <si>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</si>
  <si>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</si>
  <si>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</si>
  <si>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</si>
  <si>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</si>
  <si>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</si>
  <si>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</si>
  <si>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</si>
  <si>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</si>
  <si>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</si>
  <si>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</si>
  <si>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</si>
  <si>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</si>
  <si>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</si>
  <si>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</si>
  <si>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</si>
  <si>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</si>
  <si>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</si>
  <si>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</si>
  <si>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</si>
  <si>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</si>
  <si>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</si>
  <si>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</si>
  <si>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</si>
  <si>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</si>
  <si>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</si>
  <si>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</si>
  <si>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</si>
  <si>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</si>
  <si>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</si>
  <si>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</si>
  <si>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</si>
  <si>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</si>
  <si>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</si>
  <si>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</si>
  <si>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</si>
  <si>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</si>
  <si>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</si>
  <si>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</si>
  <si>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</si>
  <si>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</si>
  <si>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</si>
  <si>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</si>
  <si>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</si>
  <si>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</si>
  <si>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</si>
  <si>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</si>
  <si>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</si>
  <si>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</si>
  <si>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</si>
  <si>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</si>
  <si>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</si>
  <si>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</si>
  <si>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</si>
  <si>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</si>
  <si>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</si>
  <si>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</si>
  <si>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</si>
  <si>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</si>
  <si>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</si>
  <si>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</si>
  <si>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</si>
  <si>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</si>
  <si>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</si>
  <si>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</si>
  <si>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</si>
  <si>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</si>
  <si>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</si>
  <si>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</si>
  <si>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</si>
  <si>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</si>
  <si>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</si>
  <si>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</si>
  <si>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</si>
  <si>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</si>
  <si>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</si>
  <si>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</si>
  <si>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</si>
  <si>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</si>
  <si>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</si>
  <si>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</si>
  <si>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</si>
  <si>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</si>
  <si>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</si>
  <si>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</si>
  <si>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</si>
  <si>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</si>
  <si>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</si>
  <si>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</si>
  <si>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</si>
  <si>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</si>
  <si>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</si>
  <si>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</si>
  <si>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</si>
  <si>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</si>
  <si>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</si>
  <si>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</si>
  <si>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</si>
  <si>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</si>
  <si>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</si>
  <si>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</si>
  <si>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</si>
  <si>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</si>
  <si>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</si>
  <si>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</si>
  <si>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</si>
  <si>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</si>
  <si>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</si>
  <si>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</si>
  <si>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</si>
  <si>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</si>
  <si>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</si>
  <si>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</si>
  <si>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</si>
  <si>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</si>
  <si>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</si>
  <si>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</si>
  <si>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</si>
  <si>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</si>
  <si>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</si>
  <si>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</si>
  <si>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</si>
  <si>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</si>
  <si>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</si>
  <si>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</si>
  <si>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</si>
  <si>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</si>
  <si>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</si>
  <si>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</si>
  <si>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</si>
  <si>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</si>
  <si>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</si>
  <si>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</si>
  <si>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</si>
  <si>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</si>
  <si>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</si>
  <si>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</si>
  <si>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</si>
  <si>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</si>
  <si>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</si>
  <si>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</si>
  <si>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</si>
  <si>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</si>
  <si>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</si>
  <si>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</si>
  <si>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</si>
  <si>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</si>
  <si>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</si>
  <si>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</si>
  <si>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</si>
  <si>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</si>
  <si>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</si>
  <si>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</si>
  <si>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</si>
  <si>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</si>
  <si>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</si>
  <si>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</si>
  <si>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</si>
  <si>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</si>
  <si>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</si>
  <si>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</si>
  <si>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</si>
  <si>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</si>
  <si>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</si>
  <si>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</si>
  <si>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</si>
  <si>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</si>
  <si>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</si>
  <si>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</si>
  <si>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</si>
  <si>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</si>
  <si>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</si>
  <si>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</si>
  <si>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</si>
  <si>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</si>
  <si>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</si>
  <si>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</si>
  <si>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</si>
  <si>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</si>
  <si>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</si>
  <si>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</si>
  <si>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</si>
  <si>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</si>
  <si>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</si>
  <si>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</si>
  <si>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</si>
  <si>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</si>
  <si>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</si>
  <si>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</si>
  <si>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</si>
  <si>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</si>
  <si>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</si>
  <si>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</si>
  <si>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</si>
  <si>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</si>
  <si>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</si>
  <si>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</si>
  <si>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</si>
  <si>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</si>
  <si>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</si>
  <si>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</si>
  <si>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</si>
  <si>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</si>
  <si>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</si>
  <si>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</si>
  <si>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</si>
  <si>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</si>
  <si>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</si>
  <si>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</si>
  <si>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</si>
  <si>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</si>
  <si>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</si>
  <si>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</si>
  <si>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</si>
  <si>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</si>
  <si>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</si>
  <si>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</si>
  <si>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</si>
  <si>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</si>
  <si>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</si>
  <si>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</si>
  <si>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</si>
  <si>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</si>
  <si>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</si>
  <si>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</si>
  <si>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</si>
  <si>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</si>
  <si>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</si>
  <si>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</si>
  <si>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</si>
  <si>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</si>
  <si>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</si>
  <si>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</si>
  <si>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</si>
  <si>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</si>
  <si>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</si>
  <si>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</si>
  <si>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</si>
  <si>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</si>
  <si>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</si>
  <si>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</si>
  <si>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</si>
  <si>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</si>
  <si>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</si>
  <si>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</si>
  <si>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</si>
  <si>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</si>
  <si>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</si>
  <si>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</si>
  <si>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</si>
  <si>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</si>
  <si>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</si>
  <si>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</si>
  <si>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</si>
  <si>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</si>
  <si>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</si>
  <si>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</si>
  <si>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</si>
  <si>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</si>
  <si>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</si>
  <si>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</si>
  <si>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</si>
  <si>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</si>
  <si>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</si>
  <si>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</si>
  <si>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</si>
  <si>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</si>
  <si>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</si>
  <si>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</si>
  <si>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</si>
  <si>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</si>
  <si>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</si>
  <si>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</si>
  <si>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</si>
  <si>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</si>
  <si>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</si>
  <si>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</si>
  <si>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</si>
  <si>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</si>
  <si>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</si>
  <si>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</si>
  <si>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</si>
  <si>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</si>
  <si>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</si>
  <si>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</si>
  <si>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</si>
  <si>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</si>
  <si>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</si>
  <si>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</si>
  <si>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</si>
  <si>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</si>
  <si>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</si>
  <si>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</si>
  <si>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</si>
  <si>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</si>
  <si>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</si>
  <si>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</si>
  <si>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</si>
  <si>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</si>
  <si>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</si>
  <si>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</si>
  <si>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</si>
  <si>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</si>
  <si>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</si>
  <si>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</si>
  <si>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</si>
  <si>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</si>
  <si>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</si>
  <si>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</si>
  <si>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</si>
  <si>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</si>
  <si>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</si>
  <si>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</si>
  <si>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</si>
  <si>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</si>
  <si>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</si>
  <si>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</si>
  <si>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</si>
  <si>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</si>
  <si>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</si>
  <si>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</si>
  <si>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</si>
  <si>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</si>
  <si>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</si>
  <si>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</si>
  <si>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</si>
  <si>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</si>
  <si>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</si>
  <si>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</si>
  <si>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</si>
  <si>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</si>
  <si>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</si>
  <si>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</si>
  <si>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</si>
  <si>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</si>
  <si>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</si>
  <si>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</si>
  <si>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</si>
  <si>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</si>
  <si>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</si>
  <si>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</si>
  <si>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</si>
  <si>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</si>
  <si>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</si>
  <si>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</si>
  <si>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</si>
  <si>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</si>
  <si>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</si>
  <si>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</si>
  <si>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</si>
  <si>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</si>
  <si>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</si>
  <si>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</si>
  <si>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</si>
  <si>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</si>
  <si>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</si>
  <si>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</si>
  <si>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</si>
  <si>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</si>
  <si>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</si>
  <si>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</si>
  <si>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</si>
  <si>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</si>
  <si>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</si>
  <si>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</si>
  <si>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</si>
  <si>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</si>
  <si>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</si>
  <si>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</si>
  <si>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</si>
  <si>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</si>
  <si>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</si>
  <si>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</si>
  <si>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</si>
  <si>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</si>
  <si>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</si>
  <si>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</si>
  <si>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</si>
  <si>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</si>
  <si>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</si>
  <si>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</si>
  <si>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</si>
  <si>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</si>
  <si>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</si>
  <si>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</si>
  <si>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</si>
  <si>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</si>
  <si>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</si>
  <si>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</si>
  <si>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</si>
  <si>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</si>
  <si>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</si>
  <si>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</si>
  <si>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</si>
  <si>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</si>
  <si>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</si>
  <si>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</si>
  <si>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</si>
  <si>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</si>
  <si>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</si>
  <si>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</si>
  <si>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</si>
  <si>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</si>
  <si>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</si>
  <si>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</si>
  <si>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</si>
  <si>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</si>
  <si>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</si>
  <si>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</si>
  <si>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</si>
  <si>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</si>
  <si>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</si>
  <si>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</si>
  <si>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</si>
  <si>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</si>
  <si>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</si>
  <si>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</si>
  <si>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</si>
  <si>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</si>
  <si>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</si>
  <si>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</si>
  <si>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</si>
  <si>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</si>
  <si>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</si>
  <si>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</si>
  <si>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</si>
  <si>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</si>
  <si>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</si>
  <si>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</si>
  <si>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</si>
  <si>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</si>
  <si>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</si>
  <si>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</si>
  <si>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</si>
  <si>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</si>
  <si>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</si>
  <si>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</si>
  <si>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</si>
  <si>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</si>
  <si>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</si>
  <si>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</si>
  <si>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</si>
  <si>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</si>
  <si>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</si>
  <si>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</si>
  <si>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</si>
  <si>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</si>
  <si>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</si>
  <si>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</si>
  <si>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</si>
  <si>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</si>
  <si>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</si>
  <si>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</si>
  <si>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</si>
  <si>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</si>
  <si>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</si>
  <si>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</si>
  <si>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</si>
  <si>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</si>
  <si>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</si>
  <si>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</si>
  <si>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</si>
  <si>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</si>
  <si>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</si>
  <si>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</si>
  <si>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</si>
  <si>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</si>
  <si>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</si>
  <si>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</si>
  <si>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</si>
  <si>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</si>
  <si>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</si>
  <si>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</si>
  <si>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</si>
  <si>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</si>
  <si>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</si>
  <si>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</si>
  <si>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</si>
  <si>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</si>
  <si>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</si>
  <si>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</si>
  <si>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</si>
  <si>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</si>
  <si>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</si>
  <si>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</si>
  <si>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</si>
  <si>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</si>
  <si>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</si>
  <si>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</si>
  <si>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</si>
  <si>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</si>
  <si>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</si>
  <si>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</si>
  <si>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</si>
  <si>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</si>
  <si>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</si>
  <si>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</si>
  <si>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</si>
  <si>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</si>
  <si>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</si>
  <si>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</si>
  <si>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</si>
  <si>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</si>
  <si>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</si>
  <si>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</si>
  <si>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</si>
  <si>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</si>
  <si>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</si>
  <si>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</si>
  <si>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</si>
  <si>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</si>
  <si>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</si>
  <si>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</si>
  <si>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</si>
  <si>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</si>
  <si>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</si>
  <si>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</si>
  <si>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</si>
  <si>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</si>
  <si>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</si>
  <si>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</si>
  <si>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</si>
  <si>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</si>
  <si>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</si>
  <si>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</si>
  <si>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</si>
  <si>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</si>
  <si>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</si>
  <si>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</si>
  <si>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</si>
  <si>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</si>
  <si>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</si>
  <si>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</si>
  <si>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</si>
  <si>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</si>
  <si>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</si>
  <si>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</si>
  <si>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</si>
  <si>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</si>
  <si>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</si>
  <si>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</si>
  <si>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</si>
  <si>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</si>
  <si>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</si>
  <si>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</si>
  <si>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</si>
  <si>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</si>
  <si>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</si>
  <si>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</si>
  <si>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</si>
  <si>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</si>
  <si>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</si>
  <si>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</si>
  <si>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</si>
  <si>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</si>
  <si>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</si>
  <si>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</si>
  <si>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</si>
  <si>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</si>
  <si>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</si>
  <si>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</si>
  <si>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</si>
  <si>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</si>
  <si>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</si>
  <si>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</si>
  <si>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</si>
  <si>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</si>
  <si>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</si>
  <si>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</si>
  <si>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</si>
  <si>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</si>
  <si>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</si>
  <si>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</si>
  <si>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</si>
  <si>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</si>
  <si>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</si>
  <si>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</si>
  <si>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</si>
  <si>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</si>
  <si>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</si>
  <si>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</si>
  <si>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</si>
  <si>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</si>
  <si>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</si>
  <si>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</si>
  <si>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</si>
  <si>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</si>
  <si>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</si>
  <si>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</si>
  <si>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</si>
  <si>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</si>
  <si>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</si>
  <si>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</si>
  <si>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</si>
  <si>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</si>
  <si>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</si>
  <si>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</si>
  <si>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</si>
  <si>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</si>
  <si>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</si>
  <si>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</si>
  <si>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</si>
  <si>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</si>
  <si>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</si>
  <si>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</si>
  <si>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</si>
  <si>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</si>
  <si>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</si>
  <si>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</si>
  <si>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</si>
  <si>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</si>
  <si>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</si>
  <si>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</si>
  <si>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</si>
  <si>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</si>
  <si>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</si>
  <si>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</si>
  <si>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</si>
  <si>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</si>
  <si>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</si>
  <si>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</si>
  <si>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</si>
  <si>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</si>
  <si>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</si>
  <si>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</si>
  <si>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</si>
  <si>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</si>
  <si>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</si>
  <si>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</si>
  <si>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</si>
  <si>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</si>
  <si>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</si>
  <si>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</si>
  <si>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</si>
  <si>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</si>
  <si>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</si>
  <si>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</si>
  <si>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</si>
  <si>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</si>
  <si>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</si>
  <si>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</si>
  <si>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</si>
  <si>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</si>
  <si>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</si>
  <si>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</si>
  <si>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</si>
  <si>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</si>
  <si>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</si>
  <si>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</si>
  <si>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</si>
  <si>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</si>
  <si>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</si>
  <si>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</si>
  <si>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</si>
  <si>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</si>
  <si>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</si>
  <si>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</si>
  <si>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</si>
  <si>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</si>
  <si>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</si>
  <si>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</si>
  <si>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</si>
  <si>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</si>
  <si>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</si>
  <si>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</si>
  <si>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</si>
  <si>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</si>
  <si>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</si>
  <si>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</si>
  <si>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</si>
  <si>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</si>
  <si>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</si>
  <si>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</si>
  <si>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</si>
  <si>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</si>
  <si>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</si>
  <si>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</si>
  <si>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</si>
  <si>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</si>
  <si>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</si>
  <si>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</si>
  <si>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</si>
  <si>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</si>
  <si>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</si>
  <si>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</si>
  <si>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</si>
  <si>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</si>
  <si>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</si>
  <si>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</si>
  <si>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</si>
  <si>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</si>
  <si>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</si>
  <si>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</si>
  <si>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</si>
  <si>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</si>
  <si>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</si>
  <si>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</si>
  <si>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</si>
  <si>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</si>
  <si>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</si>
  <si>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</si>
  <si>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</si>
  <si>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</si>
  <si>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</si>
  <si>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</si>
  <si>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</si>
  <si>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</si>
  <si>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</si>
  <si>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</si>
  <si>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</si>
  <si>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</si>
  <si>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</si>
  <si>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</si>
  <si>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</si>
  <si>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</si>
  <si>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</si>
  <si>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</si>
  <si>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</si>
  <si>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</si>
  <si>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</si>
  <si>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</si>
  <si>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</si>
  <si>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</si>
  <si>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</si>
  <si>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</si>
  <si>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</si>
  <si>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</si>
  <si>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</si>
  <si>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</si>
  <si>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</si>
  <si>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</si>
  <si>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</si>
  <si>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</si>
  <si>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</si>
  <si>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</si>
  <si>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</si>
  <si>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</si>
  <si>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</si>
  <si>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</si>
  <si>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</si>
  <si>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</si>
  <si>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</si>
  <si>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</si>
  <si>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</si>
  <si>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</si>
  <si>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</si>
  <si>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</si>
  <si>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</si>
  <si>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</si>
  <si>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</si>
  <si>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</si>
  <si>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</si>
  <si>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</si>
  <si>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</si>
  <si>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</si>
  <si>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</si>
  <si>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</si>
  <si>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</si>
  <si>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</si>
  <si>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</si>
  <si>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</si>
  <si>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</si>
  <si>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</si>
  <si>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</si>
  <si>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</si>
  <si>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</si>
  <si>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</si>
  <si>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</si>
  <si>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</si>
  <si>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</si>
  <si>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</si>
  <si>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</si>
  <si>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</si>
  <si>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</si>
  <si>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</si>
  <si>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</si>
  <si>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</si>
  <si>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</si>
  <si>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</si>
  <si>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</si>
  <si>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</si>
  <si>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</si>
  <si>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</si>
  <si>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</si>
  <si>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</si>
  <si>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</si>
  <si>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</si>
  <si>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</si>
  <si>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</si>
  <si>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</si>
  <si>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</si>
  <si>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</si>
  <si>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</si>
  <si>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</si>
  <si>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</si>
  <si>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</si>
  <si>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</si>
  <si>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</si>
  <si>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</si>
  <si>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</si>
  <si>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</si>
  <si>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</si>
  <si>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</si>
  <si>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</si>
  <si>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</si>
  <si>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</si>
  <si>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</si>
  <si>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</si>
  <si>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</si>
  <si>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</si>
  <si>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</si>
  <si>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</si>
  <si>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</si>
  <si>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</si>
  <si>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</si>
  <si>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</si>
  <si>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</si>
  <si>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</si>
  <si>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</si>
  <si>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</si>
  <si>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</si>
  <si>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</si>
  <si>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</si>
  <si>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</si>
  <si>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</si>
  <si>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</si>
  <si>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</si>
  <si>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</si>
  <si>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</si>
  <si>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</si>
  <si>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</si>
  <si>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</si>
  <si>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</si>
  <si>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</si>
  <si>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</si>
  <si>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</si>
  <si>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</si>
  <si>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</si>
  <si>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</si>
  <si>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</si>
  <si>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</si>
  <si>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</si>
  <si>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</si>
  <si>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</si>
  <si>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</si>
  <si>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</si>
  <si>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</si>
  <si>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</si>
  <si>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</si>
  <si>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</si>
  <si>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</si>
  <si>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</si>
  <si>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</si>
  <si>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</si>
  <si>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</si>
  <si>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</si>
  <si>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</si>
  <si>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</si>
  <si>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</si>
  <si>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</si>
  <si>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</si>
  <si>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</si>
  <si>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</si>
  <si>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</si>
  <si>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</si>
  <si>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</si>
  <si>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</si>
  <si>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</si>
  <si>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</si>
  <si>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</si>
  <si>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</si>
  <si>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</si>
  <si>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</si>
  <si>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</si>
  <si>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</si>
  <si>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</si>
  <si>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</si>
  <si>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</si>
  <si>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</si>
  <si>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</si>
  <si>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</si>
  <si>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</si>
  <si>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</si>
  <si>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</si>
  <si>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</si>
  <si>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</si>
  <si>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</si>
  <si>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</si>
  <si>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</si>
  <si>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</si>
  <si>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</si>
  <si>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</si>
  <si>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</si>
  <si>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</si>
  <si>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</si>
  <si>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</si>
  <si>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</si>
  <si>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</si>
  <si>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</si>
  <si>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</si>
  <si>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</si>
  <si>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</si>
  <si>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</si>
  <si>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</si>
  <si>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</si>
  <si>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</si>
  <si>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</si>
  <si>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</si>
  <si>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</si>
  <si>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</si>
  <si>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</si>
  <si>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</si>
  <si>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</si>
  <si>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</si>
  <si>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</si>
  <si>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</si>
  <si>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</si>
  <si>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</si>
  <si>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</si>
  <si>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</si>
  <si>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</si>
  <si>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</si>
  <si>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</si>
  <si>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</si>
  <si>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</si>
  <si>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</si>
  <si>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</si>
  <si>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</si>
  <si>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</si>
  <si>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</si>
  <si>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</si>
  <si>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</si>
  <si>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</si>
  <si>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</si>
  <si>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</si>
  <si>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</si>
  <si>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</si>
  <si>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</si>
  <si>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</si>
  <si>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</si>
  <si>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</si>
  <si>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</si>
  <si>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</si>
  <si>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</si>
  <si>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</si>
  <si>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</si>
  <si>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</si>
  <si>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</si>
  <si>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</si>
  <si>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</si>
  <si>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</si>
  <si>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</si>
  <si>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</si>
  <si>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</si>
  <si>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</si>
  <si>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</si>
  <si>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</si>
  <si>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</si>
  <si>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</si>
  <si>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</si>
  <si>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</si>
  <si>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</si>
  <si>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</si>
  <si>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</si>
  <si>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</si>
  <si>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</si>
  <si>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</si>
  <si>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</si>
  <si>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</si>
  <si>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</si>
  <si>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</si>
  <si>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</si>
  <si>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</si>
  <si>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</si>
  <si>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</si>
  <si>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</si>
  <si>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</si>
  <si>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</si>
  <si>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</si>
  <si>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</si>
  <si>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</si>
  <si>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</si>
  <si>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</si>
  <si>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</si>
  <si>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</si>
  <si>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</si>
  <si>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</si>
  <si>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</si>
  <si>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</si>
  <si>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</si>
  <si>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</si>
  <si>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</si>
  <si>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</si>
  <si>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</si>
  <si>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</si>
  <si>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</si>
  <si>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</si>
  <si>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</si>
  <si>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</si>
  <si>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</si>
  <si>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</si>
  <si>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</si>
  <si>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</si>
  <si>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</si>
  <si>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</si>
  <si>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</si>
  <si>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</si>
  <si>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</si>
  <si>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</si>
  <si>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</si>
  <si>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</si>
  <si>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</si>
  <si>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</si>
  <si>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</si>
  <si>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</si>
  <si>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</si>
  <si>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</si>
  <si>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</si>
  <si>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</si>
  <si>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</si>
  <si>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</si>
  <si>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</si>
  <si>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</si>
  <si>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</si>
  <si>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</si>
  <si>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</si>
  <si>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</si>
  <si>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</si>
  <si>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</si>
  <si>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</si>
  <si>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</si>
  <si>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</si>
  <si>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</si>
  <si>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</si>
  <si>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</si>
  <si>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</si>
  <si>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</si>
  <si>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</si>
  <si>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</si>
  <si>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</si>
  <si>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</si>
  <si>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</si>
  <si>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</si>
  <si>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</si>
  <si>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</si>
  <si>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</si>
  <si>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</si>
  <si>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</si>
  <si>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</si>
  <si>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</si>
  <si>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</si>
  <si>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</si>
  <si>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</si>
  <si>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</si>
  <si>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</si>
  <si>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</si>
  <si>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</si>
  <si>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</si>
  <si>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</si>
  <si>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</si>
  <si>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</si>
  <si>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</si>
  <si>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</si>
  <si>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</si>
  <si>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</si>
  <si>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</si>
  <si>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</si>
  <si>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</si>
  <si>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</si>
  <si>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</si>
  <si>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</si>
  <si>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</si>
  <si>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</si>
  <si>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</si>
  <si>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</si>
  <si>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</si>
  <si>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</si>
  <si>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</si>
  <si>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</si>
  <si>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</si>
  <si>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</si>
  <si>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</si>
  <si>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</si>
  <si>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</si>
  <si>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</si>
  <si>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</si>
  <si>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</si>
  <si>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</si>
  <si>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</si>
  <si>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</si>
  <si>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</si>
  <si>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</si>
  <si>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</si>
  <si>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</si>
  <si>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</si>
  <si>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</si>
  <si>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</si>
  <si>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</si>
  <si>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</si>
  <si>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</si>
  <si>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</si>
  <si>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</si>
  <si>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</si>
  <si>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</si>
  <si>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</si>
  <si>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</si>
  <si>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</si>
  <si>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</si>
  <si>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</si>
  <si>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</si>
  <si>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</si>
  <si>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</si>
  <si>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</si>
  <si>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</si>
  <si>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</si>
  <si>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</si>
  <si>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</si>
  <si>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</si>
  <si>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</si>
  <si>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</si>
  <si>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</si>
  <si>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</si>
  <si>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</si>
  <si>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</si>
  <si>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</si>
  <si>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</si>
  <si>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</si>
  <si>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</si>
  <si>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</si>
  <si>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</si>
  <si>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</si>
  <si>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</si>
  <si>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</si>
  <si>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</si>
  <si>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</si>
  <si>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</si>
  <si>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</si>
  <si>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</si>
  <si>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</si>
  <si>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</si>
  <si>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</si>
  <si>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</si>
  <si>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</si>
  <si>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</si>
  <si>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</si>
  <si>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</si>
  <si>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</si>
  <si>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</si>
  <si>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</si>
  <si>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</si>
  <si>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</si>
  <si>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</si>
  <si>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</si>
  <si>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</si>
  <si>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</si>
  <si>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</si>
  <si>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</si>
  <si>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</si>
  <si>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</si>
  <si>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</si>
  <si>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</si>
  <si>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</si>
  <si>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</si>
  <si>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</si>
  <si>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</si>
  <si>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</si>
  <si>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</si>
  <si>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</si>
  <si>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</si>
  <si>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</si>
  <si>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</si>
  <si>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</si>
  <si>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</si>
  <si>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</si>
  <si>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</si>
  <si>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</si>
  <si>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</si>
  <si>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</si>
  <si>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</si>
  <si>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</si>
  <si>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</si>
  <si>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</si>
  <si>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</si>
  <si>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</si>
  <si>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</si>
  <si>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</si>
  <si>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</si>
  <si>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</si>
  <si>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</si>
  <si>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</si>
  <si>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</si>
  <si>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</si>
  <si>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</si>
  <si>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</si>
  <si>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</si>
  <si>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</si>
  <si>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</si>
  <si>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</si>
  <si>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</si>
  <si>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</si>
  <si>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</si>
  <si>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</si>
  <si>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</si>
  <si>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</si>
  <si>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</si>
  <si>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</si>
  <si>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</si>
  <si>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</si>
  <si>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</si>
  <si>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</si>
  <si>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</si>
  <si>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</si>
  <si>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</si>
  <si>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</si>
  <si>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</si>
  <si>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</si>
  <si>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</si>
  <si>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</si>
  <si>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</si>
  <si>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</si>
  <si>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</si>
  <si>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</si>
  <si>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</si>
  <si>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</si>
  <si>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</si>
  <si>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</si>
  <si>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</si>
  <si>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</si>
  <si>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</si>
  <si>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</si>
  <si>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</si>
  <si>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</si>
  <si>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</si>
  <si>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</si>
  <si>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</si>
  <si>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</si>
  <si>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</si>
  <si>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</si>
  <si>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</si>
  <si>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</si>
  <si>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</si>
  <si>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</si>
  <si>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</si>
  <si>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</si>
  <si>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</si>
  <si>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</si>
  <si>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</si>
  <si>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</si>
  <si>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</si>
  <si>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</si>
  <si>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</si>
  <si>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</si>
  <si>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</si>
  <si>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</si>
  <si>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</si>
  <si>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</si>
  <si>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</si>
  <si>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</si>
  <si>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</si>
  <si>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</si>
  <si>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</si>
  <si>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</si>
  <si>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</si>
  <si>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</si>
  <si>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</si>
  <si>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</si>
  <si>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</si>
  <si>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</si>
  <si>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</si>
  <si>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</si>
  <si>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</si>
  <si>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</si>
  <si>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</si>
  <si>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</si>
  <si>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</si>
  <si>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</si>
  <si>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</si>
  <si>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</si>
  <si>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</si>
  <si>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</si>
  <si>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</si>
  <si>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</si>
  <si>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</si>
  <si>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</si>
  <si>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</si>
  <si>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</si>
  <si>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</si>
  <si>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</si>
  <si>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</si>
  <si>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</si>
  <si>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</si>
  <si>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</si>
  <si>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</si>
  <si>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</si>
  <si>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</si>
  <si>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</si>
  <si>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</si>
  <si>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</si>
  <si>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</si>
  <si>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</si>
  <si>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</si>
  <si>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</si>
  <si>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</si>
  <si>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</si>
  <si>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</si>
  <si>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</si>
  <si>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</si>
  <si>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</si>
  <si>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</si>
  <si>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</si>
  <si>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</si>
  <si>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</si>
  <si>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</si>
  <si>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</si>
  <si>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</si>
  <si>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</si>
  <si>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</si>
  <si>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</si>
  <si>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</si>
  <si>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</si>
  <si>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</si>
  <si>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</si>
  <si>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</si>
  <si>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</si>
  <si>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</si>
  <si>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</si>
  <si>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</si>
  <si>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</si>
  <si>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</si>
  <si>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</si>
  <si>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</si>
  <si>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</si>
  <si>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</si>
  <si>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</si>
  <si>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</si>
  <si>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</si>
  <si>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</si>
  <si>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</si>
  <si>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</si>
  <si>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</si>
  <si>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</si>
  <si>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</si>
  <si>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</si>
  <si>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</si>
  <si>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</si>
  <si>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</si>
  <si>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</si>
  <si>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</si>
  <si>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</si>
  <si>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</si>
  <si>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</si>
  <si>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</si>
  <si>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</si>
  <si>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</si>
  <si>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</si>
  <si>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</si>
  <si>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</si>
  <si>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</si>
  <si>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</si>
  <si>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</si>
  <si>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</si>
  <si>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</si>
  <si>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</si>
  <si>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</si>
  <si>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</si>
  <si>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</si>
  <si>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</si>
  <si>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</si>
  <si>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</si>
  <si>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</si>
  <si>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</si>
  <si>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</si>
  <si>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</si>
  <si>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</si>
  <si>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</si>
  <si>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</si>
  <si>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</si>
  <si>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</si>
  <si>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</si>
  <si>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</si>
  <si>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</si>
  <si>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</si>
  <si>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</si>
  <si>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</si>
  <si>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</si>
  <si>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</si>
  <si>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</si>
  <si>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</si>
  <si>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</si>
  <si>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</si>
  <si>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</si>
  <si>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</si>
  <si>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</si>
  <si>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</si>
  <si>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</si>
  <si>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</si>
  <si>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</si>
  <si>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</si>
  <si>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</si>
  <si>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</si>
  <si>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</si>
  <si>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</si>
  <si>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</si>
  <si>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</si>
  <si>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</si>
  <si>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</si>
  <si>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</si>
  <si>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</si>
  <si>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</si>
  <si>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</si>
  <si>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</si>
  <si>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</si>
  <si>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</si>
  <si>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</si>
  <si>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</si>
  <si>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</si>
  <si>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</si>
  <si>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</si>
  <si>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</si>
  <si>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</si>
  <si>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</si>
  <si>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</si>
  <si>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</si>
  <si>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</si>
  <si>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</si>
  <si>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</si>
  <si>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</si>
  <si>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</si>
  <si>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</si>
  <si>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</si>
  <si>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</si>
  <si>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</si>
  <si>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</si>
  <si>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</si>
  <si>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</si>
  <si>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</si>
  <si>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</si>
  <si>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</si>
  <si>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</si>
  <si>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</si>
  <si>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</si>
  <si>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</si>
  <si>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</si>
  <si>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</si>
  <si>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</si>
  <si>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</si>
  <si>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</si>
  <si>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</si>
  <si>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</si>
  <si>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</si>
  <si>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</si>
  <si>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</si>
  <si>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</si>
  <si>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</si>
  <si>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</si>
  <si>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</si>
  <si>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</si>
  <si>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</si>
  <si>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</si>
  <si>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</si>
  <si>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</si>
  <si>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</si>
  <si>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</si>
  <si>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</si>
  <si>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</si>
  <si>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</si>
  <si>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</si>
  <si>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</si>
  <si>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</si>
  <si>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</si>
  <si>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</si>
  <si>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</si>
  <si>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</si>
  <si>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</si>
  <si>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</si>
  <si>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</si>
  <si>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</si>
  <si>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</si>
  <si>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</si>
  <si>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</si>
  <si>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</si>
  <si>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</si>
  <si>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</si>
  <si>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</si>
  <si>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</si>
  <si>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</si>
  <si>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</si>
  <si>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</si>
  <si>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</si>
  <si>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</si>
  <si>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</si>
  <si>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</si>
  <si>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</si>
  <si>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</si>
  <si>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</si>
  <si>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</si>
  <si>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</si>
  <si>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</si>
  <si>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</si>
  <si>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</si>
  <si>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</si>
  <si>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</si>
  <si>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</si>
  <si>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</si>
  <si>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</si>
  <si>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</si>
  <si>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</si>
  <si>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</si>
  <si>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</si>
  <si>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</si>
  <si>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</si>
  <si>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</si>
  <si>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</si>
  <si>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</si>
  <si>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</si>
  <si>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</si>
  <si>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</si>
  <si>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</si>
  <si>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</si>
  <si>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</si>
  <si>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</si>
  <si>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</si>
  <si>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</si>
  <si>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</si>
  <si>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</si>
  <si>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</si>
  <si>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</si>
  <si>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</si>
  <si>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</si>
  <si>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</si>
  <si>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</si>
  <si>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</si>
  <si>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</si>
  <si>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</si>
  <si>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</si>
  <si>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</si>
  <si>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</si>
  <si>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</si>
  <si>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</si>
  <si>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</si>
  <si>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</si>
  <si>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</si>
  <si>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</si>
  <si>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</si>
  <si>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</si>
  <si>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</si>
  <si>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</si>
  <si>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</si>
  <si>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</si>
  <si>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</si>
  <si>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</si>
  <si>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</si>
  <si>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</si>
  <si>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</si>
  <si>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</si>
  <si>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</si>
  <si>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</si>
  <si>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</si>
  <si>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</si>
  <si>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</si>
  <si>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</si>
  <si>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</si>
  <si>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</si>
  <si>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</si>
  <si>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</si>
  <si>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</si>
  <si>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</si>
  <si>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</si>
  <si>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</si>
  <si>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</si>
  <si>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</si>
  <si>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</si>
  <si>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</si>
  <si>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</si>
  <si>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</si>
  <si>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</si>
  <si>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</si>
  <si>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</si>
  <si>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</si>
  <si>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</si>
  <si>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</si>
  <si>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</si>
  <si>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</si>
  <si>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</si>
  <si>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</si>
  <si>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</si>
  <si>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</si>
  <si>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</si>
  <si>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</si>
  <si>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</si>
  <si>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</si>
  <si>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</si>
  <si>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</si>
  <si>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</si>
  <si>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</si>
  <si>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</si>
  <si>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</si>
  <si>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</si>
  <si>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</si>
  <si>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</si>
  <si>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</si>
  <si>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</si>
  <si>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</si>
  <si>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</si>
  <si>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</si>
  <si>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</si>
  <si>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</si>
  <si>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</si>
  <si>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</si>
  <si>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</si>
  <si>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</si>
  <si>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</si>
  <si>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</si>
  <si>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</si>
  <si>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</si>
  <si>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</si>
  <si>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</si>
  <si>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</si>
  <si>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</si>
  <si>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</si>
  <si>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</si>
  <si>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</si>
  <si>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</si>
  <si>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</si>
  <si>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</si>
  <si>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</si>
  <si>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</si>
  <si>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</si>
  <si>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</si>
  <si>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</si>
  <si>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</si>
  <si>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</si>
  <si>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</si>
  <si>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</si>
  <si>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</si>
  <si>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</si>
  <si>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</si>
  <si>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</si>
  <si>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</si>
  <si>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</si>
  <si>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</si>
  <si>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</si>
  <si>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</si>
  <si>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</si>
  <si>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</si>
  <si>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</si>
  <si>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</si>
  <si>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</si>
  <si>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</si>
  <si>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</si>
  <si>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</si>
  <si>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</si>
  <si>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</si>
  <si>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</si>
  <si>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</si>
  <si>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</si>
  <si>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</si>
  <si>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</si>
  <si>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</si>
  <si>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</si>
  <si>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</si>
  <si>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</si>
  <si>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</si>
  <si>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</si>
  <si>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</si>
  <si>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</si>
  <si>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</si>
  <si>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</si>
  <si>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</si>
  <si>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</si>
  <si>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</si>
  <si>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</si>
  <si>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</si>
  <si>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</si>
  <si>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</si>
  <si>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</si>
  <si>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</si>
  <si>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</si>
  <si>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</si>
  <si>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</si>
  <si>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</si>
  <si>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</si>
  <si>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</si>
  <si>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</si>
  <si>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</si>
  <si>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</si>
  <si>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</si>
  <si>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</si>
  <si>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</si>
  <si>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</si>
  <si>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</si>
  <si>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</si>
  <si>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</si>
  <si>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</si>
  <si>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</si>
  <si>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</si>
  <si>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</si>
  <si>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</si>
  <si>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</si>
  <si>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</si>
  <si>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</si>
  <si>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</si>
  <si>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</si>
  <si>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</si>
  <si>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</si>
  <si>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</si>
  <si>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</si>
  <si>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</si>
  <si>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</si>
  <si>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</si>
  <si>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</si>
  <si>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</si>
  <si>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</si>
  <si>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</si>
  <si>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</si>
  <si>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</si>
  <si>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</si>
  <si>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</si>
  <si>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</si>
  <si>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</si>
  <si>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</si>
  <si>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</si>
  <si>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</si>
  <si>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</si>
  <si>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</si>
  <si>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</si>
  <si>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</si>
  <si>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</si>
  <si>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</si>
  <si>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</si>
  <si>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</si>
  <si>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</si>
  <si>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</si>
  <si>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</si>
  <si>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</si>
  <si>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</si>
  <si>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</si>
  <si>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</si>
  <si>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</si>
  <si>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</si>
  <si>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</si>
  <si>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</si>
  <si>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</si>
  <si>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</si>
  <si>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</si>
  <si>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</si>
  <si>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</si>
  <si>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</si>
  <si>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</si>
  <si>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</si>
  <si>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</si>
  <si>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</si>
  <si>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</si>
  <si>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</si>
  <si>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</si>
  <si>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</si>
  <si>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</si>
  <si>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</si>
  <si>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</si>
  <si>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</si>
  <si>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</si>
  <si>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</si>
  <si>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</si>
  <si>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</si>
  <si>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</si>
  <si>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</si>
  <si>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</si>
  <si>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</si>
  <si>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</si>
  <si>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</si>
  <si>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</si>
  <si>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</si>
  <si>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</si>
  <si>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</si>
  <si>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</si>
  <si>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</si>
  <si>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</si>
  <si>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</si>
  <si>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</si>
  <si>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</si>
  <si>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</si>
  <si>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</si>
  <si>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</si>
  <si>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</si>
  <si>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</si>
  <si>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</si>
  <si>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</si>
  <si>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</si>
  <si>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</si>
  <si>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</si>
  <si>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</si>
  <si>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</si>
  <si>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</si>
  <si>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</si>
  <si>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</si>
  <si>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</si>
  <si>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</si>
  <si>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</si>
  <si>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</si>
  <si>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</si>
  <si>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</si>
  <si>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</si>
  <si>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</si>
  <si>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</si>
  <si>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</si>
  <si>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</si>
  <si>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</si>
  <si>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</si>
  <si>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</si>
  <si>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</si>
  <si>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</si>
  <si>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</si>
  <si>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</si>
  <si>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</si>
  <si>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</si>
  <si>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</si>
  <si>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</si>
  <si>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</si>
  <si>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</si>
  <si>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</si>
  <si>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</si>
  <si>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</si>
  <si>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</si>
  <si>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</si>
  <si>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</si>
  <si>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</si>
  <si>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</si>
  <si>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</si>
  <si>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</si>
  <si>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</si>
  <si>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</si>
  <si>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</si>
  <si>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</si>
  <si>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</si>
  <si>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</si>
  <si>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</si>
  <si>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</si>
  <si>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</si>
  <si>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</si>
  <si>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</si>
  <si>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</si>
  <si>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</si>
  <si>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</si>
  <si>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</si>
  <si>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</si>
  <si>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</si>
  <si>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</si>
  <si>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</si>
  <si>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</si>
  <si>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</si>
  <si>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</si>
  <si>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</si>
  <si>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</si>
  <si>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</si>
  <si>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</si>
  <si>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</si>
  <si>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</si>
  <si>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</si>
  <si>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</si>
  <si>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</si>
  <si>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</si>
  <si>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</si>
  <si>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</si>
  <si>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</si>
  <si>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</si>
  <si>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</si>
  <si>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</si>
  <si>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</si>
  <si>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</si>
  <si>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</si>
  <si>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</si>
  <si>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</si>
  <si>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</si>
  <si>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</si>
  <si>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</si>
  <si>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</si>
  <si>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</si>
  <si>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</si>
  <si>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</si>
  <si>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</si>
  <si>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</si>
  <si>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</si>
  <si>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</si>
  <si>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</si>
  <si>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</si>
  <si>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</si>
  <si>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</si>
  <si>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</si>
  <si>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</si>
  <si>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</si>
  <si>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</si>
  <si>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</si>
  <si>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</si>
  <si>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</si>
  <si>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</si>
  <si>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</si>
  <si>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</si>
  <si>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</si>
  <si>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</si>
  <si>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</si>
  <si>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</si>
  <si>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</si>
  <si>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</si>
  <si>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</si>
  <si>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</si>
  <si>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</si>
  <si>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</si>
  <si>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</si>
  <si>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</si>
  <si>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</si>
  <si>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</si>
  <si>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</si>
  <si>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</si>
  <si>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</si>
  <si>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</si>
  <si>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</si>
  <si>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</si>
  <si>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</si>
  <si>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</si>
  <si>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</si>
  <si>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</si>
  <si>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</si>
  <si>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</si>
  <si>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</si>
  <si>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</si>
  <si>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</si>
  <si>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</si>
  <si>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</si>
  <si>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</si>
  <si>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</si>
  <si>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</si>
  <si>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</si>
  <si>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</si>
  <si>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</si>
  <si>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</si>
  <si>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</si>
  <si>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</si>
  <si>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</si>
  <si>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</si>
  <si>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</si>
  <si>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</si>
  <si>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</si>
  <si>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</si>
  <si>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</si>
  <si>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</si>
  <si>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</si>
  <si>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</si>
  <si>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</si>
  <si>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</si>
  <si>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</si>
  <si>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</si>
  <si>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</si>
  <si>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</si>
  <si>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</si>
  <si>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</si>
  <si>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</si>
  <si>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</si>
  <si>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</si>
  <si>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</si>
  <si>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</si>
  <si>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</si>
  <si>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</si>
  <si>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</si>
  <si>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</si>
  <si>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</si>
  <si>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</si>
  <si>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</si>
  <si>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</si>
  <si>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</si>
  <si>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</si>
  <si>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</si>
  <si>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</si>
  <si>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</si>
  <si>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</si>
  <si>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</si>
  <si>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</si>
  <si>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</si>
  <si>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</si>
  <si>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</si>
  <si>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</si>
  <si>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</si>
  <si>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</si>
  <si>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</si>
  <si>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</si>
  <si>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</si>
  <si>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</si>
  <si>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</si>
  <si>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</si>
  <si>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</si>
  <si>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</si>
  <si>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</si>
  <si>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</si>
  <si>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</si>
  <si>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</si>
  <si>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</si>
  <si>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</si>
  <si>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</si>
  <si>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</si>
  <si>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</si>
  <si>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</si>
  <si>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</si>
  <si>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</si>
  <si>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</si>
  <si>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</si>
  <si>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</si>
  <si>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</si>
  <si>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</si>
  <si>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</si>
  <si>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</si>
  <si>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</si>
  <si>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</si>
  <si>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</si>
  <si>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</si>
  <si>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</si>
  <si>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</si>
  <si>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</si>
  <si>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</si>
  <si>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</si>
  <si>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</si>
  <si>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</si>
  <si>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</si>
  <si>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</si>
  <si>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</si>
  <si>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</si>
  <si>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</si>
  <si>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</si>
  <si>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</si>
  <si>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</si>
  <si>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</si>
  <si>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</si>
  <si>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</si>
  <si>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</si>
  <si>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</si>
  <si>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</si>
  <si>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</si>
  <si>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</si>
  <si>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</si>
  <si>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</si>
  <si>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</si>
  <si>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</si>
  <si>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</si>
  <si>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</si>
  <si>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</si>
  <si>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</si>
  <si>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</si>
  <si>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</si>
  <si>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</si>
  <si>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</si>
  <si>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</si>
  <si>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</si>
  <si>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</si>
  <si>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</si>
  <si>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</si>
  <si>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</si>
  <si>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</si>
  <si>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</si>
  <si>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</si>
  <si>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</si>
  <si>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</si>
  <si>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</si>
  <si>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</si>
  <si>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</si>
  <si>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</si>
  <si>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</si>
  <si>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</si>
  <si>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</si>
  <si>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</si>
  <si>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</si>
  <si>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</si>
  <si>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</si>
  <si>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</si>
  <si>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</si>
  <si>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</si>
  <si>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</si>
  <si>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</si>
  <si>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</si>
  <si>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</si>
  <si>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</si>
  <si>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</si>
  <si>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</si>
  <si>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</si>
  <si>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</si>
  <si>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</si>
  <si>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</si>
  <si>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</si>
  <si>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</si>
  <si>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</si>
  <si>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</si>
  <si>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</si>
  <si>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</si>
  <si>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</si>
  <si>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</si>
  <si>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</si>
  <si>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</si>
  <si>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</si>
  <si>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</si>
  <si>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</si>
  <si>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</si>
  <si>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</si>
  <si>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</si>
  <si>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</si>
  <si>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</si>
  <si>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</si>
  <si>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</si>
  <si>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</si>
  <si>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</si>
  <si>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</si>
  <si>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</si>
  <si>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</si>
  <si>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</si>
  <si>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</si>
  <si>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</si>
  <si>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</si>
  <si>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</si>
  <si>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</si>
  <si>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</si>
  <si>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</si>
  <si>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</si>
  <si>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</si>
  <si>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</si>
  <si>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</si>
  <si>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</si>
  <si>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</si>
  <si>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</si>
  <si>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</si>
  <si>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</si>
  <si>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</si>
  <si>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</si>
  <si>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</si>
  <si>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</si>
  <si>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</si>
  <si>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</si>
  <si>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</si>
  <si>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</si>
  <si>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</si>
  <si>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</si>
  <si>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</si>
  <si>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</si>
  <si>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</si>
  <si>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</si>
  <si>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</si>
  <si>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</si>
  <si>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</si>
  <si>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</si>
  <si>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</si>
  <si>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</si>
  <si>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</si>
  <si>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</si>
  <si>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</si>
  <si>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</si>
  <si>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</si>
  <si>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</si>
  <si>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</si>
  <si>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</si>
  <si>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</si>
  <si>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</si>
  <si>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</si>
  <si>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</si>
  <si>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</si>
  <si>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</si>
  <si>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</si>
  <si>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</si>
  <si>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</si>
  <si>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</si>
  <si>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</si>
  <si>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</si>
  <si>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</si>
  <si>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</si>
  <si>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</si>
  <si>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</si>
  <si>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</si>
  <si>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</si>
  <si>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</si>
  <si>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</si>
  <si>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</si>
  <si>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</si>
  <si>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</si>
  <si>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</si>
  <si>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</si>
  <si>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</si>
  <si>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</si>
  <si>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</si>
  <si>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</si>
  <si>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</si>
  <si>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</si>
  <si>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</si>
  <si>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</si>
  <si>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</si>
  <si>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</si>
  <si>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</si>
  <si>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</si>
  <si>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</si>
  <si>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</si>
  <si>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</si>
  <si>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</si>
  <si>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</si>
  <si>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</si>
  <si>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</si>
  <si>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</si>
  <si>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</si>
  <si>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</si>
  <si>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</si>
  <si>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</si>
  <si>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</si>
  <si>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</si>
  <si>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</si>
  <si>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</si>
  <si>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</si>
  <si>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</si>
  <si>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</si>
  <si>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</si>
  <si>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</si>
  <si>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</si>
  <si>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</si>
  <si>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</si>
  <si>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</si>
  <si>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</si>
  <si>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</si>
  <si>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</si>
  <si>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</si>
  <si>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</si>
  <si>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</si>
  <si>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</si>
  <si>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</si>
  <si>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</si>
  <si>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</si>
  <si>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</si>
  <si>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</si>
  <si>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</si>
  <si>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</si>
  <si>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</si>
  <si>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</si>
  <si>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</si>
  <si>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</si>
  <si>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</si>
  <si>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</si>
  <si>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</si>
  <si>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</si>
  <si>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</si>
  <si>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</si>
  <si>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</si>
  <si>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</si>
  <si>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</si>
  <si>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</si>
  <si>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</si>
  <si>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</si>
  <si>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</si>
  <si>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</si>
  <si>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</si>
  <si>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</si>
  <si>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</si>
  <si>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</si>
  <si>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</si>
  <si>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</si>
  <si>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</si>
  <si>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</si>
  <si>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</si>
  <si>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</si>
  <si>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</si>
  <si>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</si>
  <si>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</si>
  <si>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</si>
  <si>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</si>
  <si>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</si>
  <si>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</si>
  <si>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</si>
  <si>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</si>
  <si>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</si>
  <si>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</si>
  <si>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</si>
  <si>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</si>
  <si>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</si>
  <si>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</si>
  <si>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</si>
  <si>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</si>
  <si>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</si>
  <si>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</si>
  <si>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</si>
  <si>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</si>
  <si>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</si>
  <si>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</si>
  <si>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</si>
  <si>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</si>
  <si>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</si>
  <si>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</si>
  <si>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</si>
  <si>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</si>
  <si>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</si>
  <si>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</si>
  <si>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</si>
  <si>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</si>
  <si>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</si>
  <si>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</si>
  <si>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</si>
  <si>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</si>
  <si>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</si>
  <si>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</si>
  <si>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</si>
  <si>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</si>
  <si>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</si>
  <si>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</si>
  <si>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</si>
  <si>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</si>
  <si>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</si>
  <si>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</si>
  <si>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</si>
  <si>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</si>
  <si>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</si>
  <si>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</si>
  <si>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</si>
  <si>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</si>
  <si>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</si>
  <si>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</si>
  <si>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</si>
  <si>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</si>
  <si>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</si>
  <si>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</si>
  <si>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</si>
  <si>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</si>
  <si>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</si>
  <si>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</si>
  <si>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</si>
  <si>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</si>
  <si>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</si>
  <si>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</si>
  <si>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</si>
  <si>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</si>
  <si>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</si>
  <si>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</si>
  <si>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</si>
  <si>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</si>
  <si>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</si>
  <si>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</si>
  <si>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</si>
  <si>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</si>
  <si>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</si>
  <si>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</si>
  <si>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</si>
  <si>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</si>
  <si>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</si>
  <si>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</si>
  <si>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</si>
  <si>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</si>
  <si>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</si>
  <si>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</si>
  <si>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</si>
  <si>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</si>
  <si>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</si>
  <si>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</si>
  <si>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</si>
  <si>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</si>
  <si>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</si>
  <si>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</si>
  <si>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</si>
  <si>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</si>
  <si>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</si>
  <si>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</si>
  <si>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</si>
  <si>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</si>
  <si>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</si>
  <si>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</si>
  <si>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</si>
  <si>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</si>
  <si>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</si>
  <si>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</si>
  <si>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</si>
  <si>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</si>
  <si>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</si>
  <si>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</si>
  <si>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</si>
  <si>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</si>
  <si>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</si>
  <si>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</si>
  <si>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</si>
  <si>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</si>
  <si>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</si>
  <si>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</si>
  <si>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</si>
  <si>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</si>
  <si>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</si>
  <si>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</si>
  <si>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</si>
  <si>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</si>
  <si>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</si>
  <si>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</si>
  <si>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</si>
  <si>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</si>
  <si>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</si>
  <si>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</si>
  <si>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</si>
  <si>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</si>
  <si>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</si>
  <si>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</si>
  <si>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</si>
  <si>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</si>
  <si>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</si>
  <si>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</si>
  <si>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</si>
  <si>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</si>
  <si>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</si>
  <si>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</si>
  <si>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</si>
  <si>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</si>
  <si>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</si>
  <si>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</si>
  <si>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</si>
  <si>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</si>
  <si>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</si>
  <si>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</si>
  <si>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</si>
  <si>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</si>
  <si>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</si>
  <si>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</si>
  <si>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</si>
  <si>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</si>
  <si>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</si>
  <si>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</si>
  <si>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</si>
  <si>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</si>
  <si>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</si>
  <si>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</si>
  <si>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</si>
  <si>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</si>
  <si>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</si>
  <si>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</si>
  <si>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</si>
  <si>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</si>
  <si>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</si>
  <si>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</si>
  <si>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</si>
  <si>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</si>
  <si>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</si>
  <si>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</si>
  <si>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</si>
  <si>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</si>
  <si>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</si>
  <si>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</si>
  <si>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</si>
  <si>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</si>
  <si>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</si>
  <si>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</si>
  <si>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</si>
  <si>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</si>
  <si>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</si>
  <si>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</si>
  <si>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</si>
  <si>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</si>
  <si>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</si>
  <si>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</si>
  <si>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</si>
  <si>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</si>
  <si>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</si>
  <si>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</si>
  <si>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</si>
  <si>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</si>
  <si>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</si>
  <si>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</si>
  <si>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</si>
  <si>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</si>
  <si>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</si>
  <si>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</si>
  <si>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</si>
  <si>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</si>
  <si>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</si>
  <si>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</si>
  <si>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</si>
  <si>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</si>
  <si>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</si>
  <si>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</si>
  <si>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</si>
  <si>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</si>
  <si>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</si>
  <si>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</si>
  <si>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</si>
  <si>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</si>
  <si>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</si>
  <si>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</si>
  <si>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</si>
  <si>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</si>
  <si>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</si>
  <si>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</si>
  <si>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</si>
  <si>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</si>
  <si>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</si>
  <si>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</si>
  <si>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</si>
  <si>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</si>
  <si>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</si>
  <si>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</si>
  <si>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</si>
  <si>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</si>
  <si>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</si>
  <si>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</si>
  <si>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</si>
  <si>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</si>
  <si>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</si>
  <si>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</si>
  <si>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</si>
  <si>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</si>
  <si>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</si>
  <si>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</si>
  <si>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</si>
  <si>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</si>
  <si>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</si>
  <si>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</si>
  <si>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</si>
  <si>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</si>
  <si>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</si>
  <si>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</si>
  <si>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</si>
  <si>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</si>
  <si>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</si>
  <si>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</si>
  <si>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</si>
  <si>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</si>
  <si>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</si>
  <si>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</si>
  <si>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</si>
  <si>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</si>
  <si>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</si>
  <si>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</si>
  <si>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</si>
  <si>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</si>
  <si>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</si>
  <si>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</si>
  <si>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</si>
  <si>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</si>
  <si>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</si>
  <si>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</si>
  <si>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</si>
  <si>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</si>
  <si>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</si>
  <si>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</si>
  <si>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</si>
  <si>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</si>
  <si>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</si>
  <si>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</si>
  <si>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</si>
  <si>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</si>
  <si>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</si>
  <si>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</si>
  <si>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</si>
  <si>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</si>
  <si>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</si>
  <si>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</si>
  <si>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</si>
  <si>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</si>
  <si>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</si>
  <si>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</si>
  <si>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</si>
  <si>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</si>
  <si>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</si>
  <si>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</si>
  <si>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</si>
  <si>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</si>
  <si>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</si>
  <si>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</si>
  <si>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</si>
  <si>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</si>
  <si>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</si>
  <si>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</si>
  <si>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</si>
  <si>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</si>
  <si>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</si>
  <si>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</si>
  <si>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</si>
  <si>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</si>
  <si>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</si>
  <si>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</si>
  <si>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</si>
  <si>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</si>
  <si>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</si>
  <si>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</si>
  <si>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</si>
  <si>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</si>
  <si>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</si>
  <si>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</si>
  <si>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</si>
  <si>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</si>
  <si>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</si>
  <si>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</si>
  <si>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</si>
  <si>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</si>
  <si>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</si>
  <si>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</si>
  <si>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</si>
  <si>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</si>
  <si>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</si>
  <si>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</si>
  <si>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</si>
  <si>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</si>
  <si>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</si>
  <si>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</si>
  <si>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</si>
  <si>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</si>
  <si>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</si>
  <si>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</si>
  <si>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</si>
  <si>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</si>
  <si>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</si>
  <si>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</si>
  <si>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</si>
  <si>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</si>
  <si>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</si>
  <si>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</si>
  <si>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</si>
  <si>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</si>
  <si>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</si>
  <si>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</si>
  <si>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</si>
  <si>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</si>
  <si>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</si>
  <si>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</si>
  <si>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</si>
  <si>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</si>
  <si>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</si>
  <si>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</si>
  <si>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</si>
  <si>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</si>
  <si>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</si>
  <si>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</si>
  <si>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</si>
  <si>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</si>
  <si>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</si>
  <si>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</si>
  <si>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</si>
  <si>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</si>
  <si>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</si>
  <si>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</si>
  <si>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</si>
  <si>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</si>
  <si>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</si>
  <si>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</si>
  <si>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</si>
  <si>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</si>
  <si>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</si>
  <si>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</si>
  <si>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</si>
  <si>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</si>
  <si>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</si>
  <si>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</si>
  <si>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</si>
  <si>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</si>
  <si>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</si>
  <si>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</si>
  <si>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</si>
  <si>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</si>
  <si>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</si>
  <si>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</si>
  <si>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</si>
  <si>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</si>
  <si>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</si>
  <si>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</si>
  <si>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</si>
  <si>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</si>
  <si>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</si>
  <si>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</si>
  <si>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</si>
  <si>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</si>
  <si>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</si>
  <si>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</si>
  <si>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</si>
  <si>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</si>
  <si>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</si>
  <si>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</si>
  <si>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</si>
  <si>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</si>
  <si>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</si>
  <si>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</si>
  <si>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</si>
  <si>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</si>
  <si>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</si>
  <si>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</si>
  <si>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</si>
  <si>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</si>
  <si>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</si>
  <si>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</si>
  <si>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</si>
  <si>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</si>
  <si>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</si>
  <si>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</si>
  <si>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</si>
  <si>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</si>
  <si>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</si>
  <si>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</si>
  <si>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</si>
  <si>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</si>
  <si>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</si>
  <si>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</si>
  <si>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</si>
  <si>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</si>
  <si>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</si>
  <si>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</si>
  <si>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</si>
  <si>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</si>
  <si>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</si>
  <si>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</si>
  <si>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</si>
  <si>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</si>
  <si>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</si>
  <si>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</si>
  <si>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</si>
  <si>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</si>
  <si>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</si>
  <si>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</si>
  <si>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</si>
  <si>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</si>
  <si>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</si>
  <si>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</si>
  <si>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</si>
  <si>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</si>
  <si>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</si>
  <si>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</si>
  <si>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</si>
  <si>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</si>
  <si>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</si>
  <si>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</si>
  <si>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</si>
  <si>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</si>
  <si>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</si>
  <si>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</si>
  <si>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</si>
  <si>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</si>
  <si>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</si>
  <si>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</si>
  <si>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</si>
  <si>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</si>
  <si>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</si>
  <si>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</si>
  <si>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</si>
  <si>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</si>
  <si>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</si>
  <si>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</si>
  <si>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</si>
  <si>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</si>
  <si>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</si>
  <si>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</si>
  <si>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</si>
  <si>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</si>
  <si>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</si>
  <si>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</si>
  <si>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</si>
  <si>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</si>
  <si>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</si>
  <si>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</si>
  <si>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</si>
  <si>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</si>
  <si>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</si>
  <si>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</si>
  <si>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</si>
  <si>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</si>
  <si>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</si>
  <si>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</si>
  <si>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</si>
  <si>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</si>
  <si>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</si>
  <si>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</si>
  <si>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</si>
  <si>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</si>
  <si>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</si>
  <si>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</si>
  <si>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</si>
  <si>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</si>
  <si>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</si>
  <si>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</si>
  <si>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</si>
  <si>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</si>
  <si>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</si>
  <si>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</si>
  <si>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</si>
  <si>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</si>
  <si>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</si>
  <si>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</si>
  <si>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</si>
  <si>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</si>
  <si>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</si>
  <si>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</si>
  <si>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</si>
  <si>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</si>
  <si>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</si>
  <si>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</si>
  <si>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</si>
  <si>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</si>
  <si>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</si>
  <si>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</si>
  <si>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</si>
  <si>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</si>
  <si>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</si>
  <si>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</si>
  <si>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</si>
  <si>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</si>
  <si>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</si>
  <si>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</si>
  <si>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</si>
  <si>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</si>
  <si>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</si>
  <si>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</si>
  <si>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</si>
  <si>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</si>
  <si>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</si>
  <si>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</si>
  <si>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</si>
  <si>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</si>
  <si>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</si>
  <si>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</si>
  <si>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</si>
  <si>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</si>
  <si>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</si>
  <si>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</si>
  <si>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</si>
  <si>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</si>
  <si>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</si>
  <si>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</si>
  <si>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</si>
  <si>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</si>
  <si>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</si>
  <si>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</si>
  <si>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</si>
  <si>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</si>
  <si>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</si>
  <si>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</si>
  <si>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</si>
  <si>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</si>
  <si>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</si>
  <si>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</si>
  <si>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</si>
  <si>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</si>
  <si>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</si>
  <si>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</si>
  <si>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</si>
  <si>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</si>
  <si>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</si>
  <si>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</si>
  <si>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</si>
  <si>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</si>
  <si>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</si>
  <si>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</si>
  <si>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</si>
  <si>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</si>
  <si>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</si>
  <si>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</si>
  <si>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</si>
  <si>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</si>
  <si>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</si>
  <si>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</si>
  <si>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</si>
  <si>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</si>
  <si>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</si>
  <si>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</si>
  <si>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</si>
  <si>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</si>
  <si>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</si>
  <si>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</si>
  <si>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</si>
  <si>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</si>
  <si>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</si>
  <si>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</si>
  <si>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</si>
  <si>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</si>
  <si>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</si>
  <si>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</si>
  <si>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</si>
  <si>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</si>
  <si>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</si>
  <si>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</si>
  <si>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</si>
  <si>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</si>
  <si>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</si>
  <si>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</si>
  <si>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</si>
  <si>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</si>
  <si>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</si>
  <si>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</si>
  <si>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</si>
  <si>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</si>
  <si>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</si>
  <si>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</si>
  <si>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</si>
  <si>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</si>
  <si>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</si>
  <si>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</si>
  <si>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</si>
  <si>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</si>
  <si>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</si>
  <si>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</si>
  <si>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</si>
  <si>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</si>
  <si>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</si>
  <si>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</si>
  <si>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</si>
  <si>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</si>
  <si>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</si>
  <si>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</si>
  <si>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</si>
  <si>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</si>
  <si>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</si>
  <si>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</si>
  <si>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</si>
  <si>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</si>
  <si>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</si>
  <si>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</si>
  <si>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</si>
  <si>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</si>
  <si>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</si>
  <si>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</si>
  <si>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</si>
  <si>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</si>
  <si>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</si>
  <si>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</si>
  <si>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</si>
  <si>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</si>
  <si>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</si>
  <si>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</si>
  <si>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</si>
  <si>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</si>
  <si>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</si>
  <si>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</si>
  <si>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</si>
  <si>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</si>
  <si>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</si>
  <si>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</si>
  <si>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</si>
  <si>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</si>
  <si>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</si>
  <si>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</si>
  <si>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</si>
  <si>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</si>
  <si>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</si>
  <si>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</si>
  <si>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</si>
  <si>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</si>
  <si>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</si>
  <si>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</si>
  <si>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</si>
  <si>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</si>
  <si>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</si>
  <si>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</si>
  <si>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</si>
  <si>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</si>
  <si>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</si>
  <si>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</si>
  <si>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</si>
  <si>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</si>
  <si>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</si>
  <si>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</si>
  <si>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</si>
  <si>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</si>
  <si>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</si>
  <si>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</si>
  <si>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</si>
  <si>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</si>
  <si>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</si>
  <si>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</si>
  <si>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</si>
  <si>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</si>
  <si>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</si>
  <si>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</si>
  <si>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</si>
  <si>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</si>
  <si>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</si>
  <si>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</si>
  <si>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</si>
  <si>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</si>
  <si>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</si>
  <si>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</si>
  <si>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</si>
  <si>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</si>
  <si>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</si>
  <si>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</si>
  <si>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</si>
  <si>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</si>
  <si>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</si>
  <si>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</si>
  <si>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</si>
  <si>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</si>
  <si>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</si>
  <si>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</si>
  <si>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</si>
  <si>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</si>
  <si>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</si>
  <si>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</si>
  <si>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</si>
  <si>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</si>
  <si>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</si>
  <si>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</si>
  <si>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</si>
  <si>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</si>
  <si>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</si>
  <si>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</si>
  <si>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</si>
  <si>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</si>
  <si>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</si>
  <si>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</si>
  <si>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</si>
  <si>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</si>
  <si>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</si>
  <si>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</si>
  <si>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</si>
  <si>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</si>
  <si>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</si>
  <si>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</si>
  <si>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</si>
  <si>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</si>
  <si>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</si>
  <si>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</si>
  <si>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</si>
  <si>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</si>
  <si>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</si>
  <si>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</si>
  <si>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</si>
  <si>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</si>
  <si>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</si>
  <si>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</si>
  <si>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</si>
  <si>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</si>
  <si>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</si>
  <si>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</si>
  <si>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</si>
  <si>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</si>
  <si>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</si>
  <si>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</si>
  <si>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</si>
  <si>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</si>
  <si>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</si>
  <si>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</si>
  <si>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</si>
  <si>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</si>
  <si>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</si>
  <si>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</si>
  <si>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</si>
  <si>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</si>
  <si>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</si>
  <si>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</si>
  <si>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</si>
  <si>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</si>
  <si>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</si>
  <si>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</si>
  <si>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</si>
  <si>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</si>
  <si>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</si>
  <si>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</si>
  <si>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</si>
  <si>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</si>
  <si>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</si>
  <si>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</si>
  <si>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</si>
  <si>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</si>
  <si>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</si>
  <si>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</si>
  <si>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</si>
  <si>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</si>
  <si>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</si>
  <si>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</si>
  <si>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</si>
  <si>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</si>
  <si>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</si>
  <si>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</si>
  <si>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</si>
  <si>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</si>
  <si>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</si>
  <si>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</si>
  <si>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</si>
  <si>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</si>
  <si>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</si>
  <si>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</si>
  <si>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</si>
  <si>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</si>
  <si>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</si>
  <si>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</si>
  <si>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</si>
  <si>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</si>
  <si>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</si>
  <si>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</si>
  <si>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</si>
  <si>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</si>
  <si>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</si>
  <si>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</si>
  <si>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</si>
  <si>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</si>
  <si>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</si>
  <si>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</si>
  <si>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</si>
  <si>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</si>
  <si>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</si>
  <si>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</si>
  <si>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</si>
  <si>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</si>
  <si>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</si>
  <si>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</si>
  <si>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</si>
  <si>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</si>
  <si>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</si>
  <si>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</si>
  <si>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</si>
  <si>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</si>
  <si>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</si>
  <si>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</si>
  <si>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</si>
  <si>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</si>
  <si>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</si>
  <si>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</si>
  <si>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</si>
  <si>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</si>
  <si>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</si>
  <si>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</si>
  <si>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</si>
  <si>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</si>
  <si>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</si>
  <si>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</si>
  <si>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</si>
  <si>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</si>
  <si>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</si>
  <si>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</si>
  <si>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</si>
  <si>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</si>
  <si>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</si>
  <si>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</si>
  <si>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</si>
  <si>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</si>
  <si>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</si>
  <si>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</si>
  <si>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</si>
  <si>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</si>
  <si>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</si>
  <si>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</si>
  <si>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</si>
  <si>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</si>
  <si>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</si>
  <si>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</si>
  <si>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</si>
  <si>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</si>
  <si>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</si>
  <si>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</si>
  <si>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</si>
  <si>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</si>
  <si>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</si>
  <si>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</si>
  <si>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</si>
  <si>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</si>
  <si>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</si>
  <si>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</si>
  <si>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</si>
  <si>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</si>
  <si>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</si>
  <si>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</si>
  <si>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</si>
  <si>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</si>
  <si>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</si>
  <si>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</si>
  <si>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</si>
  <si>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</si>
  <si>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</si>
  <si>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</si>
  <si>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</si>
  <si>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</si>
  <si>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</si>
  <si>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</si>
  <si>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</si>
  <si>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</si>
  <si>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</si>
  <si>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</si>
  <si>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</si>
  <si>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</si>
  <si>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</si>
  <si>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</si>
  <si>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</si>
  <si>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</si>
  <si>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</si>
  <si>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</si>
  <si>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</si>
  <si>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</si>
  <si>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</si>
  <si>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</si>
  <si>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</si>
  <si>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</si>
  <si>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</si>
  <si>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</si>
  <si>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</si>
  <si>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</si>
  <si>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</si>
  <si>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</si>
  <si>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</si>
  <si>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</si>
  <si>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</si>
  <si>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</si>
  <si>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</si>
  <si>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</si>
  <si>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</si>
  <si>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</si>
  <si>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</si>
  <si>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</si>
  <si>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</si>
  <si>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</si>
  <si>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</si>
  <si>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</si>
  <si>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</si>
  <si>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</si>
  <si>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</si>
  <si>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</si>
  <si>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</si>
  <si>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</si>
  <si>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</si>
  <si>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</si>
  <si>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</si>
  <si>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</si>
  <si>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</si>
  <si>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</si>
  <si>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</si>
  <si>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</si>
  <si>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</si>
  <si>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</si>
  <si>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</si>
  <si>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</si>
  <si>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</si>
  <si>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</si>
  <si>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</si>
  <si>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</si>
  <si>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</si>
  <si>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</si>
  <si>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</si>
  <si>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</si>
  <si>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</si>
  <si>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</si>
  <si>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</si>
  <si>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</si>
  <si>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</si>
  <si>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</si>
  <si>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</si>
  <si>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</si>
  <si>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</si>
  <si>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</si>
  <si>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</si>
  <si>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</si>
  <si>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</si>
  <si>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</si>
  <si>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</si>
  <si>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</si>
  <si>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</si>
  <si>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</si>
  <si>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</si>
  <si>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</si>
  <si>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</si>
  <si>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</si>
  <si>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</si>
  <si>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</si>
  <si>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</si>
  <si>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</si>
  <si>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</si>
  <si>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</si>
  <si>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</si>
  <si>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</si>
  <si>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</si>
  <si>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</si>
  <si>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</si>
  <si>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</si>
  <si>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</si>
  <si>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</si>
  <si>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</si>
  <si>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</si>
  <si>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</si>
  <si>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</si>
  <si>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</si>
  <si>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</si>
  <si>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</si>
  <si>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</si>
  <si>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</si>
  <si>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</si>
  <si>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</si>
  <si>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</si>
  <si>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</si>
  <si>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</si>
  <si>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</si>
  <si>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</si>
  <si>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</si>
  <si>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</si>
  <si>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</si>
  <si>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</si>
  <si>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</si>
  <si>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</si>
  <si>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</si>
  <si>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</si>
  <si>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</si>
  <si>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</si>
  <si>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</si>
  <si>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</si>
  <si>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</si>
  <si>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</si>
  <si>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</si>
  <si>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</si>
  <si>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</si>
  <si>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</si>
  <si>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</si>
  <si>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</si>
  <si>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</si>
  <si>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</si>
  <si>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</si>
  <si>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</si>
  <si>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</si>
  <si>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</si>
  <si>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</si>
  <si>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</si>
  <si>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</si>
  <si>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</si>
  <si>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</si>
  <si>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</si>
  <si>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</si>
  <si>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</si>
  <si>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</si>
  <si>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</si>
  <si>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</si>
  <si>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</si>
  <si>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</si>
  <si>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</si>
  <si>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</si>
  <si>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</si>
  <si>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</si>
  <si>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</si>
  <si>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</si>
  <si>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</si>
  <si>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</si>
  <si>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</si>
  <si>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</si>
  <si>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</si>
  <si>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</si>
  <si>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</si>
  <si>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</si>
  <si>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</si>
  <si>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</si>
  <si>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</si>
  <si>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</si>
  <si>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</si>
  <si>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</si>
  <si>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</si>
  <si>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</si>
  <si>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</si>
  <si>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</si>
  <si>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</si>
  <si>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</si>
  <si>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</si>
  <si>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</si>
  <si>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</si>
  <si>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</si>
  <si>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</si>
  <si>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</si>
  <si>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</si>
  <si>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</si>
  <si>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</si>
  <si>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</si>
  <si>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</si>
  <si>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</si>
  <si>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</si>
  <si>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</si>
  <si>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</si>
  <si>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</si>
  <si>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</si>
  <si>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</si>
  <si>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</si>
  <si>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</si>
  <si>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</si>
  <si>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</si>
  <si>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</si>
  <si>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</si>
  <si>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</si>
  <si>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</si>
  <si>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</si>
  <si>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</si>
  <si>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</si>
  <si>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</si>
  <si>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</si>
  <si>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</si>
  <si>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</si>
  <si>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</si>
  <si>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</si>
  <si>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</si>
  <si>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</si>
  <si>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</si>
  <si>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</si>
  <si>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</si>
  <si>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</si>
  <si>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</si>
  <si>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</si>
  <si>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</si>
  <si>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</si>
  <si>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</si>
  <si>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</si>
  <si>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</si>
  <si>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</si>
  <si>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</si>
  <si>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</si>
  <si>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</si>
  <si>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</si>
  <si>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</si>
  <si>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</si>
  <si>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</si>
  <si>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</si>
  <si>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</si>
  <si>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</si>
  <si>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</si>
  <si>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</si>
  <si>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</si>
  <si>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</si>
  <si>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</si>
  <si>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</si>
  <si>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</si>
  <si>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</si>
  <si>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</si>
  <si>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</si>
  <si>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</si>
  <si>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</si>
  <si>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</si>
  <si>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</si>
  <si>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</si>
  <si>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</si>
  <si>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</si>
  <si>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</si>
  <si>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</si>
  <si>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</si>
  <si>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</si>
  <si>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</si>
  <si>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</si>
  <si>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</si>
  <si>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</si>
  <si>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</si>
  <si>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</si>
  <si>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</si>
  <si>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</si>
  <si>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</si>
  <si>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</si>
  <si>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</si>
  <si>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</si>
  <si>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</si>
  <si>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</si>
  <si>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</si>
  <si>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</si>
  <si>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</si>
  <si>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</si>
  <si>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</si>
  <si>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</si>
  <si>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</si>
  <si>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</si>
  <si>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</si>
  <si>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</si>
  <si>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</si>
  <si>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</si>
  <si>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</si>
  <si>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</si>
  <si>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</si>
  <si>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</si>
  <si>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</si>
  <si>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</si>
  <si>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</si>
  <si>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</si>
  <si>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</si>
  <si>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</si>
  <si>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</si>
  <si>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</si>
  <si>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</si>
  <si>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</si>
  <si>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</si>
  <si>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</si>
  <si>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</si>
  <si>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</si>
  <si>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</si>
  <si>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</si>
  <si>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</si>
  <si>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</si>
  <si>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</si>
  <si>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</si>
  <si>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</si>
  <si>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</si>
  <si>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</si>
  <si>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</si>
  <si>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</si>
  <si>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</si>
  <si>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</si>
  <si>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</si>
  <si>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</si>
  <si>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</si>
  <si>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</si>
  <si>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</si>
  <si>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</si>
  <si>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</si>
  <si>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</si>
  <si>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</si>
  <si>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</si>
  <si>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</si>
  <si>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</si>
  <si>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</si>
  <si>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</si>
  <si>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</si>
  <si>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</si>
  <si>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</si>
  <si>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</si>
  <si>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</si>
  <si>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</si>
  <si>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</si>
  <si>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</si>
  <si>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</si>
  <si>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</si>
  <si>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</si>
  <si>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</si>
  <si>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</si>
  <si>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</si>
  <si>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</si>
  <si>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</si>
  <si>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</si>
  <si>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</si>
  <si>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</si>
  <si>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</si>
  <si>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</si>
  <si>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</si>
  <si>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</si>
  <si>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</si>
  <si>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</si>
  <si>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</si>
  <si>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</si>
  <si>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</si>
  <si>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</si>
  <si>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</si>
  <si>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</si>
  <si>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</si>
  <si>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</si>
  <si>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</si>
  <si>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</si>
  <si>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</si>
  <si>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</si>
  <si>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</si>
  <si>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</si>
  <si>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</si>
  <si>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</si>
  <si>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</si>
  <si>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</si>
  <si>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</si>
  <si>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</si>
  <si>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</si>
  <si>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</si>
  <si>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</si>
  <si>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</si>
  <si>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</si>
  <si>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</si>
  <si>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</si>
  <si>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</si>
  <si>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</si>
  <si>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</si>
  <si>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</si>
  <si>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</si>
  <si>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</si>
  <si>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</si>
  <si>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</si>
  <si>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</si>
  <si>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</si>
  <si>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</si>
  <si>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</si>
  <si>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</si>
  <si>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</si>
  <si>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</si>
  <si>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</si>
  <si>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</si>
  <si>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</si>
  <si>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</si>
  <si>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</si>
  <si>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</si>
  <si>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</si>
  <si>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</si>
  <si>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</si>
  <si>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</si>
  <si>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</si>
  <si>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</si>
  <si>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</si>
  <si>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</si>
  <si>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</si>
  <si>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</si>
  <si>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</si>
  <si>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</si>
  <si>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</si>
  <si>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</si>
  <si>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</si>
  <si>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</si>
  <si>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</si>
  <si>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</si>
  <si>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</si>
  <si>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</si>
  <si>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</si>
  <si>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</si>
  <si>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</si>
  <si>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</si>
  <si>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</si>
  <si>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</si>
  <si>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</si>
  <si>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</si>
  <si>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</si>
  <si>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</si>
  <si>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</si>
  <si>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</si>
  <si>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</si>
  <si>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</si>
  <si>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</si>
  <si>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</si>
  <si>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</si>
  <si>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</si>
  <si>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</si>
  <si>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</si>
  <si>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</si>
  <si>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</si>
  <si>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</si>
  <si>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</si>
  <si>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</si>
  <si>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</si>
  <si>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</si>
  <si>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</si>
  <si>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</si>
  <si>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</si>
  <si>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</si>
  <si>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</si>
  <si>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</si>
  <si>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</si>
  <si>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</si>
  <si>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</si>
  <si>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</si>
  <si>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</si>
  <si>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</si>
  <si>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</si>
  <si>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</si>
  <si>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</si>
  <si>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</si>
  <si>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</si>
  <si>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</si>
  <si>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</si>
  <si>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</si>
  <si>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</si>
  <si>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</si>
  <si>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</si>
  <si>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</si>
  <si>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</si>
  <si>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</si>
  <si>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</si>
  <si>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</si>
  <si>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</si>
  <si>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</si>
  <si>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</si>
  <si>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</si>
  <si>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</si>
  <si>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</si>
  <si>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</si>
  <si>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</si>
  <si>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</si>
  <si>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</si>
  <si>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</si>
  <si>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</si>
  <si>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</si>
  <si>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</si>
  <si>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</si>
  <si>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</si>
  <si>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</si>
  <si>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</si>
  <si>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</si>
  <si>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</si>
  <si>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</si>
  <si>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</si>
  <si>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</si>
  <si>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</si>
  <si>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</si>
  <si>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</si>
  <si>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</si>
  <si>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</si>
  <si>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</si>
  <si>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</si>
  <si>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</si>
  <si>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</si>
  <si>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</si>
  <si>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</si>
  <si>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</si>
  <si>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</si>
  <si>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</si>
  <si>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</si>
  <si>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</si>
  <si>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</si>
  <si>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</si>
  <si>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</si>
  <si>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</si>
  <si>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</si>
  <si>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</si>
  <si>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</si>
  <si>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</si>
  <si>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</si>
  <si>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</si>
  <si>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</si>
  <si>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</si>
  <si>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</si>
  <si>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</si>
  <si>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</si>
  <si>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</si>
  <si>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</si>
  <si>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</si>
  <si>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</si>
  <si>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</si>
  <si>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</si>
  <si>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</si>
  <si>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</si>
  <si>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</si>
  <si>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</si>
  <si>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</si>
  <si>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</si>
  <si>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</si>
  <si>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</si>
  <si>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</si>
  <si>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</si>
  <si>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</si>
  <si>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</si>
  <si>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</si>
  <si>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</si>
  <si>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</si>
  <si>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</si>
  <si>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</si>
  <si>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</si>
  <si>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</si>
  <si>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</si>
  <si>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</si>
  <si>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</si>
  <si>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</si>
  <si>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</si>
  <si>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</si>
  <si>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</si>
  <si>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</si>
  <si>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</si>
  <si>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</si>
  <si>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</si>
  <si>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</si>
  <si>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</si>
  <si>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</si>
  <si>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</si>
  <si>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</si>
  <si>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</si>
  <si>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</si>
  <si>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</si>
  <si>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</si>
  <si>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</si>
  <si>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</si>
  <si>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</si>
  <si>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</si>
  <si>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</si>
  <si>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</si>
  <si>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</si>
  <si>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</si>
  <si>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</si>
  <si>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</si>
  <si>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</si>
  <si>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</si>
  <si>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</si>
  <si>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</si>
  <si>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</si>
  <si>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</si>
  <si>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</si>
  <si>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</si>
  <si>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</si>
  <si>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</si>
  <si>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</si>
  <si>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</si>
  <si>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</si>
  <si>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</si>
  <si>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</si>
  <si>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</si>
  <si>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</si>
  <si>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</si>
  <si>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</si>
  <si>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</si>
  <si>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</si>
  <si>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</si>
  <si>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</si>
  <si>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</si>
  <si>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</si>
  <si>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</si>
  <si>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</si>
  <si>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</si>
  <si>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</si>
  <si>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</si>
  <si>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</si>
  <si>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</si>
  <si>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</si>
  <si>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</si>
  <si>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</si>
  <si>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</si>
  <si>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</si>
  <si>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</si>
  <si>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</si>
  <si>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</si>
  <si>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</si>
  <si>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</si>
  <si>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</si>
  <si>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</si>
  <si>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</si>
  <si>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</si>
  <si>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</si>
  <si>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</si>
  <si>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</si>
  <si>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</si>
  <si>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</si>
  <si>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</si>
  <si>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</si>
  <si>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</si>
  <si>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</si>
  <si>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</si>
  <si>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</si>
  <si>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</si>
  <si>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</si>
  <si>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</si>
  <si>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</si>
  <si>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</si>
  <si>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</si>
  <si>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</si>
  <si>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</si>
  <si>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</si>
  <si>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</si>
  <si>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</si>
  <si>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</si>
  <si>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</si>
  <si>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</si>
  <si>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</si>
  <si>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</si>
  <si>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</si>
  <si>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</si>
  <si>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</si>
  <si>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</si>
  <si>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</si>
  <si>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</si>
  <si>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</si>
  <si>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</si>
  <si>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</si>
  <si>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</si>
  <si>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</si>
  <si>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</si>
  <si>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</si>
  <si>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</si>
  <si>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</si>
  <si>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</si>
  <si>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</si>
  <si>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</si>
  <si>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</si>
  <si>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</si>
  <si>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</si>
  <si>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</si>
  <si>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</si>
  <si>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</si>
  <si>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</si>
  <si>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</si>
  <si>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</si>
  <si>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</si>
  <si>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</si>
  <si>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</si>
  <si>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</si>
  <si>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</si>
  <si>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</si>
  <si>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</si>
  <si>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</si>
  <si>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</si>
  <si>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</si>
  <si>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</si>
  <si>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</si>
  <si>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</si>
  <si>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</si>
  <si>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</si>
  <si>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</si>
  <si>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</si>
  <si>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</si>
  <si>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</si>
  <si>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</si>
  <si>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</si>
  <si>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</si>
  <si>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</si>
  <si>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</si>
  <si>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</si>
  <si>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</si>
  <si>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</si>
  <si>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</si>
  <si>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</si>
  <si>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</si>
  <si>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</si>
  <si>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</si>
  <si>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</si>
  <si>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</si>
  <si>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</si>
  <si>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</si>
  <si>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</si>
  <si>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</si>
  <si>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</si>
  <si>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</si>
  <si>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</si>
  <si>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</si>
  <si>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</si>
  <si>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</si>
  <si>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</si>
  <si>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</si>
  <si>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</si>
  <si>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</si>
  <si>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</si>
  <si>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</si>
  <si>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</si>
  <si>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</si>
  <si>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</si>
  <si>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</si>
  <si>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</si>
  <si>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</si>
  <si>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</si>
  <si>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</si>
  <si>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</si>
  <si>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</si>
  <si>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</si>
  <si>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</si>
  <si>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</si>
  <si>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</si>
  <si>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</si>
  <si>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</si>
  <si>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</si>
  <si>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</si>
  <si>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</si>
  <si>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</si>
  <si>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</si>
  <si>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</si>
  <si>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</si>
  <si>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</si>
  <si>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</si>
  <si>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</si>
  <si>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</si>
  <si>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</si>
  <si>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</si>
  <si>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</si>
  <si>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</si>
  <si>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</si>
  <si>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</si>
  <si>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</si>
  <si>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</si>
  <si>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</si>
  <si>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</si>
  <si>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</si>
  <si>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</si>
  <si>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</si>
  <si>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</si>
  <si>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</si>
  <si>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</si>
  <si>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</si>
  <si>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</si>
  <si>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</si>
  <si>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</si>
  <si>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</si>
  <si>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</si>
  <si>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</si>
  <si>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</si>
  <si>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</si>
  <si>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</si>
  <si>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</si>
  <si>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</si>
  <si>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</si>
  <si>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</si>
  <si>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</si>
  <si>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</si>
  <si>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</si>
  <si>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</si>
  <si>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</si>
  <si>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</si>
  <si>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</si>
  <si>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</si>
  <si>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</si>
  <si>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</si>
  <si>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</si>
  <si>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</si>
  <si>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</si>
  <si>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</si>
  <si>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</si>
  <si>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</si>
  <si>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</si>
  <si>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</si>
  <si>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</si>
  <si>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</si>
  <si>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</si>
  <si>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</si>
  <si>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</si>
  <si>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</si>
  <si>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</si>
  <si>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</si>
  <si>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</si>
  <si>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</si>
  <si>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</si>
  <si>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</si>
  <si>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</si>
  <si>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</si>
  <si>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</si>
  <si>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</si>
  <si>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</si>
  <si>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</si>
  <si>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</si>
  <si>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</si>
  <si>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</si>
  <si>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</si>
  <si>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</si>
  <si>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</si>
  <si>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</si>
  <si>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</si>
  <si>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</si>
  <si>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</si>
  <si>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</si>
  <si>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</si>
  <si>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</si>
  <si>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</si>
  <si>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</si>
  <si>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</si>
  <si>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</si>
  <si>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</si>
  <si>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</si>
  <si>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</si>
  <si>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</si>
  <si>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</si>
  <si>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</si>
  <si>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</si>
  <si>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</si>
  <si>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</si>
  <si>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</si>
  <si>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</si>
  <si>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</si>
  <si>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</si>
  <si>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</si>
  <si>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</si>
  <si>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</si>
  <si>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</si>
  <si>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</si>
  <si>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</si>
  <si>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</si>
  <si>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</si>
  <si>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</si>
  <si>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</si>
  <si>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</si>
  <si>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</si>
  <si>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</si>
  <si>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</si>
  <si>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</si>
  <si>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</si>
  <si>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</si>
  <si>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</si>
  <si>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</si>
  <si>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</si>
  <si>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</si>
  <si>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</si>
  <si>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</si>
  <si>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</si>
  <si>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</si>
  <si>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</si>
  <si>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</si>
  <si>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</si>
  <si>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</si>
  <si>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</si>
  <si>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</si>
  <si>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</si>
  <si>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</si>
  <si>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</si>
  <si>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</si>
  <si>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</si>
  <si>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</si>
  <si>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</si>
  <si>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</si>
  <si>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</si>
  <si>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</si>
  <si>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</si>
  <si>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</si>
  <si>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</si>
  <si>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</si>
  <si>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</si>
  <si>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</si>
  <si>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</si>
  <si>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</si>
  <si>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</si>
  <si>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</si>
  <si>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</si>
  <si>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</si>
  <si>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</si>
  <si>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</si>
  <si>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</si>
  <si>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</si>
  <si>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</si>
  <si>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</si>
  <si>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</si>
  <si>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</si>
  <si>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</si>
  <si>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</si>
  <si>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</si>
  <si>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</si>
  <si>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</si>
  <si>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</si>
  <si>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</si>
  <si>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</si>
  <si>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</si>
  <si>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</si>
  <si>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</si>
  <si>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</si>
  <si>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</si>
  <si>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</si>
  <si>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</si>
  <si>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</si>
  <si>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</si>
  <si>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</si>
  <si>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</si>
  <si>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</si>
  <si>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</si>
  <si>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</si>
  <si>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</si>
  <si>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</si>
  <si>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</si>
  <si>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</si>
  <si>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</si>
  <si>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</si>
  <si>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</si>
  <si>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</si>
  <si>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</si>
  <si>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</si>
  <si>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</si>
  <si>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</si>
  <si>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</si>
  <si>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</si>
  <si>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</si>
  <si>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</si>
  <si>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</si>
  <si>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</si>
  <si>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</si>
  <si>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</si>
  <si>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</si>
  <si>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</si>
  <si>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</si>
  <si>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</si>
  <si>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</si>
  <si>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</si>
  <si>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</si>
  <si>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</si>
  <si>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</si>
  <si>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</si>
  <si>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</si>
  <si>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</si>
  <si>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</si>
  <si>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</si>
  <si>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</si>
  <si>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</si>
  <si>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</si>
  <si>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</si>
  <si>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</si>
  <si>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</si>
  <si>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</si>
  <si>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</si>
  <si>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</si>
  <si>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</si>
  <si>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</si>
  <si>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</si>
  <si>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</si>
  <si>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</si>
  <si>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</si>
  <si>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</si>
  <si>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</si>
  <si>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</si>
  <si>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</si>
  <si>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</si>
  <si>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</si>
  <si>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</si>
  <si>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</si>
  <si>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</si>
  <si>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</si>
  <si>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</si>
  <si>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</si>
  <si>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</si>
  <si>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</si>
  <si>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</si>
  <si>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</si>
  <si>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</si>
  <si>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</si>
  <si>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</si>
  <si>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</si>
  <si>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</si>
  <si>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</si>
  <si>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</si>
  <si>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</si>
  <si>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</si>
  <si>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</si>
  <si>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</si>
  <si>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</si>
  <si>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</si>
  <si>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</si>
  <si>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</si>
  <si>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</si>
  <si>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</si>
  <si>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</si>
  <si>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</si>
  <si>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</si>
  <si>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</si>
  <si>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</si>
  <si>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</si>
  <si>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</si>
  <si>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</si>
  <si>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</si>
  <si>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</si>
  <si>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</si>
  <si>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</si>
  <si>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</si>
  <si>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</si>
  <si>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</si>
  <si>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</si>
  <si>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</si>
  <si>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</si>
  <si>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</si>
  <si>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</si>
  <si>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</si>
  <si>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</si>
  <si>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</si>
  <si>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</si>
  <si>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</si>
  <si>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</si>
  <si>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</si>
  <si>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</si>
  <si>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</si>
  <si>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</si>
  <si>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</si>
  <si>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</si>
  <si>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</si>
  <si>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</si>
  <si>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</si>
  <si>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</si>
  <si>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</si>
  <si>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</si>
  <si>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</si>
  <si>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</si>
  <si>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</si>
  <si>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</si>
  <si>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</si>
  <si>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</si>
  <si>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</si>
  <si>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</si>
  <si>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</si>
  <si>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</si>
  <si>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</si>
  <si>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</si>
  <si>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</si>
  <si>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</si>
  <si>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</si>
  <si>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</si>
  <si>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</si>
  <si>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</si>
  <si>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</si>
  <si>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</si>
  <si>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</si>
  <si>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</si>
  <si>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</si>
  <si>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</si>
  <si>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</si>
  <si>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</si>
  <si>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</si>
  <si>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</si>
  <si>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</si>
  <si>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</si>
  <si>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</si>
  <si>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</si>
  <si>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</si>
  <si>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</si>
  <si>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</si>
  <si>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</si>
  <si>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</si>
  <si>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</si>
  <si>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</si>
  <si>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</si>
  <si>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</si>
  <si>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</si>
  <si>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</si>
  <si>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</si>
  <si>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</si>
  <si>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</si>
  <si>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</si>
  <si>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</si>
  <si>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</si>
  <si>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</si>
  <si>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</si>
  <si>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</si>
  <si>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</si>
  <si>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</si>
  <si>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</si>
  <si>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</si>
  <si>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</si>
  <si>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</si>
  <si>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</si>
  <si>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</si>
  <si>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</si>
  <si>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</si>
  <si>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</si>
  <si>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</si>
  <si>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</si>
  <si>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</si>
  <si>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</si>
  <si>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</si>
  <si>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</si>
  <si>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</si>
  <si>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</si>
  <si>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</si>
  <si>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</si>
  <si>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</si>
  <si>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</si>
  <si>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</si>
  <si>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</si>
  <si>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</si>
  <si>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</si>
  <si>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</si>
  <si>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</si>
  <si>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</si>
  <si>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</si>
  <si>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</si>
  <si>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</si>
  <si>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</si>
  <si>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</si>
  <si>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</si>
  <si>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</si>
  <si>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</si>
  <si>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</si>
  <si>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</si>
  <si>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</si>
  <si>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</si>
  <si>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</si>
  <si>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</si>
  <si>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</si>
  <si>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</si>
  <si>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</si>
  <si>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</si>
  <si>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</si>
  <si>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</si>
  <si>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</si>
  <si>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</si>
  <si>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</si>
  <si>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</si>
  <si>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</si>
  <si>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</si>
  <si>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</si>
  <si>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</si>
  <si>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</si>
  <si>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</si>
  <si>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</si>
  <si>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</si>
  <si>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</si>
  <si>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</si>
  <si>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</si>
  <si>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</si>
  <si>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</si>
  <si>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</si>
  <si>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</si>
  <si>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</si>
  <si>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</si>
  <si>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</si>
  <si>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</si>
  <si>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</si>
  <si>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</si>
  <si>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</si>
  <si>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</si>
  <si>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</si>
  <si>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</si>
  <si>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</si>
  <si>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</si>
  <si>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</si>
  <si>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</si>
  <si>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</si>
  <si>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</si>
  <si>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</si>
  <si>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</si>
  <si>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</si>
  <si>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</si>
  <si>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</si>
  <si>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</si>
  <si>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</si>
  <si>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</si>
  <si>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</si>
  <si>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</si>
  <si>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</si>
  <si>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</si>
  <si>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</si>
  <si>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</si>
  <si>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</si>
  <si>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</si>
  <si>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</si>
  <si>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</si>
  <si>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</si>
  <si>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</si>
  <si>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</si>
  <si>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</si>
  <si>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</si>
  <si>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</si>
  <si>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</si>
  <si>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</si>
  <si>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</si>
  <si>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</si>
  <si>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</si>
  <si>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</si>
  <si>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</si>
  <si>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</si>
  <si>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</si>
  <si>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</si>
  <si>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</si>
  <si>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</si>
  <si>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</si>
  <si>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</si>
  <si>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</si>
  <si>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</si>
  <si>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</si>
  <si>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</si>
  <si>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</si>
  <si>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</si>
  <si>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</si>
  <si>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</si>
  <si>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</si>
  <si>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</si>
  <si>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</si>
  <si>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</si>
  <si>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</si>
  <si>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</si>
  <si>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</si>
  <si>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</si>
  <si>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</si>
  <si>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</si>
  <si>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</si>
  <si>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</si>
  <si>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</si>
  <si>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</si>
  <si>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</si>
  <si>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</si>
  <si>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</si>
  <si>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</si>
  <si>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</si>
  <si>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</si>
  <si>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</si>
  <si>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</si>
  <si>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</si>
  <si>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</si>
  <si>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</si>
  <si>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</si>
  <si>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</si>
  <si>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</si>
  <si>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</si>
  <si>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</si>
  <si>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</si>
  <si>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</si>
  <si>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</si>
  <si>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</si>
  <si>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</si>
  <si>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</si>
  <si>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</si>
  <si>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</si>
  <si>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</si>
  <si>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</si>
  <si>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</si>
  <si>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</si>
  <si>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</si>
  <si>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</si>
  <si>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</si>
  <si>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</si>
  <si>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</si>
  <si>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</si>
  <si>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</si>
  <si>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</si>
  <si>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</si>
  <si>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</si>
  <si>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</si>
  <si>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</si>
  <si>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</si>
  <si>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</si>
  <si>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</si>
  <si>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</si>
  <si>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</si>
  <si>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</si>
  <si>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</si>
  <si>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</si>
  <si>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</si>
  <si>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</si>
  <si>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</si>
  <si>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</si>
  <si>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</si>
  <si>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</si>
  <si>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</si>
  <si>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</si>
  <si>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</si>
  <si>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</si>
  <si>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</si>
  <si>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</si>
  <si>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</si>
  <si>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</si>
  <si>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</si>
  <si>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</si>
  <si>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</si>
  <si>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</si>
  <si>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</si>
  <si>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</si>
  <si>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</si>
  <si>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</si>
  <si>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</si>
  <si>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</si>
  <si>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</si>
  <si>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</si>
  <si>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</si>
  <si>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</si>
  <si>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</si>
  <si>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</si>
  <si>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</si>
  <si>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</si>
  <si>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</si>
  <si>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</si>
  <si>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</si>
  <si>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</si>
  <si>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</si>
  <si>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</si>
  <si>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</si>
  <si>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</si>
  <si>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</si>
  <si>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</si>
  <si>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</si>
  <si>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</si>
  <si>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</si>
  <si>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</si>
  <si>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</si>
  <si>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</si>
  <si>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</si>
  <si>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</si>
  <si>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</si>
  <si>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</si>
  <si>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</si>
  <si>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</si>
  <si>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</si>
  <si>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</si>
  <si>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</si>
  <si>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</si>
  <si>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</si>
  <si>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</si>
  <si>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</si>
  <si>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</si>
  <si>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</si>
  <si>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</si>
  <si>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</si>
  <si>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</si>
  <si>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</si>
  <si>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</si>
  <si>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</si>
  <si>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</si>
  <si>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</si>
  <si>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</si>
  <si>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</si>
  <si>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</si>
  <si>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</si>
  <si>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</si>
  <si>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</si>
  <si>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</si>
  <si>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</si>
  <si>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</si>
  <si>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</si>
  <si>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</si>
  <si>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</si>
  <si>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</si>
  <si>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</si>
  <si>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</si>
  <si>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</si>
  <si>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</si>
  <si>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</si>
  <si>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</si>
  <si>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</si>
  <si>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</si>
  <si>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</si>
  <si>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</si>
  <si>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</si>
  <si>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</si>
  <si>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</si>
  <si>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</si>
  <si>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</si>
  <si>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</si>
  <si>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</si>
  <si>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</si>
  <si>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</si>
  <si>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</si>
  <si>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</si>
  <si>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</si>
  <si>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</si>
  <si>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</si>
  <si>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</si>
  <si>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</si>
  <si>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</si>
  <si>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</si>
  <si>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</si>
  <si>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</si>
  <si>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</si>
  <si>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</si>
  <si>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</si>
  <si>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</si>
  <si>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</si>
  <si>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</si>
  <si>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</si>
  <si>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</si>
  <si>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</si>
  <si>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</si>
  <si>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</si>
  <si>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</si>
  <si>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</si>
  <si>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</si>
  <si>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</si>
  <si>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</si>
  <si>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</si>
  <si>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</si>
  <si>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</si>
  <si>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</si>
  <si>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</si>
  <si>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</si>
  <si>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</si>
  <si>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</si>
  <si>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</si>
  <si>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</si>
  <si>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</si>
  <si>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</si>
  <si>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</si>
  <si>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</si>
  <si>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</si>
  <si>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</si>
  <si>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</si>
  <si>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</si>
  <si>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</si>
  <si>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</si>
  <si>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</si>
  <si>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</si>
  <si>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</si>
  <si>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</si>
  <si>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</si>
  <si>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</si>
  <si>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</si>
  <si>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</si>
  <si>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</si>
  <si>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</si>
  <si>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</si>
  <si>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</si>
  <si>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</si>
  <si>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</si>
  <si>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</si>
  <si>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</si>
  <si>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</si>
  <si>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</si>
  <si>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</si>
  <si>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</si>
  <si>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</si>
  <si>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</si>
  <si>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</si>
  <si>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</si>
  <si>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</si>
  <si>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</si>
  <si>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</si>
  <si>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</si>
  <si>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</si>
  <si>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</si>
  <si>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</si>
  <si>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</si>
  <si>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</si>
  <si>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</si>
  <si>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</si>
  <si>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</si>
  <si>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</si>
  <si>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</si>
  <si>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</si>
  <si>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</si>
  <si>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</si>
  <si>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</si>
  <si>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</si>
  <si>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</si>
  <si>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</si>
  <si>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</si>
  <si>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</si>
  <si>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</si>
  <si>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</si>
  <si>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</si>
  <si>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</si>
  <si>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</si>
  <si>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</si>
  <si>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</si>
  <si>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</si>
  <si>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</si>
  <si>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</si>
  <si>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</si>
  <si>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</si>
  <si>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</si>
  <si>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</si>
  <si>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</si>
  <si>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</si>
  <si>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</si>
  <si>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</si>
  <si>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</si>
  <si>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</si>
  <si>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</si>
  <si>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</si>
  <si>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</si>
  <si>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</si>
  <si>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</si>
  <si>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</si>
  <si>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</si>
  <si>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</si>
  <si>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</si>
  <si>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</si>
  <si>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</si>
  <si>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</si>
  <si>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</si>
  <si>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</si>
  <si>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</si>
  <si>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</si>
  <si>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</si>
  <si>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</si>
  <si>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</si>
  <si>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</si>
  <si>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</si>
  <si>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</si>
  <si>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</si>
  <si>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</si>
  <si>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</si>
  <si>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</si>
  <si>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</si>
  <si>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</si>
  <si>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</si>
  <si>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</si>
  <si>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</si>
  <si>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</si>
  <si>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</si>
  <si>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</si>
  <si>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</si>
  <si>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</si>
  <si>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</si>
  <si>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</si>
  <si>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</si>
  <si>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</si>
  <si>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</si>
  <si>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</si>
  <si>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</si>
  <si>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</si>
  <si>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</si>
  <si>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</si>
  <si>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</si>
  <si>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</si>
  <si>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</si>
  <si>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</si>
  <si>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</si>
  <si>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</si>
  <si>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</si>
  <si>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</si>
  <si>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</si>
  <si>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</si>
  <si>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</si>
  <si>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</si>
  <si>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</si>
  <si>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</si>
  <si>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</si>
  <si>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</si>
  <si>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</si>
  <si>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</si>
  <si>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</si>
  <si>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</si>
  <si>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</si>
  <si>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</si>
  <si>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</si>
  <si>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</si>
  <si>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</si>
  <si>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</si>
  <si>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</si>
  <si>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</si>
  <si>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</si>
  <si>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</si>
  <si>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</si>
  <si>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</si>
  <si>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</si>
  <si>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</si>
  <si>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</si>
  <si>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</si>
  <si>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</si>
  <si>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</si>
  <si>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</si>
  <si>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</si>
  <si>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</si>
  <si>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</si>
  <si>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</si>
  <si>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</si>
  <si>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</si>
  <si>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</si>
  <si>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</si>
  <si>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</si>
  <si>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</si>
  <si>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</si>
  <si>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</si>
  <si>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</si>
  <si>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</si>
  <si>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</si>
  <si>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</si>
  <si>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</si>
  <si>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</si>
  <si>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</si>
  <si>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</si>
  <si>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</si>
  <si>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</si>
  <si>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</si>
  <si>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</si>
  <si>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</si>
  <si>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</si>
  <si>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</si>
  <si>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</si>
  <si>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</si>
  <si>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</si>
  <si>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</si>
  <si>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</si>
  <si>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</si>
  <si>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</si>
  <si>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</si>
  <si>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</si>
  <si>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</si>
  <si>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</si>
  <si>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</si>
  <si>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</si>
  <si>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</si>
  <si>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</si>
  <si>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</si>
  <si>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</si>
  <si>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</si>
  <si>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</si>
  <si>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</si>
  <si>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</si>
  <si>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</si>
  <si>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</si>
  <si>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</si>
  <si>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</si>
  <si>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</si>
  <si>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</si>
  <si>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</si>
  <si>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</si>
  <si>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</si>
  <si>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</si>
  <si>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</si>
  <si>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</si>
  <si>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</si>
  <si>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</si>
  <si>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</si>
  <si>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</si>
  <si>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</si>
  <si>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</si>
  <si>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</si>
  <si>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</si>
  <si>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</si>
  <si>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</si>
  <si>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</si>
  <si>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</si>
  <si>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</si>
  <si>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</si>
  <si>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</si>
  <si>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</si>
  <si>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</si>
  <si>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</si>
  <si>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</si>
  <si>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</si>
  <si>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</si>
  <si>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</si>
  <si>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</si>
  <si>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</si>
  <si>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</si>
  <si>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</si>
  <si>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</si>
  <si>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</si>
  <si>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</si>
  <si>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</si>
  <si>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</si>
  <si>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</si>
  <si>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</si>
  <si>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</si>
  <si>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</si>
  <si>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</si>
  <si>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</si>
  <si>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</si>
  <si>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</si>
  <si>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</si>
  <si>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</si>
  <si>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</si>
  <si>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</si>
  <si>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</si>
  <si>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</si>
  <si>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</si>
  <si>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</si>
  <si>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</si>
  <si>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</si>
  <si>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</si>
  <si>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</si>
  <si>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</si>
  <si>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</si>
  <si>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</si>
  <si>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</si>
  <si>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</si>
  <si>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</si>
  <si>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</si>
  <si>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</si>
  <si>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</si>
  <si>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</si>
  <si>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</si>
  <si>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</si>
  <si>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</si>
  <si>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</si>
  <si>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</si>
  <si>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</si>
  <si>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</si>
  <si>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</si>
  <si>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</si>
  <si>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</si>
  <si>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</si>
  <si>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</si>
  <si>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</si>
  <si>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</si>
  <si>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</si>
  <si>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</si>
  <si>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</si>
  <si>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</si>
  <si>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</si>
  <si>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</si>
  <si>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</si>
  <si>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</si>
  <si>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</si>
  <si>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</si>
  <si>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</si>
  <si>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</si>
  <si>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</si>
  <si>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</si>
  <si>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</si>
  <si>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</si>
  <si>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</si>
  <si>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</si>
  <si>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</si>
  <si>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</si>
  <si>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</si>
  <si>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</si>
  <si>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</si>
  <si>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</si>
  <si>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</si>
  <si>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</si>
  <si>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</si>
  <si>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</si>
  <si>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</si>
  <si>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</si>
  <si>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</si>
  <si>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</si>
  <si>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</si>
  <si>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</si>
  <si>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</si>
  <si>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</si>
  <si>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</si>
  <si>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</si>
  <si>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</si>
  <si>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</si>
  <si>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</si>
  <si>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</si>
  <si>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</si>
  <si>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</si>
  <si>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</si>
  <si>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</si>
  <si>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</si>
  <si>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</si>
  <si>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</si>
  <si>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</si>
  <si>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</si>
  <si>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</si>
  <si>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</si>
  <si>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</si>
  <si>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</si>
  <si>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</si>
  <si>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</si>
  <si>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</si>
  <si>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</si>
  <si>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</si>
  <si>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</si>
  <si>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</si>
  <si>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</si>
  <si>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</si>
  <si>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</si>
  <si>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</si>
  <si>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</si>
  <si>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</si>
  <si>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</si>
  <si>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</si>
  <si>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</si>
  <si>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</si>
  <si>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</si>
  <si>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</si>
  <si>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</si>
  <si>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</si>
  <si>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</si>
  <si>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</si>
  <si>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</si>
  <si>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</si>
  <si>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</si>
  <si>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</si>
  <si>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</si>
  <si>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</si>
  <si>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</si>
  <si>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</si>
  <si>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</si>
  <si>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</si>
  <si>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</si>
  <si>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</si>
  <si>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</si>
  <si>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</si>
  <si>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</si>
  <si>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</si>
  <si>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</si>
  <si>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</si>
  <si>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</si>
  <si>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</si>
  <si>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</si>
  <si>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</si>
  <si>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</si>
  <si>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</si>
  <si>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</si>
  <si>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</si>
  <si>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</si>
  <si>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</si>
  <si>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</si>
  <si>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</si>
  <si>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</si>
  <si>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</si>
  <si>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</si>
  <si>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</si>
  <si>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</si>
  <si>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</si>
  <si>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</si>
  <si>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</si>
  <si>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</si>
  <si>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</si>
  <si>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</si>
  <si>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</si>
  <si>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</si>
  <si>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</si>
  <si>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</si>
  <si>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</si>
  <si>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</si>
  <si>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</si>
  <si>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</si>
  <si>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</si>
  <si>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</si>
  <si>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</si>
  <si>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</si>
  <si>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</si>
  <si>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</si>
  <si>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</si>
  <si>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</si>
  <si>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</si>
  <si>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</si>
  <si>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</si>
  <si>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</si>
  <si>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</si>
  <si>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</si>
  <si>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</si>
  <si>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</si>
  <si>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</si>
  <si>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</si>
  <si>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</si>
  <si>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</si>
  <si>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</si>
  <si>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</si>
  <si>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</si>
  <si>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</si>
  <si>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</si>
  <si>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</si>
  <si>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</si>
  <si>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</si>
  <si>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</si>
  <si>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</si>
  <si>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</si>
  <si>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</si>
  <si>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</si>
  <si>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</si>
  <si>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</si>
  <si>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</si>
  <si>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</si>
  <si>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</si>
  <si>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</si>
  <si>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</si>
  <si>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</si>
  <si>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</si>
  <si>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</si>
  <si>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</si>
  <si>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</si>
  <si>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</si>
  <si>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</si>
  <si>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</si>
  <si>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</si>
  <si>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</si>
  <si>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</si>
  <si>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</si>
  <si>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</si>
  <si>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</si>
  <si>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</si>
  <si>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</si>
  <si>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</si>
  <si>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</si>
  <si>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</si>
  <si>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</si>
  <si>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</si>
  <si>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</si>
  <si>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</si>
  <si>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</si>
  <si>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</si>
  <si>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</si>
  <si>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</si>
  <si>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</si>
  <si>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</si>
  <si>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</si>
  <si>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</si>
  <si>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</si>
  <si>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</si>
  <si>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</si>
  <si>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</si>
  <si>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</si>
  <si>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</si>
  <si>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</si>
  <si>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</si>
  <si>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</si>
  <si>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</si>
  <si>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</si>
  <si>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</si>
  <si>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</si>
  <si>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</si>
  <si>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</si>
  <si>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</si>
  <si>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</si>
  <si>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</si>
  <si>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</si>
  <si>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</si>
  <si>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</si>
  <si>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</si>
  <si>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</si>
  <si>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</si>
  <si>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</si>
  <si>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</si>
  <si>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</si>
  <si>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</si>
  <si>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</si>
  <si>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</si>
  <si>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</si>
  <si>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</si>
  <si>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</si>
  <si>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</si>
  <si>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</si>
  <si>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</si>
  <si>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</si>
  <si>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</si>
  <si>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</si>
  <si>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</si>
  <si>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</si>
  <si>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</si>
  <si>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</si>
  <si>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</si>
  <si>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</si>
  <si>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</si>
  <si>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</si>
  <si>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</si>
  <si>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</si>
  <si>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</si>
  <si>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</si>
  <si>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</si>
  <si>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</si>
  <si>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</si>
  <si>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</si>
  <si>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</si>
  <si>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</si>
  <si>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</si>
  <si>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</si>
  <si>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</si>
  <si>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</si>
  <si>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</si>
  <si>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</si>
  <si>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</si>
  <si>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</si>
  <si>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</si>
  <si>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</si>
  <si>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</si>
  <si>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</si>
  <si>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</si>
  <si>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</si>
  <si>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</si>
  <si>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</si>
  <si>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</si>
  <si>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</si>
  <si>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</si>
  <si>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</si>
  <si>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</si>
  <si>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</si>
  <si>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</si>
  <si>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</si>
  <si>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</si>
  <si>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</si>
  <si>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</si>
  <si>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</si>
  <si>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</si>
  <si>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</si>
  <si>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</si>
  <si>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</si>
  <si>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</si>
  <si>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</si>
  <si>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</si>
  <si>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</si>
  <si>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</si>
  <si>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</si>
  <si>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</si>
  <si>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</si>
  <si>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</si>
  <si>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</si>
  <si>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</si>
  <si>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</si>
  <si>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</si>
  <si>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</si>
  <si>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</si>
  <si>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</si>
  <si>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</si>
  <si>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</si>
  <si>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</si>
  <si>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</si>
  <si>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</si>
  <si>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</si>
  <si>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</si>
  <si>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</si>
  <si>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</si>
  <si>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</si>
  <si>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</si>
  <si>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</si>
  <si>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</si>
  <si>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</si>
  <si>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</si>
  <si>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</si>
  <si>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</si>
  <si>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</si>
  <si>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</si>
  <si>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</si>
  <si>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</si>
  <si>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</si>
  <si>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</si>
  <si>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</si>
  <si>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</si>
  <si>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</si>
  <si>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</si>
  <si>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</si>
  <si>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</si>
  <si>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</si>
  <si>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</si>
  <si>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</si>
  <si>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</si>
  <si>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</si>
  <si>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</si>
  <si>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</si>
  <si>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</si>
  <si>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</si>
  <si>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</si>
  <si>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</si>
  <si>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</si>
  <si>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</si>
  <si>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</si>
  <si>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</si>
  <si>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</si>
  <si>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</si>
  <si>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</si>
  <si>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</si>
  <si>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</si>
  <si>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</si>
  <si>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</si>
  <si>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</si>
  <si>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</si>
  <si>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</si>
  <si>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</si>
  <si>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</si>
  <si>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</si>
  <si>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</si>
  <si>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</si>
  <si>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</si>
  <si>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</si>
  <si>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</si>
  <si>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</si>
  <si>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</si>
  <si>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</si>
  <si>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</si>
  <si>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</si>
  <si>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</si>
  <si>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</si>
  <si>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</si>
  <si>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</si>
  <si>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</si>
  <si>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</si>
  <si>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</si>
  <si>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</si>
  <si>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</si>
  <si>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</si>
  <si>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</si>
  <si>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</si>
  <si>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</si>
  <si>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</si>
  <si>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</si>
  <si>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</si>
  <si>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</si>
  <si>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</si>
  <si>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</si>
  <si>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</si>
  <si>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</si>
  <si>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</si>
  <si>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</si>
  <si>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</si>
  <si>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</si>
  <si>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</si>
  <si>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</si>
  <si>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</si>
  <si>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</si>
  <si>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</si>
  <si>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</si>
  <si>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</si>
  <si>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</si>
  <si>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</si>
  <si>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</si>
  <si>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</si>
  <si>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</si>
  <si>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</si>
  <si>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</si>
  <si>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</si>
  <si>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</si>
  <si>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</si>
  <si>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</si>
  <si>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</si>
  <si>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</si>
  <si>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</si>
  <si>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</si>
  <si>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</si>
  <si>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</si>
  <si>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</si>
  <si>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</si>
  <si>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</si>
  <si>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</si>
  <si>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</si>
  <si>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</si>
  <si>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</si>
  <si>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</si>
  <si>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</si>
  <si>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</si>
  <si>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</si>
  <si>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</si>
  <si>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</si>
  <si>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</si>
  <si>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</si>
  <si>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</si>
  <si>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</si>
  <si>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</si>
  <si>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</si>
  <si>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</si>
  <si>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</si>
  <si>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</si>
  <si>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</si>
  <si>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</si>
  <si>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</si>
  <si>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</si>
  <si>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</si>
  <si>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</si>
  <si>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</si>
  <si>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</si>
  <si>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</si>
  <si>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</si>
  <si>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</si>
  <si>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</si>
  <si>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</si>
  <si>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</si>
  <si>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</si>
  <si>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</si>
  <si>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</si>
  <si>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</si>
  <si>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</si>
  <si>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</si>
  <si>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</si>
  <si>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</si>
  <si>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</si>
  <si>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</si>
  <si>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</si>
  <si>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</si>
  <si>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</si>
  <si>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</si>
  <si>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</si>
  <si>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</si>
  <si>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</si>
  <si>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</si>
  <si>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</si>
  <si>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</si>
  <si>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</si>
  <si>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</si>
  <si>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</si>
  <si>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</si>
  <si>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</si>
  <si>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</si>
  <si>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</si>
  <si>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</si>
  <si>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</si>
  <si>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</si>
  <si>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</si>
  <si>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</si>
  <si>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</si>
  <si>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</si>
  <si>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</si>
  <si>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</si>
  <si>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</si>
  <si>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</si>
  <si>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</si>
  <si>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</si>
  <si>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</si>
  <si>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</si>
  <si>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</si>
  <si>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</si>
  <si>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</si>
  <si>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</si>
  <si>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</si>
  <si>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</si>
  <si>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</si>
  <si>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</si>
  <si>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</si>
  <si>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</si>
  <si>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</si>
  <si>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</si>
  <si>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</si>
  <si>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</si>
  <si>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</si>
  <si>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</si>
  <si>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</si>
  <si>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</si>
  <si>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</si>
  <si>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</si>
  <si>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</si>
  <si>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</si>
  <si>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</si>
  <si>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</si>
  <si>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</si>
  <si>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</si>
  <si>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</si>
  <si>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</si>
  <si>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</si>
  <si>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</si>
  <si>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</si>
  <si>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</si>
  <si>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</si>
  <si>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</si>
  <si>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</si>
  <si>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</si>
  <si>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</si>
  <si>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</si>
  <si>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</si>
  <si>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</si>
  <si>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</si>
  <si>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</si>
  <si>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</si>
  <si>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</si>
  <si>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</si>
  <si>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</si>
  <si>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</si>
  <si>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</si>
  <si>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</si>
  <si>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</si>
  <si>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</si>
  <si>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</si>
  <si>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</si>
  <si>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</si>
  <si>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</si>
  <si>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</si>
  <si>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</si>
  <si>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</si>
  <si>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</si>
  <si>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</si>
  <si>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</si>
  <si>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</si>
  <si>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</si>
  <si>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</si>
  <si>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</si>
  <si>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</si>
  <si>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</si>
  <si>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</si>
  <si>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</si>
  <si>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</si>
  <si>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</si>
  <si>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</si>
  <si>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</si>
  <si>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</si>
  <si>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</si>
  <si>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</si>
  <si>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</si>
  <si>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</si>
  <si>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</si>
  <si>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</si>
  <si>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</si>
  <si>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</si>
  <si>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</si>
  <si>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</si>
  <si>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</si>
  <si>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</si>
  <si>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</si>
  <si>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</si>
  <si>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</si>
  <si>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</si>
  <si>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</si>
  <si>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</si>
  <si>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</si>
  <si>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</si>
  <si>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</si>
  <si>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</si>
  <si>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</si>
  <si>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</si>
  <si>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</si>
  <si>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</si>
  <si>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</si>
  <si>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</si>
  <si>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</si>
  <si>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</si>
  <si>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</si>
  <si>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</si>
  <si>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</si>
  <si>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</si>
  <si>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</si>
  <si>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</si>
  <si>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</si>
  <si>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</si>
  <si>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</si>
  <si>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</si>
  <si>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</si>
  <si>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</si>
  <si>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</si>
  <si>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</si>
  <si>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</si>
  <si>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</si>
  <si>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</si>
  <si>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</si>
  <si>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</si>
  <si>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</si>
  <si>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</si>
  <si>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</si>
  <si>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</si>
  <si>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</si>
  <si>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</si>
  <si>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</si>
  <si>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</si>
  <si>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</si>
  <si>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</si>
  <si>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</si>
  <si>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</si>
  <si>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</si>
  <si>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</si>
  <si>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</si>
  <si>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</si>
  <si>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</si>
  <si>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</si>
  <si>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</si>
  <si>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</si>
  <si>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</si>
  <si>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</si>
  <si>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</si>
  <si>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</si>
  <si>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</si>
  <si>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</si>
  <si>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</si>
  <si>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</si>
  <si>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</si>
  <si>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</si>
  <si>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</si>
  <si>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</si>
  <si>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</si>
  <si>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</si>
  <si>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</si>
  <si>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</si>
  <si>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</si>
  <si>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</si>
  <si>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</si>
  <si>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</si>
  <si>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</si>
  <si>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</si>
  <si>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</si>
  <si>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</si>
  <si>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</si>
  <si>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</si>
  <si>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</si>
  <si>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</si>
  <si>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</si>
  <si>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</si>
  <si>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</si>
  <si>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</si>
  <si>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</si>
  <si>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</si>
  <si>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</si>
  <si>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</si>
  <si>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</si>
  <si>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</si>
  <si>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</si>
  <si>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</si>
  <si>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</si>
  <si>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</si>
  <si>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</si>
  <si>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</si>
  <si>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</si>
  <si>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</si>
  <si>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</si>
  <si>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</si>
  <si>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</si>
  <si>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</si>
  <si>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</si>
  <si>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</si>
  <si>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</si>
  <si>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</si>
  <si>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</si>
  <si>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</si>
  <si>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</si>
  <si>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</si>
  <si>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</si>
  <si>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</si>
  <si>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</si>
  <si>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</si>
  <si>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</si>
  <si>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</si>
  <si>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</si>
  <si>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</si>
  <si>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</si>
  <si>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</si>
  <si>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</si>
  <si>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</si>
  <si>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</si>
  <si>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</si>
  <si>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</si>
  <si>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</si>
  <si>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</si>
  <si>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</si>
  <si>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</si>
  <si>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</si>
  <si>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</si>
  <si>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</si>
  <si>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</si>
  <si>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</si>
  <si>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</si>
  <si>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</si>
  <si>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</si>
  <si>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</si>
  <si>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</si>
  <si>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</si>
  <si>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</si>
  <si>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</si>
  <si>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</si>
  <si>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</si>
  <si>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</si>
  <si>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</si>
  <si>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</si>
  <si>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</si>
  <si>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</si>
  <si>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</si>
  <si>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</si>
  <si>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</si>
  <si>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</si>
  <si>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</si>
  <si>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</si>
  <si>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</si>
  <si>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</si>
  <si>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</si>
  <si>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</si>
  <si>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</si>
  <si>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</si>
  <si>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</si>
  <si>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</si>
  <si>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</si>
  <si>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</si>
  <si>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</si>
  <si>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</si>
  <si>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</si>
  <si>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</si>
  <si>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</si>
  <si>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</si>
  <si>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</si>
  <si>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</si>
  <si>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</si>
  <si>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</si>
  <si>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</si>
  <si>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</si>
  <si>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</si>
  <si>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</si>
  <si>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</si>
  <si>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</si>
  <si>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</si>
  <si>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</si>
  <si>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</si>
  <si>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</si>
  <si>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</si>
  <si>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</si>
  <si>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</si>
  <si>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</si>
  <si>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</si>
  <si>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</si>
  <si>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</si>
  <si>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</si>
  <si>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</si>
  <si>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</si>
  <si>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</si>
  <si>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</si>
  <si>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</si>
  <si>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</si>
  <si>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</si>
  <si>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</si>
  <si>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</si>
  <si>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</si>
  <si>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</si>
  <si>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</si>
  <si>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</si>
  <si>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</si>
  <si>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</si>
  <si>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</si>
  <si>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</si>
  <si>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</si>
  <si>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</si>
  <si>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</si>
  <si>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</si>
  <si>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</si>
  <si>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</si>
  <si>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</si>
  <si>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</si>
  <si>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</si>
  <si>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</si>
  <si>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</si>
  <si>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</si>
  <si>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</si>
  <si>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</si>
  <si>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</si>
  <si>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</si>
  <si>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</si>
  <si>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</si>
  <si>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</si>
  <si>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</si>
  <si>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</si>
  <si>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</si>
  <si>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</si>
  <si>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</si>
  <si>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</si>
  <si>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</si>
  <si>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</si>
  <si>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</si>
  <si>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</si>
  <si>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</si>
  <si>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</si>
  <si>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</si>
  <si>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</si>
  <si>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</si>
  <si>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</si>
  <si>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</si>
  <si>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</si>
  <si>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</si>
  <si>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</si>
  <si>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</si>
  <si>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</si>
  <si>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</si>
  <si>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</si>
  <si>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</si>
  <si>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</si>
  <si>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</si>
  <si>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</si>
  <si>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</si>
  <si>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</si>
  <si>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</si>
  <si>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</si>
  <si>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</si>
  <si>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</si>
  <si>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</si>
  <si>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</si>
  <si>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</si>
  <si>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</si>
  <si>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</si>
  <si>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</si>
  <si>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</si>
  <si>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</si>
  <si>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</si>
  <si>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</si>
  <si>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</si>
  <si>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</si>
  <si>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</si>
  <si>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</si>
  <si>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</si>
  <si>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</si>
  <si>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</si>
  <si>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</si>
  <si>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</si>
  <si>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</si>
  <si>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</si>
  <si>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</si>
  <si>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</si>
  <si>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</si>
  <si>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</si>
  <si>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</si>
  <si>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</si>
  <si>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</si>
  <si>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</si>
  <si>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</si>
  <si>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</si>
  <si>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</si>
  <si>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</si>
  <si>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</si>
  <si>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</si>
  <si>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</si>
  <si>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</si>
  <si>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</si>
  <si>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</si>
  <si>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</si>
  <si>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</si>
  <si>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</si>
  <si>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</si>
  <si>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</si>
  <si>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</si>
  <si>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</si>
  <si>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</si>
  <si>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</si>
  <si>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</si>
  <si>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</si>
  <si>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</si>
  <si>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</si>
  <si>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</si>
  <si>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</si>
  <si>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</si>
  <si>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</si>
  <si>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</si>
  <si>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</si>
  <si>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</si>
  <si>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</si>
  <si>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</si>
  <si>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</si>
  <si>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</si>
  <si>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</si>
  <si>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</si>
  <si>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</si>
  <si>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</si>
  <si>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</si>
  <si>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</si>
  <si>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</si>
  <si>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</si>
  <si>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</si>
  <si>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</si>
  <si>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</si>
  <si>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</si>
  <si>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</si>
  <si>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</si>
  <si>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</si>
  <si>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</si>
  <si>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</si>
  <si>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</si>
  <si>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</si>
  <si>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</si>
  <si>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</si>
  <si>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</si>
  <si>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</si>
  <si>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</si>
  <si>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</si>
  <si>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</si>
  <si>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</si>
  <si>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</si>
  <si>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</si>
  <si>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</si>
  <si>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</si>
  <si>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</si>
  <si>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</si>
  <si>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</si>
  <si>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</si>
  <si>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</si>
  <si>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</si>
  <si>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</si>
  <si>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</si>
  <si>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</si>
  <si>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</si>
  <si>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</si>
  <si>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</si>
  <si>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</si>
  <si>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</si>
  <si>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</si>
  <si>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</si>
  <si>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</si>
  <si>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</si>
  <si>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</si>
  <si>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</si>
  <si>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</si>
  <si>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</si>
  <si>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</si>
  <si>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</si>
  <si>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</si>
  <si>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</si>
  <si>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</si>
  <si>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</si>
  <si>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</si>
  <si>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</si>
  <si>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</si>
  <si>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</si>
  <si>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</si>
  <si>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</si>
  <si>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</si>
  <si>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</si>
  <si>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</si>
  <si>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</si>
  <si>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</si>
  <si>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</si>
  <si>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</si>
  <si>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</si>
  <si>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</si>
  <si>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</si>
  <si>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</si>
  <si>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</si>
  <si>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</si>
  <si>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</si>
  <si>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</si>
  <si>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</si>
  <si>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</si>
  <si>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</si>
  <si>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</si>
  <si>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</si>
  <si>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</si>
  <si>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</si>
  <si>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</si>
  <si>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</si>
  <si>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</si>
  <si>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</si>
  <si>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</si>
  <si>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</si>
  <si>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</si>
  <si>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</si>
  <si>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</si>
  <si>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</si>
  <si>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</si>
  <si>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</si>
  <si>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</si>
  <si>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</si>
  <si>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</si>
  <si>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</si>
  <si>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</si>
  <si>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</si>
  <si>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</si>
  <si>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</si>
  <si>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</si>
  <si>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</si>
  <si>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</si>
  <si>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</si>
  <si>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</si>
  <si>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</si>
  <si>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</si>
  <si>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</si>
  <si>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</si>
  <si>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</si>
  <si>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</si>
  <si>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</si>
  <si>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</si>
  <si>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</si>
  <si>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</si>
  <si>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</si>
  <si>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</si>
  <si>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</si>
  <si>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</si>
  <si>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</si>
  <si>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</si>
  <si>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</si>
  <si>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</si>
  <si>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</si>
  <si>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</si>
  <si>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</si>
  <si>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</si>
  <si>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</si>
  <si>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</si>
  <si>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</si>
  <si>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</si>
  <si>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</si>
  <si>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</si>
  <si>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</si>
  <si>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</si>
  <si>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</si>
  <si>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</si>
  <si>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</si>
  <si>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</si>
  <si>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</si>
  <si>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</si>
  <si>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</si>
  <si>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</si>
  <si>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</si>
  <si>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</si>
  <si>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</si>
  <si>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</si>
  <si>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</si>
  <si>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</si>
  <si>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</si>
  <si>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</si>
  <si>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</si>
  <si>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</si>
  <si>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</si>
  <si>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</si>
  <si>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</si>
  <si>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</si>
  <si>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</si>
  <si>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</si>
  <si>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</si>
  <si>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</si>
  <si>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</si>
  <si>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</si>
  <si>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</si>
  <si>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</si>
  <si>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</si>
  <si>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</si>
  <si>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</si>
  <si>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</si>
  <si>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</si>
  <si>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</si>
  <si>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</si>
  <si>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</si>
  <si>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</si>
  <si>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</si>
  <si>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</si>
  <si>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</si>
  <si>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</si>
  <si>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</si>
  <si>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</si>
  <si>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</si>
  <si>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</si>
  <si>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</si>
  <si>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</si>
  <si>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</si>
  <si>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</si>
  <si>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</si>
  <si>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</si>
  <si>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</si>
  <si>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</si>
  <si>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</si>
  <si>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</si>
  <si>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</si>
  <si>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</si>
  <si>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</si>
  <si>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</si>
  <si>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</si>
  <si>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</si>
  <si>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</si>
  <si>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</si>
  <si>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</si>
  <si>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</si>
  <si>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</si>
  <si>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</si>
  <si>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</si>
  <si>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</si>
  <si>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</si>
  <si>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</si>
  <si>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</si>
  <si>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</si>
  <si>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</si>
  <si>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</si>
  <si>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</si>
  <si>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</si>
  <si>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</si>
  <si>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</si>
  <si>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</si>
  <si>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</si>
  <si>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</si>
  <si>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</si>
  <si>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</si>
  <si>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</si>
  <si>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</si>
  <si>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</si>
  <si>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</si>
  <si>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</si>
  <si>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</si>
  <si>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</si>
  <si>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</si>
  <si>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</si>
  <si>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</si>
  <si>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</si>
  <si>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</si>
  <si>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</si>
  <si>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</si>
  <si>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</si>
  <si>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</si>
  <si>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</si>
  <si>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</si>
  <si>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</si>
  <si>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</si>
  <si>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</si>
  <si>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</si>
  <si>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</si>
  <si>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</si>
  <si>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</si>
  <si>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</si>
  <si>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</si>
  <si>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</si>
  <si>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</si>
  <si>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</si>
  <si>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</si>
  <si>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</si>
  <si>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</si>
  <si>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</si>
  <si>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</si>
  <si>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</si>
  <si>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</si>
  <si>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</si>
  <si>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</si>
  <si>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</si>
  <si>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</si>
  <si>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</si>
  <si>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</si>
  <si>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</si>
  <si>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</si>
  <si>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</si>
  <si>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</si>
  <si>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</si>
  <si>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</si>
  <si>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</si>
  <si>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</si>
  <si>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</si>
  <si>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</si>
  <si>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</si>
  <si>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</si>
  <si>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</si>
  <si>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</si>
  <si>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</si>
  <si>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</si>
  <si>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</si>
  <si>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</si>
  <si>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</si>
  <si>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</si>
  <si>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</si>
  <si>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</si>
  <si>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</si>
  <si>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</si>
  <si>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</si>
  <si>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</si>
  <si>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</si>
  <si>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</si>
  <si>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</si>
  <si>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</si>
  <si>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</si>
  <si>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</si>
  <si>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</si>
  <si>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</si>
  <si>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</si>
  <si>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</si>
  <si>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</si>
  <si>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</si>
  <si>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</si>
  <si>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</si>
  <si>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</si>
  <si>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</si>
  <si>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</si>
  <si>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</si>
  <si>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</si>
  <si>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</si>
  <si>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</si>
  <si>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</si>
  <si>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</si>
  <si>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</si>
  <si>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</si>
  <si>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</si>
  <si>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</si>
  <si>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</si>
  <si>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</si>
  <si>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</si>
  <si>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</si>
  <si>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</si>
  <si>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</si>
  <si>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</si>
  <si>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</si>
  <si>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</si>
  <si>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</si>
  <si>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</si>
  <si>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</si>
  <si>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</si>
  <si>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</si>
  <si>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</si>
  <si>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</si>
  <si>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</si>
  <si>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</si>
  <si>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</si>
  <si>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</si>
  <si>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</si>
  <si>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</si>
  <si>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</si>
  <si>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</si>
  <si>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</si>
  <si>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</si>
  <si>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</si>
  <si>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</si>
  <si>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</si>
  <si>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</si>
  <si>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</si>
  <si>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</si>
  <si>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</si>
  <si>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</si>
  <si>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</si>
  <si>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</si>
  <si>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</si>
  <si>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</si>
  <si>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</si>
  <si>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</si>
  <si>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</si>
  <si>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</si>
  <si>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</si>
  <si>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</si>
  <si>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</si>
  <si>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</si>
  <si>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</si>
  <si>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</si>
  <si>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</si>
  <si>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</si>
  <si>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</si>
  <si>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</si>
  <si>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</si>
  <si>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</si>
  <si>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</si>
  <si>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</si>
  <si>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</si>
  <si>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</si>
  <si>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</si>
  <si>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</si>
  <si>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</si>
  <si>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</si>
  <si>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</si>
  <si>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</si>
  <si>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</si>
  <si>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</si>
  <si>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</si>
  <si>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</si>
  <si>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</si>
  <si>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</si>
  <si>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</si>
  <si>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</si>
  <si>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</si>
  <si>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</si>
  <si>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</si>
  <si>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</si>
  <si>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</si>
  <si>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</si>
  <si>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</si>
  <si>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</si>
  <si>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</si>
  <si>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</si>
  <si>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</si>
  <si>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</si>
  <si>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</si>
  <si>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</si>
  <si>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</si>
  <si>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</si>
  <si>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</si>
  <si>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</si>
  <si>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</si>
  <si>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</si>
  <si>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</si>
  <si>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</si>
  <si>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</si>
  <si>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</si>
  <si>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</si>
  <si>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</si>
  <si>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</si>
  <si>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</si>
  <si>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</si>
  <si>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</si>
  <si>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</si>
  <si>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</si>
  <si>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</si>
  <si>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</si>
  <si>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</si>
  <si>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</si>
  <si>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</si>
  <si>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</si>
  <si>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</si>
  <si>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</si>
  <si>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</si>
  <si>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</si>
  <si>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</si>
  <si>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</si>
  <si>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</si>
  <si>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</si>
  <si>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</si>
  <si>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</si>
  <si>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</si>
  <si>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</si>
  <si>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</si>
  <si>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</si>
  <si>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</si>
  <si>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</si>
  <si>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</si>
  <si>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</si>
  <si>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</si>
  <si>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</si>
  <si>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</si>
  <si>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</si>
  <si>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</si>
  <si>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</si>
  <si>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</si>
  <si>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</si>
  <si>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</si>
  <si>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</si>
  <si>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</si>
  <si>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</si>
  <si>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</si>
  <si>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</si>
  <si>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</si>
  <si>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</si>
  <si>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</si>
  <si>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</si>
  <si>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</si>
  <si>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</si>
  <si>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</si>
  <si>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</si>
  <si>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</si>
  <si>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</si>
  <si>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</si>
  <si>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</si>
  <si>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</si>
  <si>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</si>
  <si>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</si>
  <si>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</si>
  <si>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</si>
  <si>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</si>
  <si>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</si>
  <si>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</si>
  <si>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</si>
  <si>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</si>
  <si>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</si>
  <si>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</si>
  <si>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</si>
  <si>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</si>
  <si>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</si>
  <si>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</si>
  <si>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</si>
  <si>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</si>
  <si>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</si>
  <si>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</si>
  <si>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</si>
  <si>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</si>
  <si>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</si>
  <si>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</si>
  <si>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</si>
  <si>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</si>
  <si>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</si>
  <si>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</si>
  <si>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</si>
  <si>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</si>
  <si>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</si>
  <si>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</si>
  <si>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</si>
  <si>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</si>
  <si>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</si>
  <si>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</si>
  <si>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</si>
  <si>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</si>
  <si>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</si>
  <si>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</si>
  <si>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</si>
  <si>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</si>
  <si>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</si>
  <si>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</si>
  <si>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</si>
  <si>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</si>
  <si>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</si>
  <si>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</si>
  <si>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</si>
  <si>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</si>
  <si>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</si>
  <si>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</si>
  <si>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</si>
  <si>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</si>
  <si>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</si>
  <si>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</si>
  <si>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</si>
  <si>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</si>
  <si>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</si>
  <si>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</si>
  <si>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</si>
  <si>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</si>
  <si>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</si>
  <si>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</si>
  <si>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</si>
  <si>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</si>
  <si>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</si>
  <si>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</si>
  <si>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</si>
  <si>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</si>
  <si>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</si>
  <si>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</si>
  <si>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</si>
  <si>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</si>
  <si>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</si>
  <si>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</si>
  <si>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</si>
  <si>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</si>
  <si>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</si>
  <si>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</si>
  <si>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</si>
  <si>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</si>
  <si>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</si>
  <si>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</si>
  <si>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</si>
  <si>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</si>
  <si>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</si>
  <si>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</si>
  <si>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</si>
  <si>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</si>
  <si>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</si>
  <si>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</si>
  <si>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</si>
  <si>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</si>
  <si>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</si>
  <si>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</si>
  <si>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</si>
  <si>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</si>
  <si>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</si>
  <si>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</si>
  <si>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</si>
  <si>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</si>
  <si>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</si>
  <si>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</si>
  <si>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</si>
  <si>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</si>
  <si>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</si>
  <si>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</si>
  <si>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</si>
  <si>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</si>
  <si>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</si>
  <si>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</si>
  <si>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</si>
  <si>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</si>
  <si>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</si>
  <si>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</si>
  <si>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</si>
  <si>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</si>
  <si>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</si>
  <si>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</si>
  <si>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</si>
  <si>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</si>
  <si>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</si>
  <si>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</si>
  <si>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</si>
  <si>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</si>
  <si>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</si>
  <si>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</si>
  <si>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</si>
  <si>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</si>
  <si>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</si>
  <si>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</si>
  <si>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</si>
  <si>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</si>
  <si>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</si>
  <si>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</si>
  <si>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</si>
  <si>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</si>
  <si>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</si>
  <si>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</si>
  <si>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</si>
  <si>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</si>
  <si>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</si>
  <si>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</si>
  <si>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</si>
  <si>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</si>
  <si>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</si>
  <si>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</si>
  <si>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</si>
  <si>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</si>
  <si>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</si>
  <si>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</si>
  <si>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</si>
  <si>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</si>
  <si>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</si>
  <si>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</si>
  <si>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</si>
  <si>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</si>
  <si>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</si>
  <si>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</si>
  <si>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</si>
  <si>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</si>
  <si>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</si>
  <si>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</si>
  <si>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</si>
  <si>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</si>
  <si>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</si>
  <si>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</si>
  <si>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</si>
  <si>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</si>
  <si>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</si>
  <si>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</si>
  <si>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</si>
  <si>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</si>
  <si>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</si>
  <si>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</si>
  <si>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</si>
  <si>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</si>
  <si>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</si>
  <si>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</si>
  <si>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</si>
  <si>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</si>
  <si>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</si>
  <si>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</si>
  <si>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</si>
  <si>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</si>
  <si>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</si>
  <si>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</si>
  <si>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</si>
  <si>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</si>
  <si>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</si>
  <si>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</si>
  <si>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</si>
  <si>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</si>
  <si>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</si>
  <si>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</si>
  <si>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</si>
  <si>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</si>
  <si>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</si>
  <si>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</si>
  <si>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</si>
  <si>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</si>
  <si>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</si>
  <si>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</si>
  <si>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</si>
  <si>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</si>
  <si>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</si>
  <si>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</si>
  <si>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</si>
  <si>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</si>
  <si>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</si>
  <si>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</si>
  <si>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</si>
  <si>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</si>
  <si>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</si>
  <si>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</si>
  <si>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</si>
  <si>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</si>
  <si>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</si>
  <si>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</si>
  <si>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</si>
  <si>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</si>
  <si>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</si>
  <si>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</si>
  <si>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</si>
  <si>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</si>
  <si>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</si>
  <si>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</si>
  <si>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</si>
  <si>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</si>
  <si>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</si>
  <si>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</si>
  <si>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</si>
  <si>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</si>
  <si>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</si>
  <si>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</si>
  <si>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</si>
  <si>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</si>
  <si>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</si>
  <si>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</si>
  <si>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</si>
  <si>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</si>
  <si>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</si>
  <si>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</si>
  <si>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</si>
  <si>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</si>
  <si>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</si>
  <si>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</si>
  <si>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</si>
  <si>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</si>
  <si>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</si>
  <si>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</si>
  <si>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</si>
  <si>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</si>
  <si>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</si>
  <si>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</si>
  <si>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</si>
  <si>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</si>
  <si>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</si>
  <si>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</si>
  <si>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</si>
  <si>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</si>
  <si>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</si>
  <si>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</si>
  <si>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</si>
  <si>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</si>
  <si>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</si>
  <si>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</si>
  <si>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</si>
  <si>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</si>
  <si>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</si>
  <si>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</si>
  <si>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</si>
  <si>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</si>
  <si>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</si>
  <si>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</si>
  <si>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</si>
  <si>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</si>
  <si>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</si>
  <si>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</si>
  <si>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</si>
  <si>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</si>
  <si>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</si>
  <si>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</si>
  <si>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</si>
  <si>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</si>
  <si>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</si>
  <si>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</si>
  <si>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</si>
  <si>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</si>
  <si>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</si>
  <si>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</si>
  <si>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</si>
  <si>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</si>
  <si>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</si>
  <si>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</si>
  <si>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</si>
  <si>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</si>
  <si>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</si>
  <si>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</si>
  <si>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</si>
  <si>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</si>
  <si>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</si>
  <si>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</si>
  <si>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</si>
  <si>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</si>
  <si>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</si>
  <si>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</si>
  <si>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</si>
  <si>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</si>
  <si>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</si>
  <si>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</si>
  <si>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</si>
  <si>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</si>
  <si>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</si>
  <si>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</si>
  <si>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</si>
  <si>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</si>
  <si>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</si>
  <si>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</si>
  <si>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</si>
  <si>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</si>
  <si>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</si>
  <si>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</si>
  <si>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</si>
  <si>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</si>
  <si>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</si>
  <si>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</si>
  <si>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</si>
  <si>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</si>
  <si>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</si>
  <si>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</si>
  <si>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</si>
  <si>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</si>
  <si>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</si>
  <si>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</si>
  <si>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</si>
  <si>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</si>
  <si>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</si>
  <si>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</si>
  <si>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</si>
  <si>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</si>
  <si>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</si>
  <si>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</si>
  <si>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</si>
  <si>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</si>
  <si>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</si>
  <si>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</si>
  <si>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</si>
  <si>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</si>
  <si>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</si>
  <si>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</si>
  <si>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</si>
  <si>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</si>
  <si>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</si>
  <si>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</si>
  <si>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</si>
  <si>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</si>
  <si>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</si>
  <si>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</si>
  <si>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</si>
  <si>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</si>
  <si>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</si>
  <si>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</si>
  <si>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</si>
  <si>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</si>
  <si>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</si>
  <si>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</si>
  <si>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</si>
  <si>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</si>
  <si>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</si>
  <si>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</si>
  <si>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</si>
  <si>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</si>
  <si>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</si>
  <si>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</si>
  <si>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</si>
  <si>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</si>
  <si>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</si>
  <si>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</si>
  <si>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</si>
  <si>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</si>
  <si>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</si>
  <si>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</si>
  <si>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</si>
  <si>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</si>
  <si>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</si>
  <si>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</si>
  <si>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</si>
  <si>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</si>
  <si>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</si>
  <si>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</si>
  <si>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</si>
  <si>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</si>
  <si>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</si>
  <si>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</si>
  <si>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</si>
  <si>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</si>
  <si>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</si>
  <si>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</si>
  <si>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</si>
  <si>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</si>
  <si>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</si>
  <si>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</si>
  <si>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</si>
  <si>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</si>
  <si>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</si>
  <si>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</si>
  <si>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</si>
  <si>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</si>
  <si>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</si>
  <si>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</si>
  <si>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</si>
  <si>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</si>
  <si>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</si>
  <si>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</si>
  <si>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</si>
  <si>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</si>
  <si>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</si>
  <si>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</si>
  <si>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</si>
  <si>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</si>
  <si>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</si>
  <si>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</si>
  <si>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</si>
  <si>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</si>
  <si>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</si>
  <si>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</si>
  <si>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</si>
  <si>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</si>
  <si>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</si>
  <si>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</si>
  <si>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</si>
  <si>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</si>
  <si>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</si>
  <si>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</si>
  <si>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</si>
  <si>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</si>
  <si>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</si>
  <si>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</si>
  <si>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</si>
  <si>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</si>
  <si>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</si>
  <si>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</si>
  <si>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</si>
  <si>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</si>
  <si>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</si>
  <si>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</si>
  <si>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</si>
  <si>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</si>
  <si>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</si>
  <si>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</si>
  <si>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</si>
  <si>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</si>
  <si>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</si>
  <si>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</si>
  <si>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</si>
  <si>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</si>
  <si>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</si>
  <si>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</si>
  <si>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</si>
  <si>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</si>
  <si>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</si>
  <si>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</si>
  <si>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</si>
  <si>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</si>
  <si>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</si>
  <si>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</si>
  <si>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</si>
  <si>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</si>
  <si>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</si>
  <si>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</si>
  <si>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</si>
  <si>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</si>
  <si>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</si>
  <si>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</si>
  <si>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</si>
  <si>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</si>
  <si>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</si>
  <si>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</si>
  <si>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</si>
  <si>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</si>
  <si>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</si>
  <si>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</si>
  <si>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</si>
  <si>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</si>
  <si>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</si>
  <si>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</si>
  <si>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</si>
  <si>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</si>
  <si>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</si>
  <si>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</si>
  <si>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</si>
  <si>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</si>
  <si>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</si>
  <si>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</si>
  <si>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</si>
  <si>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</si>
  <si>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</si>
  <si>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</si>
  <si>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</si>
  <si>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</si>
  <si>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</si>
  <si>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</si>
  <si>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</si>
  <si>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</si>
  <si>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</si>
  <si>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</si>
  <si>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</si>
  <si>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</si>
  <si>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</si>
  <si>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</si>
  <si>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</si>
  <si>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</si>
  <si>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</si>
  <si>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</si>
  <si>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</si>
  <si>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</si>
  <si>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</si>
  <si>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</si>
  <si>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</si>
  <si>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</si>
  <si>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</si>
  <si>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</si>
  <si>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</si>
  <si>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</si>
  <si>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</si>
  <si>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</si>
  <si>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</si>
  <si>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</si>
  <si>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</si>
  <si>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</si>
  <si>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</si>
  <si>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</si>
  <si>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</si>
  <si>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</si>
  <si>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</si>
  <si>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</si>
  <si>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</si>
  <si>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</si>
  <si>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</si>
  <si>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</si>
  <si>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</si>
  <si>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</si>
  <si>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</si>
  <si>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</si>
  <si>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</si>
  <si>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</si>
  <si>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</si>
  <si>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</si>
  <si>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</si>
  <si>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</si>
  <si>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</si>
  <si>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</si>
  <si>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</si>
  <si>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</si>
  <si>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</si>
  <si>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</si>
  <si>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</si>
  <si>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</si>
  <si>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</si>
  <si>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</si>
  <si>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</si>
  <si>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</si>
  <si>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</si>
  <si>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</si>
  <si>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</si>
  <si>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</si>
  <si>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</si>
  <si>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</si>
  <si>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</si>
  <si>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</si>
  <si>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</si>
  <si>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</si>
  <si>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</si>
  <si>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</si>
  <si>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</si>
  <si>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</si>
  <si>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</si>
  <si>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</si>
  <si>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</si>
  <si>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</si>
  <si>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</si>
  <si>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</si>
  <si>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</si>
  <si>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</si>
  <si>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</si>
  <si>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</si>
  <si>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</si>
  <si>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</si>
  <si>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</si>
  <si>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</si>
  <si>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</si>
  <si>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</si>
  <si>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</si>
  <si>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</si>
  <si>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</si>
  <si>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</si>
  <si>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</si>
  <si>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</si>
  <si>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</si>
  <si>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</si>
  <si>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</si>
  <si>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</si>
  <si>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</si>
  <si>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</si>
  <si>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</si>
  <si>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</si>
  <si>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</si>
  <si>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</si>
  <si>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</si>
  <si>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</si>
  <si>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</si>
  <si>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</si>
  <si>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</si>
  <si>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</si>
  <si>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</si>
  <si>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</si>
  <si>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</si>
  <si>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</si>
  <si>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</si>
  <si>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</si>
  <si>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</si>
  <si>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</si>
  <si>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</si>
  <si>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</si>
  <si>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</si>
  <si>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</si>
  <si>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</si>
  <si>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</si>
  <si>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</si>
  <si>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</si>
  <si>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</si>
  <si>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</si>
  <si>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</si>
  <si>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</si>
  <si>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</si>
  <si>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</si>
  <si>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</si>
  <si>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</si>
  <si>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</si>
  <si>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</si>
  <si>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</si>
  <si>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</si>
  <si>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</si>
  <si>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</si>
  <si>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</si>
  <si>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</si>
  <si>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</si>
  <si>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</si>
  <si>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</si>
  <si>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</si>
  <si>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</si>
  <si>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</si>
  <si>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</si>
  <si>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</si>
  <si>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</si>
  <si>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</si>
  <si>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</si>
  <si>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</si>
  <si>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</si>
  <si>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</si>
  <si>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</si>
  <si>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</si>
  <si>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</si>
  <si>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</si>
  <si>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</si>
  <si>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</si>
  <si>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</si>
  <si>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</si>
  <si>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</si>
  <si>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</si>
  <si>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</si>
  <si>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</si>
  <si>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</si>
  <si>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</si>
  <si>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</si>
  <si>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</si>
  <si>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</si>
  <si>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</si>
  <si>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</si>
  <si>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</si>
  <si>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</si>
  <si>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</si>
  <si>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</si>
  <si>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</si>
  <si>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</si>
  <si>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</si>
  <si>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</si>
  <si>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</si>
  <si>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</si>
  <si>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</si>
  <si>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</si>
  <si>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</si>
  <si>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</si>
  <si>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</si>
  <si>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</si>
  <si>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</si>
  <si>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</si>
  <si>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</si>
  <si>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</si>
  <si>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</si>
  <si>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</si>
  <si>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</si>
  <si>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</si>
  <si>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</si>
  <si>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</si>
  <si>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</si>
  <si>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</si>
  <si>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</si>
  <si>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</si>
  <si>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</si>
  <si>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</si>
  <si>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</si>
  <si>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</si>
  <si>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</si>
  <si>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</si>
  <si>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</si>
  <si>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</si>
  <si>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</si>
  <si>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</si>
  <si>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</si>
  <si>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</si>
  <si>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</si>
  <si>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</si>
  <si>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</si>
  <si>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</si>
  <si>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</si>
  <si>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</si>
  <si>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</si>
  <si>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</si>
  <si>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</si>
  <si>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</si>
  <si>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</si>
  <si>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</si>
  <si>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</si>
  <si>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</si>
  <si>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</si>
  <si>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</si>
  <si>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</si>
  <si>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</si>
  <si>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</si>
  <si>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</si>
  <si>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</si>
  <si>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</si>
  <si>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</si>
  <si>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</si>
  <si>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</si>
  <si>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</si>
  <si>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</si>
  <si>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</si>
  <si>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</si>
  <si>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</si>
  <si>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</si>
  <si>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</si>
  <si>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</si>
  <si>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</si>
  <si>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</si>
  <si>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</si>
  <si>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</si>
  <si>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</si>
  <si>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</si>
  <si>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</si>
  <si>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</si>
  <si>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</si>
  <si>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</si>
  <si>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</si>
  <si>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</si>
  <si>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</si>
  <si>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</si>
  <si>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</si>
  <si>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</si>
  <si>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</si>
  <si>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</si>
  <si>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</si>
  <si>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</si>
  <si>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</si>
  <si>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</si>
  <si>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</si>
  <si>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</si>
  <si>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</si>
  <si>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</si>
  <si>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</si>
  <si>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</si>
  <si>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</si>
  <si>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</si>
  <si>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</si>
  <si>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</si>
  <si>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</si>
  <si>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</si>
  <si>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</si>
  <si>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</si>
  <si>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</si>
  <si>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</si>
  <si>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</si>
  <si>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</si>
  <si>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</si>
  <si>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</si>
  <si>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</si>
  <si>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</si>
  <si>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</si>
  <si>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</si>
  <si>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</si>
  <si>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</si>
  <si>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</si>
  <si>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</si>
  <si>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</si>
  <si>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</si>
  <si>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</si>
  <si>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</si>
  <si>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</si>
  <si>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</si>
  <si>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</si>
  <si>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</si>
  <si>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</si>
  <si>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</si>
  <si>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</si>
  <si>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</si>
  <si>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</si>
  <si>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</si>
  <si>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</si>
  <si>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</si>
  <si>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</si>
  <si>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</si>
  <si>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</si>
  <si>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</si>
  <si>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</si>
  <si>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</si>
  <si>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</si>
  <si>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</si>
  <si>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</si>
  <si>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</si>
  <si>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</si>
  <si>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</si>
  <si>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</si>
  <si>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</si>
  <si>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</si>
  <si>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</si>
  <si>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</si>
  <si>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</si>
  <si>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</si>
  <si>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</si>
  <si>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</si>
  <si>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</si>
  <si>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</si>
  <si>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</si>
  <si>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</si>
  <si>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</si>
  <si>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</si>
  <si>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</si>
  <si>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</si>
  <si>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</si>
  <si>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</si>
  <si>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</si>
  <si>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</si>
  <si>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</si>
  <si>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</si>
  <si>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</si>
  <si>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</si>
  <si>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</si>
  <si>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</si>
  <si>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</si>
  <si>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</si>
  <si>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</si>
  <si>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</si>
  <si>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</si>
  <si>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</si>
  <si>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</si>
  <si>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</si>
  <si>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</si>
  <si>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</si>
  <si>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</si>
  <si>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- 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</si>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</sst>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03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030"/>
      <color rgb="FFFF78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(rough).xlsx]Pivot 1!PivotTable1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6-D94C-A233-7F39B3CD93FF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66-D94C-A233-7F39B3CD93FF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66-D94C-A233-7F39B3CD93FF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66-D94C-A233-7F39B3CD9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986416"/>
        <c:axId val="1835522240"/>
      </c:barChart>
      <c:catAx>
        <c:axId val="18319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522240"/>
        <c:crosses val="autoZero"/>
        <c:auto val="1"/>
        <c:lblAlgn val="ctr"/>
        <c:lblOffset val="100"/>
        <c:noMultiLvlLbl val="0"/>
      </c:catAx>
      <c:valAx>
        <c:axId val="18355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9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(rough).xlsx]Pivot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1-1B42-94CE-681F7ED3DC8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1-1B42-94CE-681F7ED3DC8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1-1B42-94CE-681F7ED3DC8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71-1B42-94CE-681F7ED3D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5692592"/>
        <c:axId val="1773303024"/>
      </c:barChart>
      <c:catAx>
        <c:axId val="185569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03024"/>
        <c:crosses val="autoZero"/>
        <c:auto val="1"/>
        <c:lblAlgn val="ctr"/>
        <c:lblOffset val="100"/>
        <c:noMultiLvlLbl val="0"/>
      </c:catAx>
      <c:valAx>
        <c:axId val="17733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69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(rough).xlsx]Pivot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7-ED4F-9A17-0D66BF80849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7-ED4F-9A17-0D66BF80849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7-ED4F-9A17-0D66BF80849F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D7-ED4F-9A17-0D66BF80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184463"/>
        <c:axId val="1834126367"/>
      </c:lineChart>
      <c:catAx>
        <c:axId val="18961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126367"/>
        <c:crosses val="autoZero"/>
        <c:auto val="1"/>
        <c:lblAlgn val="ctr"/>
        <c:lblOffset val="100"/>
        <c:noMultiLvlLbl val="0"/>
      </c:catAx>
      <c:valAx>
        <c:axId val="183412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6585237923748607"/>
          <c:y val="1.39372796807814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6-E442-B191-7163A6270EC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6-E442-B191-7163A6270EC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6-E442-B191-7163A6270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05775"/>
        <c:axId val="1923107455"/>
      </c:lineChart>
      <c:catAx>
        <c:axId val="192310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7455"/>
        <c:crosses val="autoZero"/>
        <c:auto val="1"/>
        <c:lblAlgn val="ctr"/>
        <c:lblOffset val="100"/>
        <c:noMultiLvlLbl val="0"/>
      </c:catAx>
      <c:valAx>
        <c:axId val="192310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1282700</xdr:colOff>
      <xdr:row>0</xdr:row>
      <xdr:rowOff>50800</xdr:rowOff>
    </xdr:from>
    <xdr:to>
      <xdr:col>13</xdr:col>
      <xdr:colOff>1066800</xdr:colOff>
      <xdr:row>30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B0CC58-5D82-AC4C-BDA1-2B5F78CC9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5</xdr:row>
      <xdr:rowOff>25400</xdr:rowOff>
    </xdr:from>
    <xdr:to>
      <xdr:col>22</xdr:col>
      <xdr:colOff>304800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450EF-7FAE-DF4D-94B0-001D0663E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4</xdr:row>
      <xdr:rowOff>165100</xdr:rowOff>
    </xdr:from>
    <xdr:to>
      <xdr:col>13</xdr:col>
      <xdr:colOff>533400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931F9-F191-2B4E-949E-7CB98F332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698502</xdr:colOff>
      <xdr:row>14</xdr:row>
      <xdr:rowOff>52917</xdr:rowOff>
    </xdr:from>
    <xdr:to>
      <xdr:col>10</xdr:col>
      <xdr:colOff>497418</xdr:colOff>
      <xdr:row>42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14483-A140-BE42-A818-929DE9ECD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Griggs" refreshedDate="43511.633741435187" createdVersion="6" refreshedVersion="6" minRefreshableVersion="3" recordCount="4114" xr:uid="{0B8927B3-CB23-1E49-B1A2-FE6CB4635345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Griggs" refreshedDate="43511.635271296298" createdVersion="6" refreshedVersion="6" minRefreshableVersion="3" recordCount="4114" xr:uid="{B8E1D67C-C9C2-0B47-BAFD-384DD82B1397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 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584D2-A5D9-A24C-8A79-09BFC00AA40E}" name="PivotTable1" cacheId="37" applyNumberFormats="0" applyBorderFormats="0" applyFontFormats="0" applyPatternFormats="0" applyAlignmentFormats="0" applyWidthHeightFormats="1" dataCaption="Values" showMissing="0" updatedVersion="6" minRefreshableVersion="3" printDrill="1" useAutoFormatting="1" fieldPrintTitles="1" itemPrintTitles="1" createdVersion="6" indent="0" compact="0" compactData="0" gridDropZones="1" chartFormat="4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FA1ED-1C22-274D-9926-657684F0ACE2}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39754-5834-AC4D-AF0A-7975FACF24B8}" name="PivotTable4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4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(((J2/60)/60)/24)+DATE(1970,1,1)-(8/24)</f>
        <v>42176.673738425925</v>
      </c>
      <c r="T2" s="10">
        <f>(((I2/60)/60)/24)+DATE(1970,1,1)-(8/24)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(((J3/60)/60)/24)+DATE(1970,1,1)-(8/24)</f>
        <v>42766.267164351848</v>
      </c>
      <c r="T3" s="10">
        <f t="shared" ref="T3:T66" si="5">(((I3/60)/60)/24)+DATE(1970,1,1)-(8/24)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(((J67/60)/60)/24)+DATE(1970,1,1)-(8/24)</f>
        <v>41835.487893518519</v>
      </c>
      <c r="T67" s="10">
        <f t="shared" ref="T67:T130" si="11">(((I67/60)/60)/24)+DATE(1970,1,1)-(8/24)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0">
        <f t="shared" si="11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0">
        <f t="shared" si="11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0">
        <f t="shared" si="11"/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0">
        <f t="shared" si="11"/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0">
        <f t="shared" si="11"/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0">
        <f t="shared" si="11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0">
        <f t="shared" si="11"/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0">
        <f t="shared" si="11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0">
        <f t="shared" si="11"/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(((J131/60)/60)/24)+DATE(1970,1,1)-(8/24)</f>
        <v>41882.603969907403</v>
      </c>
      <c r="T131" s="10">
        <f t="shared" ref="T131:T194" si="17">(((I131/60)/60)/24)+DATE(1970,1,1)-(8/24)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0">
        <f t="shared" si="17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0">
        <f t="shared" si="17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0">
        <f t="shared" si="17"/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0">
        <f t="shared" si="17"/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(((J195/60)/60)/24)+DATE(1970,1,1)-(8/24)</f>
        <v>41911.601458333331</v>
      </c>
      <c r="T195" s="10">
        <f t="shared" ref="T195:T258" si="23">(((I195/60)/60)/24)+DATE(1970,1,1)-(8/24)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0">
        <f t="shared" si="23"/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0">
        <f t="shared" si="23"/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0">
        <f t="shared" si="23"/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0">
        <f t="shared" si="23"/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0">
        <f t="shared" si="23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0">
        <f t="shared" si="23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0">
        <f t="shared" si="23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0">
        <f t="shared" si="23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(((J259/60)/60)/24)+DATE(1970,1,1)-(8/24)</f>
        <v>42479.293541666666</v>
      </c>
      <c r="T259" s="10">
        <f t="shared" ref="T259:T322" si="29">(((I259/60)/60)/24)+DATE(1970,1,1)-(8/24)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0">
        <f t="shared" si="2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0">
        <f t="shared" si="2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0">
        <f t="shared" si="2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0">
        <f t="shared" si="2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0">
        <f t="shared" si="29"/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0">
        <f t="shared" si="2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0">
        <f t="shared" si="2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0">
        <f t="shared" si="29"/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0">
        <f t="shared" si="29"/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(((J323/60)/60)/24)+DATE(1970,1,1)-(8/24)</f>
        <v>42647.113263888888</v>
      </c>
      <c r="T323" s="10">
        <f t="shared" ref="T323:T386" si="35">(((I323/60)/60)/24)+DATE(1970,1,1)-(8/24)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0">
        <f t="shared" si="35"/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0">
        <f t="shared" si="35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0">
        <f t="shared" si="35"/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(((J387/60)/60)/24)+DATE(1970,1,1)-(8/24)</f>
        <v>41934.251168981478</v>
      </c>
      <c r="T387" s="10">
        <f t="shared" ref="T387:T450" si="41">(((I387/60)/60)/24)+DATE(1970,1,1)-(8/24)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0">
        <f t="shared" si="41"/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0">
        <f t="shared" si="41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0">
        <f t="shared" si="41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0">
        <f t="shared" si="41"/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0">
        <f t="shared" si="41"/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0">
        <f t="shared" si="41"/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0">
        <f t="shared" si="41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0">
        <f t="shared" si="41"/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0">
        <f t="shared" si="41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0">
        <f t="shared" si="41"/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0">
        <f t="shared" si="41"/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0">
        <f t="shared" si="41"/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(((J451/60)/60)/24)+DATE(1970,1,1)-(8/24)</f>
        <v>41534.234780092593</v>
      </c>
      <c r="T451" s="10">
        <f t="shared" ref="T451:T514" si="47">(((I451/60)/60)/24)+DATE(1970,1,1)-(8/24)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0">
        <f t="shared" si="47"/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0">
        <f t="shared" si="47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0">
        <f t="shared" si="47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0">
        <f t="shared" si="47"/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0">
        <f t="shared" si="47"/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0">
        <f t="shared" si="47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0">
        <f t="shared" si="47"/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0">
        <f t="shared" si="47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0">
        <f t="shared" si="47"/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0">
        <f t="shared" si="47"/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0">
        <f t="shared" si="47"/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0">
        <f t="shared" si="47"/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0">
        <f t="shared" si="47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(((J515/60)/60)/24)+DATE(1970,1,1)-(8/24)</f>
        <v>42552.320659722223</v>
      </c>
      <c r="T515" s="10">
        <f t="shared" ref="T515:T578" si="53">(((I515/60)/60)/24)+DATE(1970,1,1)-(8/24)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0">
        <f t="shared" si="53"/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0">
        <f t="shared" si="53"/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0">
        <f t="shared" si="53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0">
        <f t="shared" si="53"/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0">
        <f t="shared" si="53"/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0">
        <f t="shared" si="53"/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0">
        <f t="shared" si="53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(((J579/60)/60)/24)+DATE(1970,1,1)-(8/24)</f>
        <v>42450.255810185183</v>
      </c>
      <c r="T579" s="10">
        <f t="shared" ref="T579:T642" si="59">(((I579/60)/60)/24)+DATE(1970,1,1)-(8/24)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0">
        <f t="shared" si="5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0">
        <f t="shared" si="59"/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0">
        <f t="shared" si="59"/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0">
        <f t="shared" si="59"/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0">
        <f t="shared" si="59"/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0">
        <f t="shared" si="5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42683.08697916667</v>
      </c>
      <c r="T642" s="10">
        <f t="shared" si="5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(((J643/60)/60)/24)+DATE(1970,1,1)-(8/24)</f>
        <v>42199.236666666664</v>
      </c>
      <c r="T643" s="10">
        <f t="shared" ref="T643:T706" si="65">(((I643/60)/60)/24)+DATE(1970,1,1)-(8/24)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0">
        <f t="shared" si="65"/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0">
        <f t="shared" si="65"/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0">
        <f t="shared" si="65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(((J707/60)/60)/24)+DATE(1970,1,1)-(8/24)</f>
        <v>42726.158310185179</v>
      </c>
      <c r="T707" s="10">
        <f t="shared" ref="T707:T770" si="71">(((I707/60)/60)/24)+DATE(1970,1,1)-(8/24)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0">
        <f t="shared" si="71"/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0">
        <f t="shared" si="71"/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0">
        <f t="shared" si="71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0">
        <f t="shared" si="71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0">
        <f t="shared" si="71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0">
        <f t="shared" si="71"/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(((J771/60)/60)/24)+DATE(1970,1,1)-(8/24)</f>
        <v>41604.663124999999</v>
      </c>
      <c r="T771" s="10">
        <f t="shared" ref="T771:T834" si="77">(((I771/60)/60)/24)+DATE(1970,1,1)-(8/24)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0">
        <f t="shared" si="77"/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0">
        <f t="shared" si="77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0">
        <f t="shared" si="77"/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0">
        <f t="shared" si="77"/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0">
        <f t="shared" si="77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0">
        <f t="shared" si="77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0">
        <f t="shared" si="77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0">
        <f t="shared" si="77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0">
        <f t="shared" si="77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(((J835/60)/60)/24)+DATE(1970,1,1)-(8/24)</f>
        <v>41718.544849537036</v>
      </c>
      <c r="T835" s="10">
        <f t="shared" ref="T835:T898" si="83">(((I835/60)/60)/24)+DATE(1970,1,1)-(8/24)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0">
        <f t="shared" si="83"/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0">
        <f t="shared" si="83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0">
        <f t="shared" si="83"/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0">
        <f t="shared" si="83"/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0">
        <f t="shared" si="83"/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0">
        <f t="shared" si="83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0">
        <f t="shared" si="83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0">
        <f t="shared" si="83"/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0">
        <f t="shared" si="83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0">
        <f t="shared" si="83"/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42218.539652777778</v>
      </c>
      <c r="T898" s="10">
        <f t="shared" si="83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(((J899/60)/60)/24)+DATE(1970,1,1)-(8/24)</f>
        <v>41211.355416666665</v>
      </c>
      <c r="T899" s="10">
        <f t="shared" ref="T899:T962" si="89">(((I899/60)/60)/24)+DATE(1970,1,1)-(8/24)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0">
        <f t="shared" si="89"/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0">
        <f t="shared" si="8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0">
        <f t="shared" si="8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0">
        <f t="shared" si="89"/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0">
        <f t="shared" si="89"/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0">
        <f t="shared" si="89"/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0">
        <f t="shared" si="8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0">
        <f t="shared" si="89"/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(((J963/60)/60)/24)+DATE(1970,1,1)-(8/24)</f>
        <v>42740.360358796293</v>
      </c>
      <c r="T963" s="10">
        <f t="shared" ref="T963:T1026" si="95">(((I963/60)/60)/24)+DATE(1970,1,1)-(8/24)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0">
        <f t="shared" si="95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0">
        <f t="shared" si="95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0">
        <f t="shared" si="95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0">
        <f t="shared" si="95"/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0">
        <f t="shared" si="95"/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(((J1027/60)/60)/24)+DATE(1970,1,1)-(8/24)</f>
        <v>42049.500428240739</v>
      </c>
      <c r="T1027" s="10">
        <f t="shared" ref="T1027:T1090" si="101">(((I1027/60)/60)/24)+DATE(1970,1,1)-(8/24)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0">
        <f t="shared" si="101"/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0">
        <f t="shared" si="101"/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0">
        <f t="shared" si="101"/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0">
        <f t="shared" si="101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0">
        <f t="shared" si="101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0">
        <f t="shared" si="101"/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0">
        <f t="shared" si="101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0">
        <f t="shared" si="101"/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0">
        <f t="shared" si="101"/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0">
        <f t="shared" si="101"/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(((J1091/60)/60)/24)+DATE(1970,1,1)-(8/24)</f>
        <v>42150.856192129628</v>
      </c>
      <c r="T1091" s="10">
        <f t="shared" ref="T1091:T1154" si="107">(((I1091/60)/60)/24)+DATE(1970,1,1)-(8/24)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0">
        <f t="shared" si="107"/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0">
        <f t="shared" si="107"/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0">
        <f t="shared" si="107"/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0">
        <f t="shared" si="107"/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0">
        <f t="shared" si="107"/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0">
        <f t="shared" si="107"/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0">
        <f t="shared" si="107"/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0">
        <f t="shared" si="107"/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0">
        <f t="shared" si="107"/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0">
        <f t="shared" si="107"/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(((J1155/60)/60)/24)+DATE(1970,1,1)-(8/24)</f>
        <v>42143.380844907406</v>
      </c>
      <c r="T1155" s="10">
        <f t="shared" ref="T1155:T1218" si="113">(((I1155/60)/60)/24)+DATE(1970,1,1)-(8/24)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0">
        <f t="shared" si="113"/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0">
        <f t="shared" si="113"/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0">
        <f t="shared" si="113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0">
        <f t="shared" si="113"/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0">
        <f t="shared" si="113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(((J1219/60)/60)/24)+DATE(1970,1,1)-(8/24)</f>
        <v>42535.4761574074</v>
      </c>
      <c r="T1219" s="10">
        <f t="shared" ref="T1219:T1282" si="119">(((I1219/60)/60)/24)+DATE(1970,1,1)-(8/24)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0">
        <f t="shared" si="119"/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0">
        <f t="shared" si="119"/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0">
        <f t="shared" si="11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0">
        <f t="shared" si="119"/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0">
        <f t="shared" si="119"/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0">
        <f t="shared" si="119"/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0">
        <f t="shared" si="11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0">
        <f t="shared" si="11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(((J1283/60)/60)/24)+DATE(1970,1,1)-(8/24)</f>
        <v>41463.410138888888</v>
      </c>
      <c r="T1283" s="10">
        <f t="shared" ref="T1283:T1346" si="125">(((I1283/60)/60)/24)+DATE(1970,1,1)-(8/24)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0">
        <f t="shared" si="125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0">
        <f t="shared" si="125"/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0">
        <f t="shared" si="125"/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0">
        <f t="shared" si="125"/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0">
        <f t="shared" si="125"/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0">
        <f t="shared" si="125"/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0">
        <f t="shared" si="125"/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(((J1347/60)/60)/24)+DATE(1970,1,1)-(8/24)</f>
        <v>41799.481006944443</v>
      </c>
      <c r="T1347" s="10">
        <f t="shared" ref="T1347:T1410" si="131">(((I1347/60)/60)/24)+DATE(1970,1,1)-(8/24)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0">
        <f t="shared" si="131"/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0">
        <f t="shared" si="131"/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0">
        <f t="shared" si="131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0">
        <f t="shared" si="131"/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0">
        <f t="shared" si="131"/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0">
        <f t="shared" si="131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(((J1411/60)/60)/24)+DATE(1970,1,1)-(8/24)</f>
        <v>41944.800173611111</v>
      </c>
      <c r="T1411" s="10">
        <f t="shared" ref="T1411:T1474" si="137">(((I1411/60)/60)/24)+DATE(1970,1,1)-(8/24)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0">
        <f t="shared" si="137"/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0">
        <f t="shared" si="137"/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0">
        <f t="shared" si="137"/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0">
        <f t="shared" si="137"/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(((J1475/60)/60)/24)+DATE(1970,1,1)-(8/24)</f>
        <v>40939.646284722221</v>
      </c>
      <c r="T1475" s="10">
        <f t="shared" ref="T1475:T1538" si="143">(((I1475/60)/60)/24)+DATE(1970,1,1)-(8/24)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0">
        <f t="shared" si="143"/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0">
        <f t="shared" si="143"/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0">
        <f t="shared" si="143"/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0">
        <f t="shared" si="143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0">
        <f t="shared" si="143"/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0">
        <f t="shared" si="143"/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0">
        <f t="shared" si="143"/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(((J1539/60)/60)/24)+DATE(1970,1,1)-(8/24)</f>
        <v>42551.981793981475</v>
      </c>
      <c r="T1539" s="10">
        <f t="shared" ref="T1539:T1602" si="149">(((I1539/60)/60)/24)+DATE(1970,1,1)-(8/24)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0">
        <f t="shared" si="149"/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0">
        <f t="shared" si="149"/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0">
        <f t="shared" si="14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0">
        <f t="shared" si="149"/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0">
        <f t="shared" si="149"/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0">
        <f t="shared" si="149"/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0">
        <f t="shared" si="149"/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0">
        <f t="shared" si="14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41790.723981481482</v>
      </c>
      <c r="T1602" s="10">
        <f t="shared" si="14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(((J1603/60)/60)/24)+DATE(1970,1,1)-(8/24)</f>
        <v>40637.759641203702</v>
      </c>
      <c r="T1603" s="10">
        <f t="shared" ref="T1603:T1666" si="155">(((I1603/60)/60)/24)+DATE(1970,1,1)-(8/24)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0">
        <f t="shared" si="155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0">
        <f t="shared" si="155"/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0">
        <f t="shared" si="155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0">
        <f t="shared" si="155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0">
        <f t="shared" si="155"/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0">
        <f t="shared" si="155"/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40939.428449074068</v>
      </c>
      <c r="T1666" s="10">
        <f t="shared" si="155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(((J1667/60)/60)/24)+DATE(1970,1,1)-(8/24)</f>
        <v>40564.316122685181</v>
      </c>
      <c r="T1667" s="10">
        <f t="shared" ref="T1667:T1730" si="161">(((I1667/60)/60)/24)+DATE(1970,1,1)-(8/24)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0">
        <f t="shared" si="161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0">
        <f t="shared" si="161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0">
        <f t="shared" si="161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0">
        <f t="shared" si="161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0">
        <f t="shared" si="161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0">
        <f t="shared" si="161"/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0">
        <f t="shared" si="161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0">
        <f t="shared" si="161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0">
        <f t="shared" si="161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0">
        <f t="shared" si="161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(((J1731/60)/60)/24)+DATE(1970,1,1)-(8/24)</f>
        <v>42470.718819444439</v>
      </c>
      <c r="T1731" s="10">
        <f t="shared" ref="T1731:T1794" si="167">(((I1731/60)/60)/24)+DATE(1970,1,1)-(8/24)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0">
        <f t="shared" si="167"/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0">
        <f t="shared" si="167"/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0">
        <f t="shared" si="167"/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0">
        <f t="shared" si="167"/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0">
        <f t="shared" si="167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0">
        <f t="shared" si="167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0">
        <f t="shared" si="167"/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0">
        <f t="shared" si="167"/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0">
        <f t="shared" si="167"/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0">
        <f t="shared" si="167"/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(((J1795/60)/60)/24)+DATE(1970,1,1)-(8/24)</f>
        <v>41940.558333333334</v>
      </c>
      <c r="T1795" s="10">
        <f t="shared" ref="T1795:T1858" si="173">(((I1795/60)/60)/24)+DATE(1970,1,1)-(8/24)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0">
        <f t="shared" si="173"/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0">
        <f t="shared" si="173"/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0">
        <f t="shared" si="173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0">
        <f t="shared" si="173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0">
        <f t="shared" si="173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(((J1859/60)/60)/24)+DATE(1970,1,1)-(8/24)</f>
        <v>41864.435335648144</v>
      </c>
      <c r="T1859" s="10">
        <f t="shared" ref="T1859:T1922" si="179">(((I1859/60)/60)/24)+DATE(1970,1,1)-(8/24)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0">
        <f t="shared" si="179"/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0">
        <f t="shared" si="17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0">
        <f t="shared" si="179"/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0">
        <f t="shared" si="179"/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0">
        <f t="shared" si="17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0">
        <f t="shared" si="179"/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(((J1923/60)/60)/24)+DATE(1970,1,1)-(8/24)</f>
        <v>41073.888229166667</v>
      </c>
      <c r="T1923" s="10">
        <f t="shared" ref="T1923:T1986" si="185">(((I1923/60)/60)/24)+DATE(1970,1,1)-(8/24)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0">
        <f t="shared" si="185"/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0">
        <f t="shared" si="185"/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0">
        <f t="shared" si="185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0">
        <f t="shared" si="185"/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0">
        <f t="shared" si="185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0">
        <f t="shared" si="185"/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0">
        <f t="shared" si="185"/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0">
        <f t="shared" si="185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(((J1987/60)/60)/24)+DATE(1970,1,1)-(8/24)</f>
        <v>42555.365405092591</v>
      </c>
      <c r="T1987" s="10">
        <f t="shared" ref="T1987:T2050" si="191">(((I1987/60)/60)/24)+DATE(1970,1,1)-(8/24)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0">
        <f t="shared" si="191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0">
        <f t="shared" si="191"/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0">
        <f t="shared" si="191"/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0">
        <f t="shared" si="191"/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0">
        <f t="shared" si="191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0">
        <f t="shared" si="191"/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0">
        <f t="shared" si="191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0">
        <f t="shared" si="191"/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(((J2051/60)/60)/24)+DATE(1970,1,1)-(8/24)</f>
        <v>41575.194016203699</v>
      </c>
      <c r="T2051" s="10">
        <f t="shared" ref="T2051:T2114" si="197">(((I2051/60)/60)/24)+DATE(1970,1,1)-(8/24)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0">
        <f t="shared" si="197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0">
        <f t="shared" si="197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0">
        <f t="shared" si="197"/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0">
        <f t="shared" si="197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0">
        <f t="shared" si="197"/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0">
        <f t="shared" si="197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(((J2115/60)/60)/24)+DATE(1970,1,1)-(8/24)</f>
        <v>41870.532129629624</v>
      </c>
      <c r="T2115" s="10">
        <f t="shared" ref="T2115:T2178" si="203">(((I2115/60)/60)/24)+DATE(1970,1,1)-(8/24)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0">
        <f t="shared" si="203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0">
        <f t="shared" si="203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0">
        <f t="shared" si="203"/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0">
        <f t="shared" si="203"/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0">
        <f t="shared" si="203"/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0">
        <f t="shared" si="203"/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0">
        <f t="shared" si="203"/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(((J2179/60)/60)/24)+DATE(1970,1,1)-(8/24)</f>
        <v>42501.917442129627</v>
      </c>
      <c r="T2179" s="10">
        <f t="shared" ref="T2179:T2242" si="209">(((I2179/60)/60)/24)+DATE(1970,1,1)-(8/24)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0">
        <f t="shared" si="20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0">
        <f t="shared" si="209"/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0">
        <f t="shared" si="209"/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0">
        <f t="shared" si="209"/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0">
        <f t="shared" si="209"/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0">
        <f t="shared" si="20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(((J2243/60)/60)/24)+DATE(1970,1,1)-(8/24)</f>
        <v>42766.494212962956</v>
      </c>
      <c r="T2243" s="10">
        <f t="shared" ref="T2243:T2306" si="215">(((I2243/60)/60)/24)+DATE(1970,1,1)-(8/24)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0">
        <f t="shared" si="215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0">
        <f t="shared" si="215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0">
        <f t="shared" si="215"/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0">
        <f t="shared" si="215"/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0">
        <f t="shared" si="215"/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0">
        <f t="shared" si="215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0">
        <f t="shared" si="215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0">
        <f t="shared" si="215"/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(((J2307/60)/60)/24)+DATE(1970,1,1)-(8/24)</f>
        <v>41834.361944444441</v>
      </c>
      <c r="T2307" s="10">
        <f t="shared" ref="T2307:T2370" si="221">(((I2307/60)/60)/24)+DATE(1970,1,1)-(8/24)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0">
        <f t="shared" si="221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0">
        <f t="shared" si="221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0">
        <f t="shared" si="221"/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0">
        <f t="shared" si="221"/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0">
        <f t="shared" si="221"/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0">
        <f t="shared" si="221"/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0">
        <f t="shared" si="221"/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0">
        <f t="shared" si="221"/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0">
        <f t="shared" si="221"/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(((J2371/60)/60)/24)+DATE(1970,1,1)-(8/24)</f>
        <v>42380.47929398148</v>
      </c>
      <c r="T2371" s="10">
        <f t="shared" ref="T2371:T2434" si="227">(((I2371/60)/60)/24)+DATE(1970,1,1)-(8/24)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0">
        <f t="shared" si="227"/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0">
        <f t="shared" si="227"/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0">
        <f t="shared" si="227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0">
        <f t="shared" si="227"/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0">
        <f t="shared" si="227"/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0">
        <f t="shared" si="227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(((J2435/60)/60)/24)+DATE(1970,1,1)-(8/24)</f>
        <v>42397.566469907404</v>
      </c>
      <c r="T2435" s="10">
        <f t="shared" ref="T2435:T2498" si="233">(((I2435/60)/60)/24)+DATE(1970,1,1)-(8/24)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0">
        <f t="shared" si="233"/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0">
        <f t="shared" si="233"/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0">
        <f t="shared" si="233"/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0">
        <f t="shared" si="233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0">
        <f t="shared" si="233"/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0">
        <f t="shared" si="233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0">
        <f t="shared" si="233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0">
        <f t="shared" si="233"/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0">
        <f t="shared" si="233"/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41327.663101851853</v>
      </c>
      <c r="T2498" s="10">
        <f t="shared" si="233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(((J2499/60)/60)/24)+DATE(1970,1,1)-(8/24)</f>
        <v>40730.545578703699</v>
      </c>
      <c r="T2499" s="10">
        <f t="shared" ref="T2499:T2562" si="239">(((I2499/60)/60)/24)+DATE(1970,1,1)-(8/24)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0">
        <f t="shared" si="23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0">
        <f t="shared" si="239"/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0">
        <f t="shared" si="239"/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0">
        <f t="shared" si="239"/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0">
        <f t="shared" si="239"/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0">
        <f t="shared" si="23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0">
        <f t="shared" si="239"/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0">
        <f t="shared" si="23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0">
        <f t="shared" si="23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0">
        <f t="shared" si="23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0">
        <f t="shared" si="239"/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0">
        <f t="shared" si="23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(((J2563/60)/60)/24)+DATE(1970,1,1)-(8/24)</f>
        <v>42260.195474537039</v>
      </c>
      <c r="T2563" s="10">
        <f t="shared" ref="T2563:T2626" si="245">(((I2563/60)/60)/24)+DATE(1970,1,1)-(8/24)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0">
        <f t="shared" si="245"/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0">
        <f t="shared" si="245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0">
        <f t="shared" si="245"/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0">
        <f t="shared" si="245"/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0">
        <f t="shared" si="245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0">
        <f t="shared" si="245"/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0">
        <f t="shared" si="245"/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41144.088217592594</v>
      </c>
      <c r="T2626" s="10">
        <f t="shared" si="245"/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(((J2627/60)/60)/24)+DATE(1970,1,1)-(8/24)</f>
        <v>42658.476944444446</v>
      </c>
      <c r="T2627" s="10">
        <f t="shared" ref="T2627:T2690" si="251">(((I2627/60)/60)/24)+DATE(1970,1,1)-(8/24)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0">
        <f t="shared" si="251"/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0">
        <f t="shared" si="251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0">
        <f t="shared" si="251"/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0">
        <f t="shared" si="251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0">
        <f t="shared" si="251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0">
        <f t="shared" si="251"/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0">
        <f t="shared" si="251"/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0">
        <f t="shared" si="251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0">
        <f t="shared" si="251"/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0">
        <f t="shared" si="251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0">
        <f t="shared" si="251"/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0">
        <f t="shared" si="251"/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42027.785532407412</v>
      </c>
      <c r="T2690" s="10">
        <f t="shared" si="251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(((J2691/60)/60)/24)+DATE(1970,1,1)-(8/24)</f>
        <v>42551.628356481473</v>
      </c>
      <c r="T2691" s="10">
        <f t="shared" ref="T2691:T2754" si="257">(((I2691/60)/60)/24)+DATE(1970,1,1)-(8/24)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0">
        <f t="shared" si="257"/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0">
        <f t="shared" si="257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0">
        <f t="shared" si="257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0">
        <f t="shared" si="257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0">
        <f t="shared" si="257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0">
        <f t="shared" si="257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0">
        <f t="shared" si="257"/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(((J2755/60)/60)/24)+DATE(1970,1,1)-(8/24)</f>
        <v>41117.567395833328</v>
      </c>
      <c r="T2755" s="10">
        <f t="shared" ref="T2755:T2818" si="263">(((I2755/60)/60)/24)+DATE(1970,1,1)-(8/24)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0">
        <f t="shared" si="263"/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0">
        <f t="shared" si="263"/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0">
        <f t="shared" si="263"/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0">
        <f t="shared" si="263"/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0">
        <f t="shared" si="263"/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(((J2819/60)/60)/24)+DATE(1970,1,1)-(8/24)</f>
        <v>42023.30164351852</v>
      </c>
      <c r="T2819" s="10">
        <f t="shared" ref="T2819:T2882" si="269">(((I2819/60)/60)/24)+DATE(1970,1,1)-(8/24)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0">
        <f t="shared" si="26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0">
        <f t="shared" si="26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0">
        <f t="shared" si="269"/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0">
        <f t="shared" si="26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(((J2883/60)/60)/24)+DATE(1970,1,1)-(8/24)</f>
        <v>41916.264305555553</v>
      </c>
      <c r="T2883" s="10">
        <f t="shared" ref="T2883:T2946" si="275">(((I2883/60)/60)/24)+DATE(1970,1,1)-(8/24)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0">
        <f t="shared" si="275"/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0">
        <f t="shared" si="275"/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0">
        <f t="shared" si="275"/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(((J2947/60)/60)/24)+DATE(1970,1,1)-(8/24)</f>
        <v>42117.806250000001</v>
      </c>
      <c r="T2947" s="10">
        <f t="shared" ref="T2947:T3010" si="281">(((I2947/60)/60)/24)+DATE(1970,1,1)-(8/24)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0">
        <f t="shared" si="281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0">
        <f t="shared" si="281"/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0">
        <f t="shared" si="281"/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0">
        <f t="shared" si="281"/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(((J3011/60)/60)/24)+DATE(1970,1,1)-(8/24)</f>
        <v>41939.236574074072</v>
      </c>
      <c r="T3011" s="10">
        <f t="shared" ref="T3011:T3074" si="287">(((I3011/60)/60)/24)+DATE(1970,1,1)-(8/24)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0">
        <f t="shared" si="287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0">
        <f t="shared" si="287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0">
        <f t="shared" si="287"/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0">
        <f t="shared" si="287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0">
        <f t="shared" si="287"/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0">
        <f t="shared" si="287"/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(((J3075/60)/60)/24)+DATE(1970,1,1)-(8/24)</f>
        <v>42111.350694444445</v>
      </c>
      <c r="T3075" s="10">
        <f t="shared" ref="T3075:T3138" si="293">(((I3075/60)/60)/24)+DATE(1970,1,1)-(8/24)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0">
        <f t="shared" si="293"/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0">
        <f t="shared" si="293"/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0">
        <f t="shared" si="293"/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0">
        <f t="shared" si="293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0">
        <f t="shared" si="293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0">
        <f t="shared" si="293"/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0">
        <f t="shared" si="293"/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0">
        <f t="shared" si="293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0">
        <f t="shared" si="293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0">
        <f t="shared" si="293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0">
        <f t="shared" si="293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(((J3139/60)/60)/24)+DATE(1970,1,1)-(8/24)</f>
        <v>42807.551724537036</v>
      </c>
      <c r="T3139" s="10">
        <f t="shared" ref="T3139:T3202" si="299">(((I3139/60)/60)/24)+DATE(1970,1,1)-(8/24)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0">
        <f t="shared" si="2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0">
        <f t="shared" si="299"/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0">
        <f t="shared" si="299"/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0">
        <f t="shared" si="299"/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0">
        <f t="shared" si="2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(((J3203/60)/60)/24)+DATE(1970,1,1)-(8/24)</f>
        <v>41861.433761574073</v>
      </c>
      <c r="T3203" s="10">
        <f t="shared" ref="T3203:T3266" si="305">(((I3203/60)/60)/24)+DATE(1970,1,1)-(8/24)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0">
        <f t="shared" si="305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0">
        <f t="shared" si="305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0">
        <f t="shared" si="305"/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0">
        <f t="shared" si="305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(((J3267/60)/60)/24)+DATE(1970,1,1)-(8/24)</f>
        <v>42311.378645833327</v>
      </c>
      <c r="T3267" s="10">
        <f t="shared" ref="T3267:T3330" si="311">(((I3267/60)/60)/24)+DATE(1970,1,1)-(8/24)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0">
        <f t="shared" si="311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0">
        <f t="shared" si="311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0">
        <f t="shared" si="311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0">
        <f t="shared" si="311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0">
        <f t="shared" si="311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0">
        <f t="shared" si="311"/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0">
        <f t="shared" si="311"/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(((J3331/60)/60)/24)+DATE(1970,1,1)-(8/24)</f>
        <v>41836.989675925921</v>
      </c>
      <c r="T3331" s="10">
        <f t="shared" ref="T3331:T3394" si="317">(((I3331/60)/60)/24)+DATE(1970,1,1)-(8/24)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0">
        <f t="shared" si="317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0">
        <f t="shared" si="317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0">
        <f t="shared" si="317"/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0">
        <f t="shared" si="317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0">
        <f t="shared" si="317"/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0">
        <f t="shared" si="317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0">
        <f t="shared" si="317"/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(((J3395/60)/60)/24)+DATE(1970,1,1)-(8/24)</f>
        <v>41923.588310185187</v>
      </c>
      <c r="T3395" s="10">
        <f t="shared" ref="T3395:T3458" si="323">(((I3395/60)/60)/24)+DATE(1970,1,1)-(8/24)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0">
        <f t="shared" si="323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0">
        <f t="shared" si="323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0">
        <f t="shared" si="323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0">
        <f t="shared" si="323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0">
        <f t="shared" si="323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0">
        <f t="shared" si="323"/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0">
        <f t="shared" si="323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0">
        <f t="shared" si="323"/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(((J3459/60)/60)/24)+DATE(1970,1,1)-(8/24)</f>
        <v>42016.373344907406</v>
      </c>
      <c r="T3459" s="10">
        <f t="shared" ref="T3459:T3522" si="329">(((I3459/60)/60)/24)+DATE(1970,1,1)-(8/24)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0">
        <f t="shared" si="329"/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0">
        <f t="shared" si="32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0">
        <f t="shared" si="32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0">
        <f t="shared" si="32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0">
        <f t="shared" si="329"/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0">
        <f t="shared" si="329"/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0">
        <f t="shared" si="32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0">
        <f t="shared" si="32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0">
        <f t="shared" si="32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0">
        <f t="shared" si="32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(((J3523/60)/60)/24)+DATE(1970,1,1)-(8/24)</f>
        <v>41881.028009259258</v>
      </c>
      <c r="T3523" s="10">
        <f t="shared" ref="T3523:T3586" si="335">(((I3523/60)/60)/24)+DATE(1970,1,1)-(8/24)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0">
        <f t="shared" si="335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0">
        <f t="shared" si="335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0">
        <f t="shared" si="335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0">
        <f t="shared" si="335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0">
        <f t="shared" si="335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0">
        <f t="shared" si="335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(((J3587/60)/60)/24)+DATE(1970,1,1)-(8/24)</f>
        <v>41964.382986111108</v>
      </c>
      <c r="T3587" s="10">
        <f t="shared" ref="T3587:T3650" si="341">(((I3587/60)/60)/24)+DATE(1970,1,1)-(8/24)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0">
        <f t="shared" si="341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0">
        <f t="shared" si="341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0">
        <f t="shared" si="341"/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0">
        <f t="shared" si="341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0">
        <f t="shared" si="341"/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0">
        <f t="shared" si="341"/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0">
        <f t="shared" si="341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(((J3651/60)/60)/24)+DATE(1970,1,1)-(8/24)</f>
        <v>41780.379560185182</v>
      </c>
      <c r="T3651" s="10">
        <f t="shared" ref="T3651:T3714" si="347">(((I3651/60)/60)/24)+DATE(1970,1,1)-(8/24)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0">
        <f t="shared" si="347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0">
        <f t="shared" si="347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0">
        <f t="shared" si="347"/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0">
        <f t="shared" si="347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0">
        <f t="shared" si="347"/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0">
        <f t="shared" si="347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0">
        <f t="shared" si="347"/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42133.838738425926</v>
      </c>
      <c r="T3714" s="10">
        <f t="shared" si="347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(((J3715/60)/60)/24)+DATE(1970,1,1)-(8/24)</f>
        <v>42505.404699074068</v>
      </c>
      <c r="T3715" s="10">
        <f t="shared" ref="T3715:T3778" si="353">(((I3715/60)/60)/24)+DATE(1970,1,1)-(8/24)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0">
        <f t="shared" si="353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0">
        <f t="shared" si="353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0">
        <f t="shared" si="353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0">
        <f t="shared" si="353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0">
        <f t="shared" si="353"/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0">
        <f t="shared" si="353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0">
        <f t="shared" si="353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(((J3779/60)/60)/24)+DATE(1970,1,1)-(8/24)</f>
        <v>41886.778020833335</v>
      </c>
      <c r="T3779" s="10">
        <f t="shared" ref="T3779:T3842" si="359">(((I3779/60)/60)/24)+DATE(1970,1,1)-(8/24)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0">
        <f t="shared" si="35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0">
        <f t="shared" si="359"/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0">
        <f t="shared" si="35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0">
        <f t="shared" si="359"/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(((J3843/60)/60)/24)+DATE(1970,1,1)-(8/24)</f>
        <v>41780.45239583333</v>
      </c>
      <c r="T3843" s="10">
        <f t="shared" ref="T3843:T3906" si="365">(((I3843/60)/60)/24)+DATE(1970,1,1)-(8/24)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0">
        <f t="shared" si="365"/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0">
        <f t="shared" si="365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0">
        <f t="shared" si="365"/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0">
        <f t="shared" si="365"/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0">
        <f t="shared" si="365"/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0">
        <f t="shared" si="365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0">
        <f t="shared" si="365"/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0">
        <f t="shared" si="365"/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(((J3907/60)/60)/24)+DATE(1970,1,1)-(8/24)</f>
        <v>42124.290543981479</v>
      </c>
      <c r="T3907" s="10">
        <f t="shared" ref="T3907:T3970" si="371">(((I3907/60)/60)/24)+DATE(1970,1,1)-(8/24)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0">
        <f t="shared" si="371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0">
        <f t="shared" si="371"/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0">
        <f t="shared" si="371"/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0">
        <f t="shared" si="371"/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0">
        <f t="shared" si="371"/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0">
        <f t="shared" si="371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(((J3971/60)/60)/24)+DATE(1970,1,1)-(8/24)</f>
        <v>42601.521365740737</v>
      </c>
      <c r="T3971" s="10">
        <f t="shared" ref="T3971:T4034" si="377">(((I3971/60)/60)/24)+DATE(1970,1,1)-(8/24)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0">
        <f t="shared" si="377"/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0">
        <f t="shared" si="377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0">
        <f t="shared" si="377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0">
        <f t="shared" si="377"/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0">
        <f t="shared" si="377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0">
        <f t="shared" si="377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0">
        <f t="shared" si="377"/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(((J4035/60)/60)/24)+DATE(1970,1,1)-(8/24)</f>
        <v>42613.93546296296</v>
      </c>
      <c r="T4035" s="10">
        <f t="shared" ref="T4035:T4098" si="383">(((I4035/60)/60)/24)+DATE(1970,1,1)-(8/24)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0">
        <f t="shared" si="383"/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0">
        <f t="shared" si="383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0">
        <f t="shared" si="383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0">
        <f t="shared" si="383"/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0">
        <f t="shared" si="383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  <c r="T4058" s="10">
        <f t="shared" si="383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  <c r="T4075" s="10">
        <f t="shared" si="383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  <c r="T4078" s="10">
        <f t="shared" si="383"/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(((J4099/60)/60)/24)+DATE(1970,1,1)-(8/24)</f>
        <v>42344.491168981483</v>
      </c>
      <c r="T4099" s="10">
        <f t="shared" ref="T4099:T4115" si="389">(((I4099/60)/60)/24)+DATE(1970,1,1)-(8/24)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  <c r="T4110" s="10">
        <f t="shared" si="38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  <c r="T4112" s="10">
        <f t="shared" si="389"/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7C55-272E-E244-BFC4-FE2F006C23C6}">
  <dimension ref="A2:F15"/>
  <sheetViews>
    <sheetView workbookViewId="0">
      <selection activeCell="P12" sqref="P12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7" width="19" bestFit="1" customWidth="1"/>
    <col min="8" max="8" width="14" bestFit="1" customWidth="1"/>
    <col min="9" max="9" width="19" bestFit="1" customWidth="1"/>
    <col min="10" max="10" width="18.33203125" bestFit="1" customWidth="1"/>
    <col min="11" max="11" width="23.33203125" bestFit="1" customWidth="1"/>
    <col min="12" max="12" width="19" bestFit="1" customWidth="1"/>
    <col min="13" max="13" width="18.33203125" bestFit="1" customWidth="1"/>
    <col min="14" max="14" width="19.1640625" bestFit="1" customWidth="1"/>
    <col min="15" max="15" width="23.33203125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8360</v>
      </c>
      <c r="B4" s="7" t="s">
        <v>8218</v>
      </c>
    </row>
    <row r="5" spans="1:6" x14ac:dyDescent="0.2">
      <c r="A5" s="7" t="s">
        <v>8308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t="s">
        <v>8309</v>
      </c>
      <c r="B6" s="6">
        <v>300</v>
      </c>
      <c r="C6" s="6">
        <v>0</v>
      </c>
      <c r="D6" s="6">
        <v>180</v>
      </c>
      <c r="E6" s="6">
        <v>40</v>
      </c>
      <c r="F6" s="6">
        <v>520</v>
      </c>
    </row>
    <row r="7" spans="1:6" x14ac:dyDescent="0.2">
      <c r="A7" t="s">
        <v>8335</v>
      </c>
      <c r="B7" s="6">
        <v>34</v>
      </c>
      <c r="C7" s="6">
        <v>6</v>
      </c>
      <c r="D7" s="6">
        <v>140</v>
      </c>
      <c r="E7" s="6">
        <v>20</v>
      </c>
      <c r="F7" s="6">
        <v>200</v>
      </c>
    </row>
    <row r="8" spans="1:6" x14ac:dyDescent="0.2">
      <c r="A8" t="s">
        <v>8332</v>
      </c>
      <c r="B8" s="6">
        <v>80</v>
      </c>
      <c r="C8" s="6">
        <v>0</v>
      </c>
      <c r="D8" s="6">
        <v>140</v>
      </c>
      <c r="E8" s="6">
        <v>0</v>
      </c>
      <c r="F8" s="6">
        <v>220</v>
      </c>
    </row>
    <row r="9" spans="1:6" x14ac:dyDescent="0.2">
      <c r="A9" t="s">
        <v>8330</v>
      </c>
      <c r="B9" s="6">
        <v>0</v>
      </c>
      <c r="C9" s="6">
        <v>0</v>
      </c>
      <c r="D9" s="6">
        <v>0</v>
      </c>
      <c r="E9" s="6">
        <v>24</v>
      </c>
      <c r="F9" s="6">
        <v>24</v>
      </c>
    </row>
    <row r="10" spans="1:6" x14ac:dyDescent="0.2">
      <c r="A10" t="s">
        <v>8324</v>
      </c>
      <c r="B10" s="6">
        <v>540</v>
      </c>
      <c r="C10" s="6">
        <v>20</v>
      </c>
      <c r="D10" s="6">
        <v>120</v>
      </c>
      <c r="E10" s="6">
        <v>20</v>
      </c>
      <c r="F10" s="6">
        <v>700</v>
      </c>
    </row>
    <row r="11" spans="1:6" x14ac:dyDescent="0.2">
      <c r="A11" t="s">
        <v>8337</v>
      </c>
      <c r="B11" s="6">
        <v>103</v>
      </c>
      <c r="C11" s="6">
        <v>0</v>
      </c>
      <c r="D11" s="6">
        <v>117</v>
      </c>
      <c r="E11" s="6">
        <v>0</v>
      </c>
      <c r="F11" s="6">
        <v>220</v>
      </c>
    </row>
    <row r="12" spans="1:6" x14ac:dyDescent="0.2">
      <c r="A12" t="s">
        <v>8321</v>
      </c>
      <c r="B12" s="6">
        <v>80</v>
      </c>
      <c r="C12" s="6">
        <v>0</v>
      </c>
      <c r="D12" s="6">
        <v>127</v>
      </c>
      <c r="E12" s="6">
        <v>30</v>
      </c>
      <c r="F12" s="6">
        <v>237</v>
      </c>
    </row>
    <row r="13" spans="1:6" x14ac:dyDescent="0.2">
      <c r="A13" t="s">
        <v>8318</v>
      </c>
      <c r="B13" s="6">
        <v>209</v>
      </c>
      <c r="C13" s="6">
        <v>0</v>
      </c>
      <c r="D13" s="6">
        <v>213</v>
      </c>
      <c r="E13" s="6">
        <v>178</v>
      </c>
      <c r="F13" s="6">
        <v>600</v>
      </c>
    </row>
    <row r="14" spans="1:6" x14ac:dyDescent="0.2">
      <c r="A14" t="s">
        <v>8316</v>
      </c>
      <c r="B14" s="6">
        <v>839</v>
      </c>
      <c r="C14" s="6">
        <v>24</v>
      </c>
      <c r="D14" s="6">
        <v>493</v>
      </c>
      <c r="E14" s="6">
        <v>37</v>
      </c>
      <c r="F14" s="6">
        <v>1393</v>
      </c>
    </row>
    <row r="15" spans="1:6" x14ac:dyDescent="0.2">
      <c r="A15" t="s">
        <v>8362</v>
      </c>
      <c r="B15" s="6">
        <v>2185</v>
      </c>
      <c r="C15" s="6">
        <v>50</v>
      </c>
      <c r="D15" s="6">
        <v>1530</v>
      </c>
      <c r="E15" s="6">
        <v>349</v>
      </c>
      <c r="F15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3F577-9FC3-1041-9614-F845F27BA1B0}">
  <dimension ref="A1:F47"/>
  <sheetViews>
    <sheetView workbookViewId="0">
      <selection activeCell="F4" sqref="F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8223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8343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8353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8329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8326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8322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8345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8341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8325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8312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8311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8350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8310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8339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479C8-7759-0547-999D-3F3DC2B7D6EA}">
  <dimension ref="A1:F18"/>
  <sheetViews>
    <sheetView workbookViewId="0">
      <selection activeCell="E8" sqref="E8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8373</v>
      </c>
      <c r="B6" s="6">
        <v>34</v>
      </c>
      <c r="C6" s="6">
        <v>148</v>
      </c>
      <c r="D6" s="6">
        <v>2</v>
      </c>
      <c r="E6" s="6">
        <v>184</v>
      </c>
      <c r="F6" s="6">
        <v>368</v>
      </c>
    </row>
    <row r="7" spans="1:6" x14ac:dyDescent="0.2">
      <c r="A7" s="9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9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9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9" t="s">
        <v>8367</v>
      </c>
      <c r="B10" s="6">
        <v>27</v>
      </c>
      <c r="C10" s="6">
        <v>125</v>
      </c>
      <c r="D10" s="6"/>
      <c r="E10" s="6">
        <v>232</v>
      </c>
      <c r="F10" s="6">
        <v>384</v>
      </c>
    </row>
    <row r="11" spans="1:6" x14ac:dyDescent="0.2">
      <c r="A11" s="9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9" t="s">
        <v>8368</v>
      </c>
      <c r="B12" s="6">
        <v>43</v>
      </c>
      <c r="C12" s="6">
        <v>148</v>
      </c>
      <c r="D12" s="6"/>
      <c r="E12" s="6">
        <v>191</v>
      </c>
      <c r="F12" s="6">
        <v>382</v>
      </c>
    </row>
    <row r="13" spans="1:6" x14ac:dyDescent="0.2">
      <c r="A13" s="9" t="s">
        <v>8369</v>
      </c>
      <c r="B13" s="6">
        <v>32</v>
      </c>
      <c r="C13" s="6">
        <v>135</v>
      </c>
      <c r="D13" s="6"/>
      <c r="E13" s="6">
        <v>167</v>
      </c>
      <c r="F13" s="6">
        <v>334</v>
      </c>
    </row>
    <row r="14" spans="1:6" x14ac:dyDescent="0.2">
      <c r="A14" s="9" t="s">
        <v>8370</v>
      </c>
      <c r="B14" s="6">
        <v>24</v>
      </c>
      <c r="C14" s="6">
        <v>126</v>
      </c>
      <c r="D14" s="6"/>
      <c r="E14" s="6">
        <v>149</v>
      </c>
      <c r="F14" s="6">
        <v>299</v>
      </c>
    </row>
    <row r="15" spans="1:6" x14ac:dyDescent="0.2">
      <c r="A15" s="9" t="s">
        <v>8371</v>
      </c>
      <c r="B15" s="6">
        <v>20</v>
      </c>
      <c r="C15" s="6">
        <v>151</v>
      </c>
      <c r="D15" s="6"/>
      <c r="E15" s="6">
        <v>183</v>
      </c>
      <c r="F15" s="6">
        <v>354</v>
      </c>
    </row>
    <row r="16" spans="1:6" x14ac:dyDescent="0.2">
      <c r="A16" s="9" t="s">
        <v>8372</v>
      </c>
      <c r="B16" s="6">
        <v>37</v>
      </c>
      <c r="C16" s="6">
        <v>113</v>
      </c>
      <c r="D16" s="6"/>
      <c r="E16" s="6">
        <v>181</v>
      </c>
      <c r="F16" s="6">
        <v>331</v>
      </c>
    </row>
    <row r="17" spans="1:6" x14ac:dyDescent="0.2">
      <c r="A17" s="9" t="s">
        <v>8378</v>
      </c>
      <c r="B17" s="6">
        <v>23</v>
      </c>
      <c r="C17" s="6">
        <v>119</v>
      </c>
      <c r="D17" s="6"/>
      <c r="E17" s="6">
        <v>110</v>
      </c>
      <c r="F17" s="6">
        <v>252</v>
      </c>
    </row>
    <row r="18" spans="1:6" x14ac:dyDescent="0.2">
      <c r="A18" s="9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B84C-8A26-C144-B0A9-10262354F369}">
  <dimension ref="A1:H13"/>
  <sheetViews>
    <sheetView zoomScaleNormal="100" workbookViewId="0">
      <selection activeCell="I3" sqref="I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t="s">
        <v>8388</v>
      </c>
      <c r="B2">
        <f>COUNTIFS('Initial Data'!D2:D4115,"&lt;1000",'Initial Data'!F2:F4115,"successful")</f>
        <v>322</v>
      </c>
      <c r="C2">
        <f>COUNTIFS('Initial Data'!D2:D4115,"&lt;1000",'Initial Data'!F2:F4115,"failed")</f>
        <v>113</v>
      </c>
      <c r="D2">
        <f>COUNTIFS('Initial Data'!D2:D4115,"&lt;1000",'Initial Data'!F2:F4115,"canceled")</f>
        <v>18</v>
      </c>
      <c r="E2">
        <f>SUM(B2:D2)</f>
        <v>453</v>
      </c>
      <c r="F2" s="12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COUNTIFS('Initial Data'!D2:D4115,"&lt;=4999",'Initial Data'!D2:D4115,"&gt;=1000",'Initial Data'!F2:F4115,"successful")</f>
        <v>932</v>
      </c>
      <c r="C3">
        <f>COUNTIFS('Initial Data'!D2:D4115,"&lt;=4999",'Initial Data'!D2:D4115,"&gt;=1000",'Initial Data'!F2:F4115,"failed")</f>
        <v>420</v>
      </c>
      <c r="D3">
        <f>COUNTIFS('Initial Data'!D2:D4115,"&lt;=4999",'Initial Data'!D2:D4115,"&gt;=1000",'Initial Data'!F2:F4115,"canceled")</f>
        <v>60</v>
      </c>
      <c r="E3">
        <f>SUM(B3:D3)</f>
        <v>1412</v>
      </c>
      <c r="F3" s="12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2">
      <c r="A4" t="s">
        <v>8390</v>
      </c>
      <c r="B4">
        <f>COUNTIFS('Initial Data'!D2:D4115,"&lt;=9999",'Initial Data'!D2:D4115,"&gt;=5000",'Initial Data'!F2:F4115,"successful")</f>
        <v>381</v>
      </c>
      <c r="C4">
        <f>COUNTIFS('Initial Data'!D2:D4115,"&lt;=9999",'Initial Data'!D2:D4115,"&gt;=5000",'Initial Data'!F2:F4115,"failed")</f>
        <v>283</v>
      </c>
      <c r="D4">
        <f>COUNTIFS('Initial Data'!D2:D4115,"&lt;=9999",'Initial Data'!D2:D4115,"&gt;=5000",'Initial Data'!F2:F4115,"canceled")</f>
        <v>52</v>
      </c>
      <c r="E4">
        <f t="shared" ref="E4:E12" si="3">SUM(B4:D4)</f>
        <v>716</v>
      </c>
      <c r="F4" s="12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t="s">
        <v>8391</v>
      </c>
      <c r="B5">
        <f>COUNTIFS('Initial Data'!D2:D4115,"&lt;=14999",'Initial Data'!D2:D4115,"&gt;=10000",'Initial Data'!F2:F4115,"successful")</f>
        <v>168</v>
      </c>
      <c r="C5">
        <f>COUNTIFS('Initial Data'!D2:D4115,"&lt;=14999",'Initial Data'!D2:D4115,"&gt;=10000",'Initial Data'!F2:F4115,"failed")</f>
        <v>144</v>
      </c>
      <c r="D5">
        <f>COUNTIFS('Initial Data'!D2:D4115,"&lt;=14999",'Initial Data'!D2:D4115,"&gt;=10000",'Initial Data'!F2:F4115,"canceled")</f>
        <v>40</v>
      </c>
      <c r="E5">
        <f t="shared" si="3"/>
        <v>352</v>
      </c>
      <c r="F5" s="12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8392</v>
      </c>
      <c r="B6">
        <f>COUNTIFS('Initial Data'!D2:D4115,"&lt;=19999",'Initial Data'!D2:D4115,"&gt;=15000",'Initial Data'!F2:F4115,"successful")</f>
        <v>94</v>
      </c>
      <c r="C6">
        <f>COUNTIFS('Initial Data'!D2:D4115,"&lt;=19999",'Initial Data'!D2:D4115,"&gt;=15000",'Initial Data'!F2:F4115,"failed")</f>
        <v>90</v>
      </c>
      <c r="D6">
        <f>COUNTIFS('Initial Data'!D2:D4115,"&lt;=19999",'Initial Data'!D2:D4115,"&gt;=15000",'Initial Data'!F2:F4115,"canceled")</f>
        <v>17</v>
      </c>
      <c r="E6">
        <f t="shared" si="3"/>
        <v>201</v>
      </c>
      <c r="F6" s="12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8393</v>
      </c>
      <c r="B7">
        <f>COUNTIFS('Initial Data'!D2:D4115,"&lt;=24999",'Initial Data'!D2:D4115,"&gt;=20000",'Initial Data'!F2:F4115,"successful")</f>
        <v>62</v>
      </c>
      <c r="C7">
        <f>COUNTIFS('Initial Data'!D2:D4115,"&lt;=24999",'Initial Data'!D2:D4115,"&gt;=20000",'Initial Data'!F2:F4115,"failed")</f>
        <v>72</v>
      </c>
      <c r="D7">
        <f>COUNTIFS('Initial Data'!D2:D4115,"&lt;=24999",'Initial Data'!D2:D4115,"&gt;=20000",'Initial Data'!F2:F4115,"canceled")</f>
        <v>14</v>
      </c>
      <c r="E7">
        <f t="shared" si="3"/>
        <v>148</v>
      </c>
      <c r="F7" s="12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8394</v>
      </c>
      <c r="B8">
        <f>COUNTIFS('Initial Data'!D2:D4115,"&lt;=29999",'Initial Data'!D2:D4115,"&gt;=25000",'Initial Data'!F2:F4115,"successful")</f>
        <v>55</v>
      </c>
      <c r="C8">
        <f>COUNTIFS('Initial Data'!D2:D4115,"&lt;=29999",'Initial Data'!D2:D4115,"&gt;=25000",'Initial Data'!F2:F4115,"failed")</f>
        <v>64</v>
      </c>
      <c r="D8">
        <f>COUNTIFS('Initial Data'!D2:D4115,"&lt;=29999",'Initial Data'!D2:D4115,"&gt;=25000",'Initial Data'!F2:F4115,"canceled")</f>
        <v>18</v>
      </c>
      <c r="E8">
        <f t="shared" si="3"/>
        <v>137</v>
      </c>
      <c r="F8" s="12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8395</v>
      </c>
      <c r="B9">
        <f>COUNTIFS('Initial Data'!D2:D4115,"&lt;=34999",'Initial Data'!D2:D4115,"&gt;=30000",'Initial Data'!F2:F4115,"successful")</f>
        <v>32</v>
      </c>
      <c r="C9">
        <f>COUNTIFS('Initial Data'!D2:D4115,"&lt;=34999",'Initial Data'!D2:D4115,"&gt;=30000",'Initial Data'!F2:F4115,"failed")</f>
        <v>37</v>
      </c>
      <c r="D9">
        <f>COUNTIFS('Initial Data'!D2:D4115,"&lt;=34999",'Initial Data'!D2:D4115,"&gt;=30000",'Initial Data'!F2:F4115,"canceled")</f>
        <v>13</v>
      </c>
      <c r="E9">
        <f t="shared" si="3"/>
        <v>82</v>
      </c>
      <c r="F9" s="12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8396</v>
      </c>
      <c r="B10">
        <f>COUNTIFS('Initial Data'!D2:D4115,"&lt;=39999",'Initial Data'!D2:D4115,"&gt;=35000",'Initial Data'!F2:F4115,"successful")</f>
        <v>26</v>
      </c>
      <c r="C10">
        <f>COUNTIFS('Initial Data'!D2:D4115,"&lt;=39999",'Initial Data'!D2:D4115,"&gt;=35000",'Initial Data'!F2:F4115,"failed")</f>
        <v>22</v>
      </c>
      <c r="D10">
        <f>COUNTIFS('Initial Data'!D2:D4115,"&lt;=39999",'Initial Data'!D2:D4115,"&gt;=35000",'Initial Data'!F2:F4115,"canceled")</f>
        <v>7</v>
      </c>
      <c r="E10">
        <f t="shared" si="3"/>
        <v>55</v>
      </c>
      <c r="F10" s="12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8397</v>
      </c>
      <c r="B11">
        <f>COUNTIFS('Initial Data'!D2:D4115,"&lt;=44999",'Initial Data'!D2:D4115,"&gt;=40000",'Initial Data'!F2:F4115,"successful")</f>
        <v>21</v>
      </c>
      <c r="C11">
        <f>COUNTIFS('Initial Data'!D2:D4115,"&lt;=44999",'Initial Data'!D2:D4115,"&gt;=40000",'Initial Data'!F2:F4115,"failed")</f>
        <v>16</v>
      </c>
      <c r="D11">
        <f>COUNTIFS('Initial Data'!D2:D4115,"&lt;=44999",'Initial Data'!D2:D4115,"&gt;=40000",'Initial Data'!F2:F4115,"canceled")</f>
        <v>6</v>
      </c>
      <c r="E11">
        <f t="shared" si="3"/>
        <v>43</v>
      </c>
      <c r="F11" s="12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8398</v>
      </c>
      <c r="B12">
        <f>COUNTIFS('Initial Data'!D2:D4115,"&lt;=49999",'Initial Data'!D2:D4115,"&gt;=45000",'Initial Data'!F2:F4115,"successful")</f>
        <v>6</v>
      </c>
      <c r="C12">
        <f>COUNTIFS('Initial Data'!D2:D4115,"&lt;=49999",'Initial Data'!D2:D4115,"&gt;=45000",'Initial Data'!F2:F4115,"failed")</f>
        <v>11</v>
      </c>
      <c r="D12">
        <f>COUNTIFS('Initial Data'!D2:D4115,"&lt;=49999",'Initial Data'!D2:D4115,"&gt;=45000",'Initial Data'!F2:F4115,"canceled")</f>
        <v>4</v>
      </c>
      <c r="E12">
        <f t="shared" si="3"/>
        <v>21</v>
      </c>
      <c r="F12" s="12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8399</v>
      </c>
      <c r="B13">
        <f>COUNTIFS('Initial Data'!D2:D4115,"&gt;=50000",'Initial Data'!F2:F4115,"successful")</f>
        <v>86</v>
      </c>
      <c r="C13">
        <f>COUNTIFS('Initial Data'!D2:D4115,"&gt;=50000",'Initial Data'!F2:F4115,"failed")</f>
        <v>258</v>
      </c>
      <c r="D13">
        <f>COUNTIFS('Initial Data'!D2:D4115,"&gt;=50000",'Initial Data'!F2:F4115,"canceled")</f>
        <v>100</v>
      </c>
      <c r="E13">
        <f>SUM(B13:D13)</f>
        <v>444</v>
      </c>
      <c r="F13" s="12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Initial Data</vt:lpstr>
      <vt:lpstr>Pivot 1</vt:lpstr>
      <vt:lpstr>Pivot 2</vt:lpstr>
      <vt:lpstr>Pivot 3</vt:lpstr>
      <vt:lpstr>Bonus</vt:lpstr>
      <vt:lpstr>'Pivot 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Griggs</cp:lastModifiedBy>
  <dcterms:created xsi:type="dcterms:W3CDTF">2017-04-20T15:17:24Z</dcterms:created>
  <dcterms:modified xsi:type="dcterms:W3CDTF">2019-02-15T23:18:37Z</dcterms:modified>
</cp:coreProperties>
</file>